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32" yWindow="456" windowWidth="18612" windowHeight="7548" tabRatio="641" firstSheet="4" activeTab="10"/>
  </bookViews>
  <sheets>
    <sheet name="Structure" sheetId="11" state="hidden" r:id="rId1"/>
    <sheet name="Main" sheetId="7" state="hidden" r:id="rId2"/>
    <sheet name="Type" sheetId="8" state="hidden" r:id="rId3"/>
    <sheet name="Funding" sheetId="6" state="hidden" r:id="rId4"/>
    <sheet name="Introduction" sheetId="16" r:id="rId5"/>
    <sheet name="Input" sheetId="5" r:id="rId6"/>
    <sheet name="8.1 Loan Repayment Input" sheetId="2" r:id="rId7"/>
    <sheet name="8.2 Loan Repayment Output" sheetId="9" r:id="rId8"/>
    <sheet name="8.3 Interest &amp; Repayment" sheetId="13" r:id="rId9"/>
    <sheet name="8.4 Revenue Generation" sheetId="14" r:id="rId10"/>
    <sheet name="8.5 Project Impact" sheetId="15" r:id="rId11"/>
  </sheets>
  <calcPr calcId="145621"/>
</workbook>
</file>

<file path=xl/calcChain.xml><?xml version="1.0" encoding="utf-8"?>
<calcChain xmlns="http://schemas.openxmlformats.org/spreadsheetml/2006/main">
  <c r="C13" i="2" l="1"/>
  <c r="C10" i="13"/>
  <c r="C11" i="13"/>
  <c r="C12" i="13"/>
  <c r="C13" i="13"/>
  <c r="B10" i="13"/>
  <c r="E10" i="13" s="1"/>
  <c r="B11" i="13"/>
  <c r="B12" i="13"/>
  <c r="B13" i="13"/>
  <c r="B9" i="13"/>
  <c r="A4" i="13"/>
  <c r="A3" i="13"/>
  <c r="A2" i="13"/>
  <c r="A4" i="14"/>
  <c r="A3" i="14"/>
  <c r="A2" i="14"/>
  <c r="A4" i="15"/>
  <c r="A3" i="15"/>
  <c r="A2" i="15"/>
  <c r="B8" i="13"/>
  <c r="E11" i="14"/>
  <c r="E10" i="14"/>
  <c r="E9" i="14"/>
  <c r="E8" i="14"/>
  <c r="E7" i="14"/>
  <c r="D8" i="13"/>
  <c r="D8" i="9"/>
  <c r="D9" i="9"/>
  <c r="D10" i="9"/>
  <c r="D11" i="9"/>
  <c r="D7" i="9"/>
  <c r="E6" i="9"/>
  <c r="D6" i="9"/>
  <c r="E8" i="9"/>
  <c r="E9" i="9"/>
  <c r="E10" i="9"/>
  <c r="E11" i="9"/>
  <c r="C8" i="9"/>
  <c r="C9" i="9"/>
  <c r="E13" i="13" l="1"/>
  <c r="E12" i="13"/>
  <c r="E11" i="13"/>
  <c r="E12" i="14"/>
  <c r="D5" i="15" s="1"/>
  <c r="C14" i="2"/>
  <c r="C7" i="9"/>
  <c r="E7" i="9"/>
  <c r="C6" i="9"/>
  <c r="B7" i="9"/>
  <c r="B8" i="9"/>
  <c r="B9" i="9"/>
  <c r="B10" i="9"/>
  <c r="B11" i="9"/>
  <c r="B6" i="9"/>
  <c r="A4" i="9"/>
  <c r="A3" i="9"/>
  <c r="A2" i="9"/>
  <c r="A4" i="2"/>
  <c r="A3" i="2"/>
  <c r="A2" i="2"/>
  <c r="F11" i="9" l="1"/>
  <c r="C11" i="9"/>
  <c r="F10" i="9"/>
  <c r="C10" i="9"/>
  <c r="F8" i="9"/>
  <c r="F9" i="9"/>
  <c r="F7" i="9"/>
  <c r="C9" i="13" s="1"/>
  <c r="E9" i="13" s="1"/>
  <c r="F6" i="9"/>
  <c r="C8" i="13" s="1"/>
  <c r="E8" i="13" s="1"/>
  <c r="D7" i="15" l="1"/>
  <c r="D9" i="15" s="1"/>
  <c r="C15" i="2"/>
  <c r="F12" i="9" l="1"/>
  <c r="E14" i="13"/>
  <c r="D8" i="15" s="1"/>
  <c r="D10" i="15" s="1"/>
</calcChain>
</file>

<file path=xl/sharedStrings.xml><?xml version="1.0" encoding="utf-8"?>
<sst xmlns="http://schemas.openxmlformats.org/spreadsheetml/2006/main" count="101" uniqueCount="87">
  <si>
    <t>Amount</t>
  </si>
  <si>
    <t>Funding Source</t>
  </si>
  <si>
    <t>Funding Type</t>
  </si>
  <si>
    <t>Project Name:</t>
  </si>
  <si>
    <t>Funding Source 1:</t>
  </si>
  <si>
    <t>Funding Source 2:</t>
  </si>
  <si>
    <t>Funding Source 3:</t>
  </si>
  <si>
    <t>Funding Source 4:</t>
  </si>
  <si>
    <t>Funding Source 5:</t>
  </si>
  <si>
    <t>Total Funding Amount</t>
  </si>
  <si>
    <t>Year 1 Principal Payment</t>
  </si>
  <si>
    <t>LGU Name:</t>
  </si>
  <si>
    <t>Preferred Alternative Name:</t>
  </si>
  <si>
    <t>CWSRF</t>
  </si>
  <si>
    <t>CWSRF-GPR</t>
  </si>
  <si>
    <t>STAG</t>
  </si>
  <si>
    <t>Bonds</t>
  </si>
  <si>
    <t>Bank Loans</t>
  </si>
  <si>
    <t>CWMTF Grant</t>
  </si>
  <si>
    <t>NCRC Grant</t>
  </si>
  <si>
    <t>USDA Grant</t>
  </si>
  <si>
    <t>USDA Loan</t>
  </si>
  <si>
    <t>Other</t>
  </si>
  <si>
    <t>SRL</t>
  </si>
  <si>
    <t>SEL</t>
  </si>
  <si>
    <r>
      <t>Funding Source</t>
    </r>
    <r>
      <rPr>
        <b/>
        <vertAlign val="superscript"/>
        <sz val="12"/>
        <color indexed="8"/>
        <rFont val="Times New Roman"/>
        <family val="1"/>
      </rPr>
      <t>a</t>
    </r>
  </si>
  <si>
    <r>
      <rPr>
        <vertAlign val="superscript"/>
        <sz val="10"/>
        <color indexed="8"/>
        <rFont val="Times New Roman"/>
        <family val="1"/>
      </rPr>
      <t>a</t>
    </r>
    <r>
      <rPr>
        <sz val="10"/>
        <color indexed="8"/>
        <rFont val="Times New Roman"/>
        <family val="1"/>
      </rPr>
      <t>For STAG grants, EPA charges a 3% administrative fee.  Enter the net STAG grant (total grant - 3% administrative fee).</t>
    </r>
  </si>
  <si>
    <r>
      <rPr>
        <vertAlign val="superscript"/>
        <sz val="10"/>
        <color indexed="8"/>
        <rFont val="Times New Roman"/>
        <family val="1"/>
      </rPr>
      <t>b</t>
    </r>
    <r>
      <rPr>
        <sz val="10"/>
        <color indexed="8"/>
        <rFont val="Times New Roman"/>
        <family val="1"/>
      </rPr>
      <t>If principal forgiveness is used, place the principal forgiveness portion of the loan in Funding 1.</t>
    </r>
  </si>
  <si>
    <t>Funding 1:</t>
  </si>
  <si>
    <t>Funding 2:</t>
  </si>
  <si>
    <t>Funding 3:</t>
  </si>
  <si>
    <t>Funding 4:</t>
  </si>
  <si>
    <t>Funding 5:</t>
  </si>
  <si>
    <t>Loan</t>
  </si>
  <si>
    <t>Grant</t>
  </si>
  <si>
    <t>Cash</t>
  </si>
  <si>
    <t>Enter data into the gray areas. Where applicable, use the pulldown menus as shown by the arrows.</t>
  </si>
  <si>
    <t>Local Funds</t>
  </si>
  <si>
    <t>Total Funded Amount (minus applicable closing fee):</t>
  </si>
  <si>
    <t>Total Project Cost (with closing fee):</t>
  </si>
  <si>
    <t xml:space="preserve">Enter information into the gray areas.  </t>
  </si>
  <si>
    <t>Repayment Period (if applicable)</t>
  </si>
  <si>
    <t>If Other, list:</t>
  </si>
  <si>
    <t>CWSRF-PF</t>
  </si>
  <si>
    <t>Principal Forgiveness</t>
  </si>
  <si>
    <t>Uniform</t>
  </si>
  <si>
    <r>
      <t>Main IFS Funding</t>
    </r>
    <r>
      <rPr>
        <vertAlign val="superscript"/>
        <sz val="12"/>
        <color indexed="8"/>
        <rFont val="Times New Roman"/>
        <family val="1"/>
      </rPr>
      <t>b</t>
    </r>
    <r>
      <rPr>
        <sz val="12"/>
        <color indexed="8"/>
        <rFont val="Times New Roman"/>
        <family val="1"/>
      </rPr>
      <t>:</t>
    </r>
  </si>
  <si>
    <t xml:space="preserve"> </t>
  </si>
  <si>
    <r>
      <t>Closing Fee</t>
    </r>
    <r>
      <rPr>
        <sz val="12"/>
        <color indexed="8"/>
        <rFont val="Times New Roman"/>
        <family val="1"/>
      </rPr>
      <t>:</t>
    </r>
  </si>
  <si>
    <t>Enter information into the gray areas.</t>
  </si>
  <si>
    <t>Year 1 Annual O&amp;M Costs Due to Project:</t>
  </si>
  <si>
    <t>Year 1 O&amp;M Costs Due to Project</t>
  </si>
  <si>
    <t>Enter data into the gray areas.</t>
  </si>
  <si>
    <t>Revenue Source</t>
  </si>
  <si>
    <t>Revenue Per Unit</t>
  </si>
  <si>
    <t>Unit</t>
  </si>
  <si>
    <t>Quantity per Year</t>
  </si>
  <si>
    <t>Annual Revenue Generated</t>
  </si>
  <si>
    <t>Total Annual Cost:</t>
  </si>
  <si>
    <t>Total Revenue Generated by LGU:</t>
  </si>
  <si>
    <t>Total Cost of All Loan(s)</t>
  </si>
  <si>
    <t>Will revenue generated cover cost of all loans?</t>
  </si>
  <si>
    <t>Additional Information</t>
  </si>
  <si>
    <t>IFS Main Funding @ Current Interest Rate:</t>
  </si>
  <si>
    <t>Specified Interest Rate from Loan Offer (if applicable)</t>
  </si>
  <si>
    <t xml:space="preserve">Note from KP:   Collapse two interest rate columns down to one. </t>
  </si>
  <si>
    <t>Note from KP:   Delete the "Worst Case" Interest Rate, and change the "Current" interest rate to the "Specified" interest rate</t>
  </si>
  <si>
    <t>Total Payment @ Specified Interest Rate:</t>
  </si>
  <si>
    <t>Year 1 Interest Payment - Specified Interest Rate</t>
  </si>
  <si>
    <t>Year 1 Total Payment - Specified Interest Rate</t>
  </si>
  <si>
    <t>Main DWI Funding @ Current Interest Rate:</t>
  </si>
  <si>
    <t>Year 1 Repyament @ Specified Interest Rate</t>
  </si>
  <si>
    <t>Year 1 Annual Cost @ Specified Interest Rate</t>
  </si>
  <si>
    <t>Total Cost of DWI Loan(s):</t>
  </si>
  <si>
    <t>Specified Interest Rate</t>
  </si>
  <si>
    <t>Will revenue generated cover cost of DWI Loan(s)?</t>
  </si>
  <si>
    <t>Total Year 1 Revenue:</t>
  </si>
  <si>
    <t>Provide in the gray area any additional explanation in accordance with Subchapter 8.2.4 of Part B of the guidance.</t>
  </si>
  <si>
    <t>INTRODUCTION</t>
  </si>
  <si>
    <t>To start:</t>
  </si>
  <si>
    <t>Input</t>
  </si>
  <si>
    <t>This workbook is to be completed in conjunction with Subchapter 8.1 of Part B of the guidance.  Follow the steps listed in Subchapters 8.2.1 through 8.2.4.
To begin, click on the Input link below.  When you reach a worksheet, fill in any gray cells.  The worksheet will do the calculations for you.
If you need to unlock a worksheet, go to the Review tab and unprotect both the workbook and the worksheet.  There is no password associated with this workbook.</t>
  </si>
  <si>
    <t>Table 8.1.  Funding Distribution</t>
  </si>
  <si>
    <t>Table 8.2.  Year 1 Interest and Repayment</t>
  </si>
  <si>
    <t>Table 8.3 Year 1 Project Costs</t>
  </si>
  <si>
    <t>Table 8.4  Year 1 Revenue Generation</t>
  </si>
  <si>
    <t>Table 8.5. Project Financial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</si>
</sst>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0.000%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23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right" wrapText="1"/>
    </xf>
    <xf numFmtId="0" fontId="11" fillId="0" borderId="1" xfId="0" applyFont="1" applyBorder="1"/>
    <xf numFmtId="0" fontId="3" fillId="0" borderId="0" xfId="0" applyFont="1" applyAlignment="1">
      <alignment horizontal="center" wrapText="1"/>
    </xf>
    <xf numFmtId="164" fontId="11" fillId="0" borderId="0" xfId="0" applyNumberFormat="1" applyFont="1"/>
    <xf numFmtId="10" fontId="4" fillId="0" borderId="0" xfId="1" applyNumberFormat="1" applyFont="1" applyFill="1" applyBorder="1" applyAlignment="1">
      <alignment horizontal="center"/>
    </xf>
    <xf numFmtId="0" fontId="11" fillId="0" borderId="0" xfId="0" applyFont="1" applyFill="1" applyBorder="1"/>
    <xf numFmtId="0" fontId="4" fillId="0" borderId="0" xfId="0" applyFont="1" applyFill="1" applyAlignment="1">
      <alignment horizontal="left"/>
    </xf>
    <xf numFmtId="0" fontId="11" fillId="0" borderId="0" xfId="0" applyFont="1" applyFill="1"/>
    <xf numFmtId="0" fontId="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10" fontId="3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164" fontId="11" fillId="0" borderId="0" xfId="0" applyNumberFormat="1" applyFont="1" applyBorder="1"/>
    <xf numFmtId="164" fontId="11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16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10" fontId="7" fillId="0" borderId="0" xfId="1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/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0" fontId="4" fillId="0" borderId="0" xfId="1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/>
    <xf numFmtId="0" fontId="11" fillId="0" borderId="3" xfId="0" applyFont="1" applyBorder="1"/>
    <xf numFmtId="164" fontId="12" fillId="0" borderId="1" xfId="0" applyNumberFormat="1" applyFont="1" applyBorder="1"/>
    <xf numFmtId="164" fontId="12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16" fillId="0" borderId="0" xfId="0" applyFont="1"/>
    <xf numFmtId="0" fontId="16" fillId="0" borderId="0" xfId="0" applyFont="1" applyFill="1" applyBorder="1" applyAlignment="1">
      <alignment horizontal="left"/>
    </xf>
    <xf numFmtId="164" fontId="11" fillId="0" borderId="1" xfId="0" applyNumberFormat="1" applyFont="1" applyFill="1" applyBorder="1" applyAlignment="1" applyProtection="1">
      <alignment horizontal="center"/>
    </xf>
    <xf numFmtId="0" fontId="11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1" fillId="0" borderId="0" xfId="0" applyFont="1" applyBorder="1"/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2" fillId="0" borderId="0" xfId="0" applyFont="1" applyAlignment="1">
      <alignment horizontal="right"/>
    </xf>
    <xf numFmtId="164" fontId="12" fillId="0" borderId="2" xfId="0" applyNumberFormat="1" applyFont="1" applyBorder="1"/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1" fillId="0" borderId="4" xfId="0" applyFont="1" applyBorder="1"/>
    <xf numFmtId="0" fontId="11" fillId="0" borderId="6" xfId="0" applyFont="1" applyBorder="1"/>
    <xf numFmtId="0" fontId="11" fillId="0" borderId="6" xfId="0" applyFont="1" applyBorder="1" applyAlignment="1">
      <alignment horizontal="right"/>
    </xf>
    <xf numFmtId="164" fontId="11" fillId="0" borderId="9" xfId="0" applyNumberFormat="1" applyFont="1" applyBorder="1"/>
    <xf numFmtId="0" fontId="11" fillId="0" borderId="9" xfId="0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164" fontId="11" fillId="0" borderId="1" xfId="0" applyNumberFormat="1" applyFont="1" applyBorder="1" applyAlignment="1">
      <alignment horizontal="center"/>
    </xf>
    <xf numFmtId="0" fontId="0" fillId="3" borderId="0" xfId="0" applyFill="1" applyAlignment="1" applyProtection="1">
      <alignment wrapText="1"/>
      <protection locked="0"/>
    </xf>
    <xf numFmtId="164" fontId="11" fillId="3" borderId="1" xfId="0" applyNumberFormat="1" applyFont="1" applyFill="1" applyBorder="1" applyAlignment="1" applyProtection="1">
      <alignment horizontal="left"/>
      <protection locked="0"/>
    </xf>
    <xf numFmtId="164" fontId="11" fillId="3" borderId="1" xfId="0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166" fontId="4" fillId="3" borderId="1" xfId="1" applyNumberFormat="1" applyFont="1" applyFill="1" applyBorder="1" applyAlignment="1" applyProtection="1">
      <alignment horizontal="right"/>
      <protection locked="0"/>
    </xf>
    <xf numFmtId="1" fontId="11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7" fillId="0" borderId="0" xfId="0" applyFont="1"/>
    <xf numFmtId="0" fontId="18" fillId="0" borderId="1" xfId="0" applyFont="1" applyBorder="1" applyAlignment="1">
      <alignment horizontal="center" wrapText="1"/>
    </xf>
    <xf numFmtId="164" fontId="18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wrapText="1"/>
    </xf>
    <xf numFmtId="0" fontId="19" fillId="0" borderId="0" xfId="0" applyFont="1"/>
    <xf numFmtId="164" fontId="11" fillId="3" borderId="1" xfId="0" applyNumberFormat="1" applyFont="1" applyFill="1" applyBorder="1" applyProtection="1">
      <protection locked="0"/>
    </xf>
    <xf numFmtId="165" fontId="11" fillId="3" borderId="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164" fontId="18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20" fillId="0" borderId="0" xfId="2"/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0" fontId="4" fillId="2" borderId="4" xfId="1" applyNumberFormat="1" applyFont="1" applyFill="1" applyBorder="1" applyAlignment="1" applyProtection="1">
      <alignment horizontal="left"/>
      <protection locked="0"/>
    </xf>
    <xf numFmtId="10" fontId="4" fillId="2" borderId="9" xfId="1" applyNumberFormat="1" applyFont="1" applyFill="1" applyBorder="1" applyAlignment="1" applyProtection="1">
      <alignment horizontal="left"/>
      <protection locked="0"/>
    </xf>
    <xf numFmtId="0" fontId="14" fillId="0" borderId="4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2" fillId="0" borderId="0" xfId="0" applyFont="1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4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0" fontId="14" fillId="0" borderId="1" xfId="0" applyFont="1" applyBorder="1" applyAlignment="1">
      <alignment horizontal="left"/>
    </xf>
    <xf numFmtId="0" fontId="14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1" fillId="3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0" fontId="1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3"/>
  <sheetViews>
    <sheetView workbookViewId="0"/>
  </sheetViews>
  <sheetFormatPr defaultRowHeight="14.4" x14ac:dyDescent="0.3"/>
  <sheetData>
    <row r="2" spans="1:1" x14ac:dyDescent="0.3">
      <c r="A2" t="s">
        <v>45</v>
      </c>
    </row>
    <row r="3" spans="1:1" x14ac:dyDescent="0.3">
      <c r="A3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7" sqref="D7"/>
    </sheetView>
  </sheetViews>
  <sheetFormatPr defaultRowHeight="15.6" x14ac:dyDescent="0.3"/>
  <cols>
    <col min="1" max="1" width="47.109375" style="2" customWidth="1"/>
    <col min="2" max="2" width="16.6640625" style="2" customWidth="1"/>
    <col min="3" max="3" width="20.6640625" style="2" customWidth="1"/>
    <col min="4" max="4" width="16.6640625" style="2" customWidth="1"/>
    <col min="5" max="5" width="20.6640625" style="2" customWidth="1"/>
    <col min="6" max="6" width="16.6640625" style="2" customWidth="1"/>
    <col min="7" max="256" width="9.109375" style="2"/>
    <col min="257" max="257" width="47.109375" style="2" customWidth="1"/>
    <col min="258" max="258" width="16.6640625" style="2" customWidth="1"/>
    <col min="259" max="259" width="20.6640625" style="2" customWidth="1"/>
    <col min="260" max="260" width="16.6640625" style="2" customWidth="1"/>
    <col min="261" max="261" width="20.6640625" style="2" customWidth="1"/>
    <col min="262" max="262" width="16.6640625" style="2" customWidth="1"/>
    <col min="263" max="512" width="9.109375" style="2"/>
    <col min="513" max="513" width="47.109375" style="2" customWidth="1"/>
    <col min="514" max="514" width="16.6640625" style="2" customWidth="1"/>
    <col min="515" max="515" width="20.6640625" style="2" customWidth="1"/>
    <col min="516" max="516" width="16.6640625" style="2" customWidth="1"/>
    <col min="517" max="517" width="20.6640625" style="2" customWidth="1"/>
    <col min="518" max="518" width="16.6640625" style="2" customWidth="1"/>
    <col min="519" max="768" width="9.109375" style="2"/>
    <col min="769" max="769" width="47.109375" style="2" customWidth="1"/>
    <col min="770" max="770" width="16.6640625" style="2" customWidth="1"/>
    <col min="771" max="771" width="20.6640625" style="2" customWidth="1"/>
    <col min="772" max="772" width="16.6640625" style="2" customWidth="1"/>
    <col min="773" max="773" width="20.6640625" style="2" customWidth="1"/>
    <col min="774" max="774" width="16.6640625" style="2" customWidth="1"/>
    <col min="775" max="1024" width="9.109375" style="2"/>
    <col min="1025" max="1025" width="47.109375" style="2" customWidth="1"/>
    <col min="1026" max="1026" width="16.6640625" style="2" customWidth="1"/>
    <col min="1027" max="1027" width="20.6640625" style="2" customWidth="1"/>
    <col min="1028" max="1028" width="16.6640625" style="2" customWidth="1"/>
    <col min="1029" max="1029" width="20.6640625" style="2" customWidth="1"/>
    <col min="1030" max="1030" width="16.6640625" style="2" customWidth="1"/>
    <col min="1031" max="1280" width="9.109375" style="2"/>
    <col min="1281" max="1281" width="47.109375" style="2" customWidth="1"/>
    <col min="1282" max="1282" width="16.6640625" style="2" customWidth="1"/>
    <col min="1283" max="1283" width="20.6640625" style="2" customWidth="1"/>
    <col min="1284" max="1284" width="16.6640625" style="2" customWidth="1"/>
    <col min="1285" max="1285" width="20.6640625" style="2" customWidth="1"/>
    <col min="1286" max="1286" width="16.6640625" style="2" customWidth="1"/>
    <col min="1287" max="1536" width="9.109375" style="2"/>
    <col min="1537" max="1537" width="47.109375" style="2" customWidth="1"/>
    <col min="1538" max="1538" width="16.6640625" style="2" customWidth="1"/>
    <col min="1539" max="1539" width="20.6640625" style="2" customWidth="1"/>
    <col min="1540" max="1540" width="16.6640625" style="2" customWidth="1"/>
    <col min="1541" max="1541" width="20.6640625" style="2" customWidth="1"/>
    <col min="1542" max="1542" width="16.6640625" style="2" customWidth="1"/>
    <col min="1543" max="1792" width="9.109375" style="2"/>
    <col min="1793" max="1793" width="47.109375" style="2" customWidth="1"/>
    <col min="1794" max="1794" width="16.6640625" style="2" customWidth="1"/>
    <col min="1795" max="1795" width="20.6640625" style="2" customWidth="1"/>
    <col min="1796" max="1796" width="16.6640625" style="2" customWidth="1"/>
    <col min="1797" max="1797" width="20.6640625" style="2" customWidth="1"/>
    <col min="1798" max="1798" width="16.6640625" style="2" customWidth="1"/>
    <col min="1799" max="2048" width="9.109375" style="2"/>
    <col min="2049" max="2049" width="47.109375" style="2" customWidth="1"/>
    <col min="2050" max="2050" width="16.6640625" style="2" customWidth="1"/>
    <col min="2051" max="2051" width="20.6640625" style="2" customWidth="1"/>
    <col min="2052" max="2052" width="16.6640625" style="2" customWidth="1"/>
    <col min="2053" max="2053" width="20.6640625" style="2" customWidth="1"/>
    <col min="2054" max="2054" width="16.6640625" style="2" customWidth="1"/>
    <col min="2055" max="2304" width="9.109375" style="2"/>
    <col min="2305" max="2305" width="47.109375" style="2" customWidth="1"/>
    <col min="2306" max="2306" width="16.6640625" style="2" customWidth="1"/>
    <col min="2307" max="2307" width="20.6640625" style="2" customWidth="1"/>
    <col min="2308" max="2308" width="16.6640625" style="2" customWidth="1"/>
    <col min="2309" max="2309" width="20.6640625" style="2" customWidth="1"/>
    <col min="2310" max="2310" width="16.6640625" style="2" customWidth="1"/>
    <col min="2311" max="2560" width="9.109375" style="2"/>
    <col min="2561" max="2561" width="47.109375" style="2" customWidth="1"/>
    <col min="2562" max="2562" width="16.6640625" style="2" customWidth="1"/>
    <col min="2563" max="2563" width="20.6640625" style="2" customWidth="1"/>
    <col min="2564" max="2564" width="16.6640625" style="2" customWidth="1"/>
    <col min="2565" max="2565" width="20.6640625" style="2" customWidth="1"/>
    <col min="2566" max="2566" width="16.6640625" style="2" customWidth="1"/>
    <col min="2567" max="2816" width="9.109375" style="2"/>
    <col min="2817" max="2817" width="47.109375" style="2" customWidth="1"/>
    <col min="2818" max="2818" width="16.6640625" style="2" customWidth="1"/>
    <col min="2819" max="2819" width="20.6640625" style="2" customWidth="1"/>
    <col min="2820" max="2820" width="16.6640625" style="2" customWidth="1"/>
    <col min="2821" max="2821" width="20.6640625" style="2" customWidth="1"/>
    <col min="2822" max="2822" width="16.6640625" style="2" customWidth="1"/>
    <col min="2823" max="3072" width="9.109375" style="2"/>
    <col min="3073" max="3073" width="47.109375" style="2" customWidth="1"/>
    <col min="3074" max="3074" width="16.6640625" style="2" customWidth="1"/>
    <col min="3075" max="3075" width="20.6640625" style="2" customWidth="1"/>
    <col min="3076" max="3076" width="16.6640625" style="2" customWidth="1"/>
    <col min="3077" max="3077" width="20.6640625" style="2" customWidth="1"/>
    <col min="3078" max="3078" width="16.6640625" style="2" customWidth="1"/>
    <col min="3079" max="3328" width="9.109375" style="2"/>
    <col min="3329" max="3329" width="47.109375" style="2" customWidth="1"/>
    <col min="3330" max="3330" width="16.6640625" style="2" customWidth="1"/>
    <col min="3331" max="3331" width="20.6640625" style="2" customWidth="1"/>
    <col min="3332" max="3332" width="16.6640625" style="2" customWidth="1"/>
    <col min="3333" max="3333" width="20.6640625" style="2" customWidth="1"/>
    <col min="3334" max="3334" width="16.6640625" style="2" customWidth="1"/>
    <col min="3335" max="3584" width="9.109375" style="2"/>
    <col min="3585" max="3585" width="47.109375" style="2" customWidth="1"/>
    <col min="3586" max="3586" width="16.6640625" style="2" customWidth="1"/>
    <col min="3587" max="3587" width="20.6640625" style="2" customWidth="1"/>
    <col min="3588" max="3588" width="16.6640625" style="2" customWidth="1"/>
    <col min="3589" max="3589" width="20.6640625" style="2" customWidth="1"/>
    <col min="3590" max="3590" width="16.6640625" style="2" customWidth="1"/>
    <col min="3591" max="3840" width="9.109375" style="2"/>
    <col min="3841" max="3841" width="47.109375" style="2" customWidth="1"/>
    <col min="3842" max="3842" width="16.6640625" style="2" customWidth="1"/>
    <col min="3843" max="3843" width="20.6640625" style="2" customWidth="1"/>
    <col min="3844" max="3844" width="16.6640625" style="2" customWidth="1"/>
    <col min="3845" max="3845" width="20.6640625" style="2" customWidth="1"/>
    <col min="3846" max="3846" width="16.6640625" style="2" customWidth="1"/>
    <col min="3847" max="4096" width="9.109375" style="2"/>
    <col min="4097" max="4097" width="47.109375" style="2" customWidth="1"/>
    <col min="4098" max="4098" width="16.6640625" style="2" customWidth="1"/>
    <col min="4099" max="4099" width="20.6640625" style="2" customWidth="1"/>
    <col min="4100" max="4100" width="16.6640625" style="2" customWidth="1"/>
    <col min="4101" max="4101" width="20.6640625" style="2" customWidth="1"/>
    <col min="4102" max="4102" width="16.6640625" style="2" customWidth="1"/>
    <col min="4103" max="4352" width="9.109375" style="2"/>
    <col min="4353" max="4353" width="47.109375" style="2" customWidth="1"/>
    <col min="4354" max="4354" width="16.6640625" style="2" customWidth="1"/>
    <col min="4355" max="4355" width="20.6640625" style="2" customWidth="1"/>
    <col min="4356" max="4356" width="16.6640625" style="2" customWidth="1"/>
    <col min="4357" max="4357" width="20.6640625" style="2" customWidth="1"/>
    <col min="4358" max="4358" width="16.6640625" style="2" customWidth="1"/>
    <col min="4359" max="4608" width="9.109375" style="2"/>
    <col min="4609" max="4609" width="47.109375" style="2" customWidth="1"/>
    <col min="4610" max="4610" width="16.6640625" style="2" customWidth="1"/>
    <col min="4611" max="4611" width="20.6640625" style="2" customWidth="1"/>
    <col min="4612" max="4612" width="16.6640625" style="2" customWidth="1"/>
    <col min="4613" max="4613" width="20.6640625" style="2" customWidth="1"/>
    <col min="4614" max="4614" width="16.6640625" style="2" customWidth="1"/>
    <col min="4615" max="4864" width="9.109375" style="2"/>
    <col min="4865" max="4865" width="47.109375" style="2" customWidth="1"/>
    <col min="4866" max="4866" width="16.6640625" style="2" customWidth="1"/>
    <col min="4867" max="4867" width="20.6640625" style="2" customWidth="1"/>
    <col min="4868" max="4868" width="16.6640625" style="2" customWidth="1"/>
    <col min="4869" max="4869" width="20.6640625" style="2" customWidth="1"/>
    <col min="4870" max="4870" width="16.6640625" style="2" customWidth="1"/>
    <col min="4871" max="5120" width="9.109375" style="2"/>
    <col min="5121" max="5121" width="47.109375" style="2" customWidth="1"/>
    <col min="5122" max="5122" width="16.6640625" style="2" customWidth="1"/>
    <col min="5123" max="5123" width="20.6640625" style="2" customWidth="1"/>
    <col min="5124" max="5124" width="16.6640625" style="2" customWidth="1"/>
    <col min="5125" max="5125" width="20.6640625" style="2" customWidth="1"/>
    <col min="5126" max="5126" width="16.6640625" style="2" customWidth="1"/>
    <col min="5127" max="5376" width="9.109375" style="2"/>
    <col min="5377" max="5377" width="47.109375" style="2" customWidth="1"/>
    <col min="5378" max="5378" width="16.6640625" style="2" customWidth="1"/>
    <col min="5379" max="5379" width="20.6640625" style="2" customWidth="1"/>
    <col min="5380" max="5380" width="16.6640625" style="2" customWidth="1"/>
    <col min="5381" max="5381" width="20.6640625" style="2" customWidth="1"/>
    <col min="5382" max="5382" width="16.6640625" style="2" customWidth="1"/>
    <col min="5383" max="5632" width="9.109375" style="2"/>
    <col min="5633" max="5633" width="47.109375" style="2" customWidth="1"/>
    <col min="5634" max="5634" width="16.6640625" style="2" customWidth="1"/>
    <col min="5635" max="5635" width="20.6640625" style="2" customWidth="1"/>
    <col min="5636" max="5636" width="16.6640625" style="2" customWidth="1"/>
    <col min="5637" max="5637" width="20.6640625" style="2" customWidth="1"/>
    <col min="5638" max="5638" width="16.6640625" style="2" customWidth="1"/>
    <col min="5639" max="5888" width="9.109375" style="2"/>
    <col min="5889" max="5889" width="47.109375" style="2" customWidth="1"/>
    <col min="5890" max="5890" width="16.6640625" style="2" customWidth="1"/>
    <col min="5891" max="5891" width="20.6640625" style="2" customWidth="1"/>
    <col min="5892" max="5892" width="16.6640625" style="2" customWidth="1"/>
    <col min="5893" max="5893" width="20.6640625" style="2" customWidth="1"/>
    <col min="5894" max="5894" width="16.6640625" style="2" customWidth="1"/>
    <col min="5895" max="6144" width="9.109375" style="2"/>
    <col min="6145" max="6145" width="47.109375" style="2" customWidth="1"/>
    <col min="6146" max="6146" width="16.6640625" style="2" customWidth="1"/>
    <col min="6147" max="6147" width="20.6640625" style="2" customWidth="1"/>
    <col min="6148" max="6148" width="16.6640625" style="2" customWidth="1"/>
    <col min="6149" max="6149" width="20.6640625" style="2" customWidth="1"/>
    <col min="6150" max="6150" width="16.6640625" style="2" customWidth="1"/>
    <col min="6151" max="6400" width="9.109375" style="2"/>
    <col min="6401" max="6401" width="47.109375" style="2" customWidth="1"/>
    <col min="6402" max="6402" width="16.6640625" style="2" customWidth="1"/>
    <col min="6403" max="6403" width="20.6640625" style="2" customWidth="1"/>
    <col min="6404" max="6404" width="16.6640625" style="2" customWidth="1"/>
    <col min="6405" max="6405" width="20.6640625" style="2" customWidth="1"/>
    <col min="6406" max="6406" width="16.6640625" style="2" customWidth="1"/>
    <col min="6407" max="6656" width="9.109375" style="2"/>
    <col min="6657" max="6657" width="47.109375" style="2" customWidth="1"/>
    <col min="6658" max="6658" width="16.6640625" style="2" customWidth="1"/>
    <col min="6659" max="6659" width="20.6640625" style="2" customWidth="1"/>
    <col min="6660" max="6660" width="16.6640625" style="2" customWidth="1"/>
    <col min="6661" max="6661" width="20.6640625" style="2" customWidth="1"/>
    <col min="6662" max="6662" width="16.6640625" style="2" customWidth="1"/>
    <col min="6663" max="6912" width="9.109375" style="2"/>
    <col min="6913" max="6913" width="47.109375" style="2" customWidth="1"/>
    <col min="6914" max="6914" width="16.6640625" style="2" customWidth="1"/>
    <col min="6915" max="6915" width="20.6640625" style="2" customWidth="1"/>
    <col min="6916" max="6916" width="16.6640625" style="2" customWidth="1"/>
    <col min="6917" max="6917" width="20.6640625" style="2" customWidth="1"/>
    <col min="6918" max="6918" width="16.6640625" style="2" customWidth="1"/>
    <col min="6919" max="7168" width="9.109375" style="2"/>
    <col min="7169" max="7169" width="47.109375" style="2" customWidth="1"/>
    <col min="7170" max="7170" width="16.6640625" style="2" customWidth="1"/>
    <col min="7171" max="7171" width="20.6640625" style="2" customWidth="1"/>
    <col min="7172" max="7172" width="16.6640625" style="2" customWidth="1"/>
    <col min="7173" max="7173" width="20.6640625" style="2" customWidth="1"/>
    <col min="7174" max="7174" width="16.6640625" style="2" customWidth="1"/>
    <col min="7175" max="7424" width="9.109375" style="2"/>
    <col min="7425" max="7425" width="47.109375" style="2" customWidth="1"/>
    <col min="7426" max="7426" width="16.6640625" style="2" customWidth="1"/>
    <col min="7427" max="7427" width="20.6640625" style="2" customWidth="1"/>
    <col min="7428" max="7428" width="16.6640625" style="2" customWidth="1"/>
    <col min="7429" max="7429" width="20.6640625" style="2" customWidth="1"/>
    <col min="7430" max="7430" width="16.6640625" style="2" customWidth="1"/>
    <col min="7431" max="7680" width="9.109375" style="2"/>
    <col min="7681" max="7681" width="47.109375" style="2" customWidth="1"/>
    <col min="7682" max="7682" width="16.6640625" style="2" customWidth="1"/>
    <col min="7683" max="7683" width="20.6640625" style="2" customWidth="1"/>
    <col min="7684" max="7684" width="16.6640625" style="2" customWidth="1"/>
    <col min="7685" max="7685" width="20.6640625" style="2" customWidth="1"/>
    <col min="7686" max="7686" width="16.6640625" style="2" customWidth="1"/>
    <col min="7687" max="7936" width="9.109375" style="2"/>
    <col min="7937" max="7937" width="47.109375" style="2" customWidth="1"/>
    <col min="7938" max="7938" width="16.6640625" style="2" customWidth="1"/>
    <col min="7939" max="7939" width="20.6640625" style="2" customWidth="1"/>
    <col min="7940" max="7940" width="16.6640625" style="2" customWidth="1"/>
    <col min="7941" max="7941" width="20.6640625" style="2" customWidth="1"/>
    <col min="7942" max="7942" width="16.6640625" style="2" customWidth="1"/>
    <col min="7943" max="8192" width="9.109375" style="2"/>
    <col min="8193" max="8193" width="47.109375" style="2" customWidth="1"/>
    <col min="8194" max="8194" width="16.6640625" style="2" customWidth="1"/>
    <col min="8195" max="8195" width="20.6640625" style="2" customWidth="1"/>
    <col min="8196" max="8196" width="16.6640625" style="2" customWidth="1"/>
    <col min="8197" max="8197" width="20.6640625" style="2" customWidth="1"/>
    <col min="8198" max="8198" width="16.6640625" style="2" customWidth="1"/>
    <col min="8199" max="8448" width="9.109375" style="2"/>
    <col min="8449" max="8449" width="47.109375" style="2" customWidth="1"/>
    <col min="8450" max="8450" width="16.6640625" style="2" customWidth="1"/>
    <col min="8451" max="8451" width="20.6640625" style="2" customWidth="1"/>
    <col min="8452" max="8452" width="16.6640625" style="2" customWidth="1"/>
    <col min="8453" max="8453" width="20.6640625" style="2" customWidth="1"/>
    <col min="8454" max="8454" width="16.6640625" style="2" customWidth="1"/>
    <col min="8455" max="8704" width="9.109375" style="2"/>
    <col min="8705" max="8705" width="47.109375" style="2" customWidth="1"/>
    <col min="8706" max="8706" width="16.6640625" style="2" customWidth="1"/>
    <col min="8707" max="8707" width="20.6640625" style="2" customWidth="1"/>
    <col min="8708" max="8708" width="16.6640625" style="2" customWidth="1"/>
    <col min="8709" max="8709" width="20.6640625" style="2" customWidth="1"/>
    <col min="8710" max="8710" width="16.6640625" style="2" customWidth="1"/>
    <col min="8711" max="8960" width="9.109375" style="2"/>
    <col min="8961" max="8961" width="47.109375" style="2" customWidth="1"/>
    <col min="8962" max="8962" width="16.6640625" style="2" customWidth="1"/>
    <col min="8963" max="8963" width="20.6640625" style="2" customWidth="1"/>
    <col min="8964" max="8964" width="16.6640625" style="2" customWidth="1"/>
    <col min="8965" max="8965" width="20.6640625" style="2" customWidth="1"/>
    <col min="8966" max="8966" width="16.6640625" style="2" customWidth="1"/>
    <col min="8967" max="9216" width="9.109375" style="2"/>
    <col min="9217" max="9217" width="47.109375" style="2" customWidth="1"/>
    <col min="9218" max="9218" width="16.6640625" style="2" customWidth="1"/>
    <col min="9219" max="9219" width="20.6640625" style="2" customWidth="1"/>
    <col min="9220" max="9220" width="16.6640625" style="2" customWidth="1"/>
    <col min="9221" max="9221" width="20.6640625" style="2" customWidth="1"/>
    <col min="9222" max="9222" width="16.6640625" style="2" customWidth="1"/>
    <col min="9223" max="9472" width="9.109375" style="2"/>
    <col min="9473" max="9473" width="47.109375" style="2" customWidth="1"/>
    <col min="9474" max="9474" width="16.6640625" style="2" customWidth="1"/>
    <col min="9475" max="9475" width="20.6640625" style="2" customWidth="1"/>
    <col min="9476" max="9476" width="16.6640625" style="2" customWidth="1"/>
    <col min="9477" max="9477" width="20.6640625" style="2" customWidth="1"/>
    <col min="9478" max="9478" width="16.6640625" style="2" customWidth="1"/>
    <col min="9479" max="9728" width="9.109375" style="2"/>
    <col min="9729" max="9729" width="47.109375" style="2" customWidth="1"/>
    <col min="9730" max="9730" width="16.6640625" style="2" customWidth="1"/>
    <col min="9731" max="9731" width="20.6640625" style="2" customWidth="1"/>
    <col min="9732" max="9732" width="16.6640625" style="2" customWidth="1"/>
    <col min="9733" max="9733" width="20.6640625" style="2" customWidth="1"/>
    <col min="9734" max="9734" width="16.6640625" style="2" customWidth="1"/>
    <col min="9735" max="9984" width="9.109375" style="2"/>
    <col min="9985" max="9985" width="47.109375" style="2" customWidth="1"/>
    <col min="9986" max="9986" width="16.6640625" style="2" customWidth="1"/>
    <col min="9987" max="9987" width="20.6640625" style="2" customWidth="1"/>
    <col min="9988" max="9988" width="16.6640625" style="2" customWidth="1"/>
    <col min="9989" max="9989" width="20.6640625" style="2" customWidth="1"/>
    <col min="9990" max="9990" width="16.6640625" style="2" customWidth="1"/>
    <col min="9991" max="10240" width="9.109375" style="2"/>
    <col min="10241" max="10241" width="47.109375" style="2" customWidth="1"/>
    <col min="10242" max="10242" width="16.6640625" style="2" customWidth="1"/>
    <col min="10243" max="10243" width="20.6640625" style="2" customWidth="1"/>
    <col min="10244" max="10244" width="16.6640625" style="2" customWidth="1"/>
    <col min="10245" max="10245" width="20.6640625" style="2" customWidth="1"/>
    <col min="10246" max="10246" width="16.6640625" style="2" customWidth="1"/>
    <col min="10247" max="10496" width="9.109375" style="2"/>
    <col min="10497" max="10497" width="47.109375" style="2" customWidth="1"/>
    <col min="10498" max="10498" width="16.6640625" style="2" customWidth="1"/>
    <col min="10499" max="10499" width="20.6640625" style="2" customWidth="1"/>
    <col min="10500" max="10500" width="16.6640625" style="2" customWidth="1"/>
    <col min="10501" max="10501" width="20.6640625" style="2" customWidth="1"/>
    <col min="10502" max="10502" width="16.6640625" style="2" customWidth="1"/>
    <col min="10503" max="10752" width="9.109375" style="2"/>
    <col min="10753" max="10753" width="47.109375" style="2" customWidth="1"/>
    <col min="10754" max="10754" width="16.6640625" style="2" customWidth="1"/>
    <col min="10755" max="10755" width="20.6640625" style="2" customWidth="1"/>
    <col min="10756" max="10756" width="16.6640625" style="2" customWidth="1"/>
    <col min="10757" max="10757" width="20.6640625" style="2" customWidth="1"/>
    <col min="10758" max="10758" width="16.6640625" style="2" customWidth="1"/>
    <col min="10759" max="11008" width="9.109375" style="2"/>
    <col min="11009" max="11009" width="47.109375" style="2" customWidth="1"/>
    <col min="11010" max="11010" width="16.6640625" style="2" customWidth="1"/>
    <col min="11011" max="11011" width="20.6640625" style="2" customWidth="1"/>
    <col min="11012" max="11012" width="16.6640625" style="2" customWidth="1"/>
    <col min="11013" max="11013" width="20.6640625" style="2" customWidth="1"/>
    <col min="11014" max="11014" width="16.6640625" style="2" customWidth="1"/>
    <col min="11015" max="11264" width="9.109375" style="2"/>
    <col min="11265" max="11265" width="47.109375" style="2" customWidth="1"/>
    <col min="11266" max="11266" width="16.6640625" style="2" customWidth="1"/>
    <col min="11267" max="11267" width="20.6640625" style="2" customWidth="1"/>
    <col min="11268" max="11268" width="16.6640625" style="2" customWidth="1"/>
    <col min="11269" max="11269" width="20.6640625" style="2" customWidth="1"/>
    <col min="11270" max="11270" width="16.6640625" style="2" customWidth="1"/>
    <col min="11271" max="11520" width="9.109375" style="2"/>
    <col min="11521" max="11521" width="47.109375" style="2" customWidth="1"/>
    <col min="11522" max="11522" width="16.6640625" style="2" customWidth="1"/>
    <col min="11523" max="11523" width="20.6640625" style="2" customWidth="1"/>
    <col min="11524" max="11524" width="16.6640625" style="2" customWidth="1"/>
    <col min="11525" max="11525" width="20.6640625" style="2" customWidth="1"/>
    <col min="11526" max="11526" width="16.6640625" style="2" customWidth="1"/>
    <col min="11527" max="11776" width="9.109375" style="2"/>
    <col min="11777" max="11777" width="47.109375" style="2" customWidth="1"/>
    <col min="11778" max="11778" width="16.6640625" style="2" customWidth="1"/>
    <col min="11779" max="11779" width="20.6640625" style="2" customWidth="1"/>
    <col min="11780" max="11780" width="16.6640625" style="2" customWidth="1"/>
    <col min="11781" max="11781" width="20.6640625" style="2" customWidth="1"/>
    <col min="11782" max="11782" width="16.6640625" style="2" customWidth="1"/>
    <col min="11783" max="12032" width="9.109375" style="2"/>
    <col min="12033" max="12033" width="47.109375" style="2" customWidth="1"/>
    <col min="12034" max="12034" width="16.6640625" style="2" customWidth="1"/>
    <col min="12035" max="12035" width="20.6640625" style="2" customWidth="1"/>
    <col min="12036" max="12036" width="16.6640625" style="2" customWidth="1"/>
    <col min="12037" max="12037" width="20.6640625" style="2" customWidth="1"/>
    <col min="12038" max="12038" width="16.6640625" style="2" customWidth="1"/>
    <col min="12039" max="12288" width="9.109375" style="2"/>
    <col min="12289" max="12289" width="47.109375" style="2" customWidth="1"/>
    <col min="12290" max="12290" width="16.6640625" style="2" customWidth="1"/>
    <col min="12291" max="12291" width="20.6640625" style="2" customWidth="1"/>
    <col min="12292" max="12292" width="16.6640625" style="2" customWidth="1"/>
    <col min="12293" max="12293" width="20.6640625" style="2" customWidth="1"/>
    <col min="12294" max="12294" width="16.6640625" style="2" customWidth="1"/>
    <col min="12295" max="12544" width="9.109375" style="2"/>
    <col min="12545" max="12545" width="47.109375" style="2" customWidth="1"/>
    <col min="12546" max="12546" width="16.6640625" style="2" customWidth="1"/>
    <col min="12547" max="12547" width="20.6640625" style="2" customWidth="1"/>
    <col min="12548" max="12548" width="16.6640625" style="2" customWidth="1"/>
    <col min="12549" max="12549" width="20.6640625" style="2" customWidth="1"/>
    <col min="12550" max="12550" width="16.6640625" style="2" customWidth="1"/>
    <col min="12551" max="12800" width="9.109375" style="2"/>
    <col min="12801" max="12801" width="47.109375" style="2" customWidth="1"/>
    <col min="12802" max="12802" width="16.6640625" style="2" customWidth="1"/>
    <col min="12803" max="12803" width="20.6640625" style="2" customWidth="1"/>
    <col min="12804" max="12804" width="16.6640625" style="2" customWidth="1"/>
    <col min="12805" max="12805" width="20.6640625" style="2" customWidth="1"/>
    <col min="12806" max="12806" width="16.6640625" style="2" customWidth="1"/>
    <col min="12807" max="13056" width="9.109375" style="2"/>
    <col min="13057" max="13057" width="47.109375" style="2" customWidth="1"/>
    <col min="13058" max="13058" width="16.6640625" style="2" customWidth="1"/>
    <col min="13059" max="13059" width="20.6640625" style="2" customWidth="1"/>
    <col min="13060" max="13060" width="16.6640625" style="2" customWidth="1"/>
    <col min="13061" max="13061" width="20.6640625" style="2" customWidth="1"/>
    <col min="13062" max="13062" width="16.6640625" style="2" customWidth="1"/>
    <col min="13063" max="13312" width="9.109375" style="2"/>
    <col min="13313" max="13313" width="47.109375" style="2" customWidth="1"/>
    <col min="13314" max="13314" width="16.6640625" style="2" customWidth="1"/>
    <col min="13315" max="13315" width="20.6640625" style="2" customWidth="1"/>
    <col min="13316" max="13316" width="16.6640625" style="2" customWidth="1"/>
    <col min="13317" max="13317" width="20.6640625" style="2" customWidth="1"/>
    <col min="13318" max="13318" width="16.6640625" style="2" customWidth="1"/>
    <col min="13319" max="13568" width="9.109375" style="2"/>
    <col min="13569" max="13569" width="47.109375" style="2" customWidth="1"/>
    <col min="13570" max="13570" width="16.6640625" style="2" customWidth="1"/>
    <col min="13571" max="13571" width="20.6640625" style="2" customWidth="1"/>
    <col min="13572" max="13572" width="16.6640625" style="2" customWidth="1"/>
    <col min="13573" max="13573" width="20.6640625" style="2" customWidth="1"/>
    <col min="13574" max="13574" width="16.6640625" style="2" customWidth="1"/>
    <col min="13575" max="13824" width="9.109375" style="2"/>
    <col min="13825" max="13825" width="47.109375" style="2" customWidth="1"/>
    <col min="13826" max="13826" width="16.6640625" style="2" customWidth="1"/>
    <col min="13827" max="13827" width="20.6640625" style="2" customWidth="1"/>
    <col min="13828" max="13828" width="16.6640625" style="2" customWidth="1"/>
    <col min="13829" max="13829" width="20.6640625" style="2" customWidth="1"/>
    <col min="13830" max="13830" width="16.6640625" style="2" customWidth="1"/>
    <col min="13831" max="14080" width="9.109375" style="2"/>
    <col min="14081" max="14081" width="47.109375" style="2" customWidth="1"/>
    <col min="14082" max="14082" width="16.6640625" style="2" customWidth="1"/>
    <col min="14083" max="14083" width="20.6640625" style="2" customWidth="1"/>
    <col min="14084" max="14084" width="16.6640625" style="2" customWidth="1"/>
    <col min="14085" max="14085" width="20.6640625" style="2" customWidth="1"/>
    <col min="14086" max="14086" width="16.6640625" style="2" customWidth="1"/>
    <col min="14087" max="14336" width="9.109375" style="2"/>
    <col min="14337" max="14337" width="47.109375" style="2" customWidth="1"/>
    <col min="14338" max="14338" width="16.6640625" style="2" customWidth="1"/>
    <col min="14339" max="14339" width="20.6640625" style="2" customWidth="1"/>
    <col min="14340" max="14340" width="16.6640625" style="2" customWidth="1"/>
    <col min="14341" max="14341" width="20.6640625" style="2" customWidth="1"/>
    <col min="14342" max="14342" width="16.6640625" style="2" customWidth="1"/>
    <col min="14343" max="14592" width="9.109375" style="2"/>
    <col min="14593" max="14593" width="47.109375" style="2" customWidth="1"/>
    <col min="14594" max="14594" width="16.6640625" style="2" customWidth="1"/>
    <col min="14595" max="14595" width="20.6640625" style="2" customWidth="1"/>
    <col min="14596" max="14596" width="16.6640625" style="2" customWidth="1"/>
    <col min="14597" max="14597" width="20.6640625" style="2" customWidth="1"/>
    <col min="14598" max="14598" width="16.6640625" style="2" customWidth="1"/>
    <col min="14599" max="14848" width="9.109375" style="2"/>
    <col min="14849" max="14849" width="47.109375" style="2" customWidth="1"/>
    <col min="14850" max="14850" width="16.6640625" style="2" customWidth="1"/>
    <col min="14851" max="14851" width="20.6640625" style="2" customWidth="1"/>
    <col min="14852" max="14852" width="16.6640625" style="2" customWidth="1"/>
    <col min="14853" max="14853" width="20.6640625" style="2" customWidth="1"/>
    <col min="14854" max="14854" width="16.6640625" style="2" customWidth="1"/>
    <col min="14855" max="15104" width="9.109375" style="2"/>
    <col min="15105" max="15105" width="47.109375" style="2" customWidth="1"/>
    <col min="15106" max="15106" width="16.6640625" style="2" customWidth="1"/>
    <col min="15107" max="15107" width="20.6640625" style="2" customWidth="1"/>
    <col min="15108" max="15108" width="16.6640625" style="2" customWidth="1"/>
    <col min="15109" max="15109" width="20.6640625" style="2" customWidth="1"/>
    <col min="15110" max="15110" width="16.6640625" style="2" customWidth="1"/>
    <col min="15111" max="15360" width="9.109375" style="2"/>
    <col min="15361" max="15361" width="47.109375" style="2" customWidth="1"/>
    <col min="15362" max="15362" width="16.6640625" style="2" customWidth="1"/>
    <col min="15363" max="15363" width="20.6640625" style="2" customWidth="1"/>
    <col min="15364" max="15364" width="16.6640625" style="2" customWidth="1"/>
    <col min="15365" max="15365" width="20.6640625" style="2" customWidth="1"/>
    <col min="15366" max="15366" width="16.6640625" style="2" customWidth="1"/>
    <col min="15367" max="15616" width="9.109375" style="2"/>
    <col min="15617" max="15617" width="47.109375" style="2" customWidth="1"/>
    <col min="15618" max="15618" width="16.6640625" style="2" customWidth="1"/>
    <col min="15619" max="15619" width="20.6640625" style="2" customWidth="1"/>
    <col min="15620" max="15620" width="16.6640625" style="2" customWidth="1"/>
    <col min="15621" max="15621" width="20.6640625" style="2" customWidth="1"/>
    <col min="15622" max="15622" width="16.6640625" style="2" customWidth="1"/>
    <col min="15623" max="15872" width="9.109375" style="2"/>
    <col min="15873" max="15873" width="47.109375" style="2" customWidth="1"/>
    <col min="15874" max="15874" width="16.6640625" style="2" customWidth="1"/>
    <col min="15875" max="15875" width="20.6640625" style="2" customWidth="1"/>
    <col min="15876" max="15876" width="16.6640625" style="2" customWidth="1"/>
    <col min="15877" max="15877" width="20.6640625" style="2" customWidth="1"/>
    <col min="15878" max="15878" width="16.6640625" style="2" customWidth="1"/>
    <col min="15879" max="16128" width="9.109375" style="2"/>
    <col min="16129" max="16129" width="47.109375" style="2" customWidth="1"/>
    <col min="16130" max="16130" width="16.6640625" style="2" customWidth="1"/>
    <col min="16131" max="16131" width="20.6640625" style="2" customWidth="1"/>
    <col min="16132" max="16132" width="16.6640625" style="2" customWidth="1"/>
    <col min="16133" max="16133" width="20.6640625" style="2" customWidth="1"/>
    <col min="16134" max="16134" width="16.6640625" style="2" customWidth="1"/>
    <col min="16135" max="16384" width="9.109375" style="2"/>
  </cols>
  <sheetData>
    <row r="1" spans="1:6" x14ac:dyDescent="0.3">
      <c r="A1" s="87" t="s">
        <v>85</v>
      </c>
      <c r="B1" s="88"/>
      <c r="C1" s="88"/>
      <c r="D1" s="88"/>
      <c r="E1" s="89"/>
    </row>
    <row r="2" spans="1:6" x14ac:dyDescent="0.3">
      <c r="A2" s="90">
        <f>Input!B4</f>
        <v>0</v>
      </c>
      <c r="B2" s="91"/>
      <c r="C2" s="91"/>
      <c r="D2" s="91"/>
      <c r="E2" s="92"/>
    </row>
    <row r="3" spans="1:6" x14ac:dyDescent="0.3">
      <c r="A3" s="90">
        <f>Input!B5</f>
        <v>0</v>
      </c>
      <c r="B3" s="91"/>
      <c r="C3" s="91"/>
      <c r="D3" s="91"/>
      <c r="E3" s="92"/>
    </row>
    <row r="4" spans="1:6" x14ac:dyDescent="0.3">
      <c r="A4" s="93">
        <f>Input!B6</f>
        <v>0</v>
      </c>
      <c r="B4" s="94"/>
      <c r="C4" s="94"/>
      <c r="D4" s="94"/>
      <c r="E4" s="95"/>
    </row>
    <row r="5" spans="1:6" x14ac:dyDescent="0.3">
      <c r="A5" s="98" t="s">
        <v>52</v>
      </c>
      <c r="B5" s="99"/>
      <c r="C5" s="99"/>
      <c r="D5" s="99"/>
      <c r="E5" s="100"/>
    </row>
    <row r="6" spans="1:6" ht="31.2" x14ac:dyDescent="0.3">
      <c r="A6" s="30" t="s">
        <v>53</v>
      </c>
      <c r="B6" s="33" t="s">
        <v>54</v>
      </c>
      <c r="C6" s="33" t="s">
        <v>55</v>
      </c>
      <c r="D6" s="33" t="s">
        <v>56</v>
      </c>
      <c r="E6" s="33" t="s">
        <v>57</v>
      </c>
      <c r="F6" s="51"/>
    </row>
    <row r="7" spans="1:6" x14ac:dyDescent="0.3">
      <c r="A7" s="72"/>
      <c r="B7" s="79"/>
      <c r="C7" s="69"/>
      <c r="D7" s="80"/>
      <c r="E7" s="35">
        <f>B7*D7</f>
        <v>0</v>
      </c>
    </row>
    <row r="8" spans="1:6" x14ac:dyDescent="0.3">
      <c r="A8" s="72"/>
      <c r="B8" s="79"/>
      <c r="C8" s="69"/>
      <c r="D8" s="80"/>
      <c r="E8" s="35" t="str">
        <f>IF(A8&lt;&gt;"", (B8*D8), "")</f>
        <v/>
      </c>
    </row>
    <row r="9" spans="1:6" x14ac:dyDescent="0.3">
      <c r="A9" s="72"/>
      <c r="B9" s="79"/>
      <c r="C9" s="69"/>
      <c r="D9" s="80"/>
      <c r="E9" s="35" t="str">
        <f>IF(A9&lt;&gt;"", (B9*D9), "")</f>
        <v/>
      </c>
    </row>
    <row r="10" spans="1:6" x14ac:dyDescent="0.3">
      <c r="A10" s="72"/>
      <c r="B10" s="78"/>
      <c r="C10" s="69"/>
      <c r="D10" s="80"/>
      <c r="E10" s="35" t="str">
        <f>IF(A10&lt;&gt;"", (B10*D10), "")</f>
        <v/>
      </c>
    </row>
    <row r="11" spans="1:6" x14ac:dyDescent="0.3">
      <c r="A11" s="72"/>
      <c r="B11" s="78"/>
      <c r="C11" s="69"/>
      <c r="D11" s="80"/>
      <c r="E11" s="35" t="str">
        <f>IF(A11&lt;&gt;"", (B11*D11), "")</f>
        <v/>
      </c>
    </row>
    <row r="12" spans="1:6" x14ac:dyDescent="0.3">
      <c r="D12" s="55" t="s">
        <v>76</v>
      </c>
      <c r="E12" s="37">
        <f>E7+(IF(E8&lt;&gt;"", E8, 0))+(IF(E9&lt;&gt;"", E9, 0))+(IF(E10&lt;&gt;"", E10, 0))+(IF(E11&lt;&gt;"", E11, 0))</f>
        <v>0</v>
      </c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13" sqref="F13"/>
    </sheetView>
  </sheetViews>
  <sheetFormatPr defaultColWidth="9.109375" defaultRowHeight="15.6" x14ac:dyDescent="0.3"/>
  <cols>
    <col min="1" max="1" width="20.77734375" style="2" customWidth="1"/>
    <col min="2" max="2" width="12.33203125" style="2" customWidth="1"/>
    <col min="3" max="3" width="24.33203125" style="2" customWidth="1"/>
    <col min="4" max="4" width="20.6640625" style="2" customWidth="1"/>
    <col min="5" max="16384" width="9.109375" style="2"/>
  </cols>
  <sheetData>
    <row r="1" spans="1:6" x14ac:dyDescent="0.3">
      <c r="A1" s="87" t="s">
        <v>86</v>
      </c>
      <c r="B1" s="102"/>
      <c r="C1" s="102"/>
      <c r="D1" s="103"/>
    </row>
    <row r="2" spans="1:6" x14ac:dyDescent="0.3">
      <c r="A2" s="90">
        <f>Input!B4</f>
        <v>0</v>
      </c>
      <c r="B2" s="104"/>
      <c r="C2" s="104"/>
      <c r="D2" s="105"/>
    </row>
    <row r="3" spans="1:6" x14ac:dyDescent="0.3">
      <c r="A3" s="90">
        <f>Input!B5</f>
        <v>0</v>
      </c>
      <c r="B3" s="104"/>
      <c r="C3" s="104"/>
      <c r="D3" s="105"/>
    </row>
    <row r="4" spans="1:6" x14ac:dyDescent="0.3">
      <c r="A4" s="93">
        <f>Input!B6</f>
        <v>0</v>
      </c>
      <c r="B4" s="106"/>
      <c r="C4" s="106"/>
      <c r="D4" s="107"/>
    </row>
    <row r="5" spans="1:6" x14ac:dyDescent="0.3">
      <c r="A5" s="59"/>
      <c r="B5" s="60"/>
      <c r="C5" s="61" t="s">
        <v>59</v>
      </c>
      <c r="D5" s="62">
        <f>'8.4 Revenue Generation'!E12</f>
        <v>0</v>
      </c>
    </row>
    <row r="6" spans="1:6" ht="31.2" x14ac:dyDescent="0.3">
      <c r="A6" s="59"/>
      <c r="B6" s="60"/>
      <c r="C6" s="63"/>
      <c r="D6" s="81" t="s">
        <v>74</v>
      </c>
    </row>
    <row r="7" spans="1:6" x14ac:dyDescent="0.3">
      <c r="A7" s="118" t="s">
        <v>73</v>
      </c>
      <c r="B7" s="118"/>
      <c r="C7" s="118"/>
      <c r="D7" s="65">
        <f>(IF('8.1 Loan Repayment Input'!$D$7="Loan", '8.3 Interest &amp; Repayment'!$E$8, 0))+(IF('8.3 Interest &amp; Repayment'!$B$9="CWSRF", '8.3 Interest &amp; Repayment'!$E$9, (IF('8.3 Interest &amp; Repayment'!$B$9="SRL", '8.3 Interest &amp; Repayment'!$E$9, (IF('8.3 Interest &amp; Repayment'!$B$9="SEL", '8.3 Interest &amp; Repayment'!$E$9, 0))))))</f>
        <v>0</v>
      </c>
      <c r="F7" s="73"/>
    </row>
    <row r="8" spans="1:6" x14ac:dyDescent="0.3">
      <c r="A8" s="118" t="s">
        <v>60</v>
      </c>
      <c r="B8" s="118"/>
      <c r="C8" s="118"/>
      <c r="D8" s="65" t="e">
        <f>'8.3 Interest &amp; Repayment'!$E$14</f>
        <v>#VALUE!</v>
      </c>
      <c r="F8" s="73"/>
    </row>
    <row r="9" spans="1:6" x14ac:dyDescent="0.3">
      <c r="A9" s="119" t="s">
        <v>75</v>
      </c>
      <c r="B9" s="119"/>
      <c r="C9" s="119"/>
      <c r="D9" s="34" t="str">
        <f>IF($D$5&gt;=D7, "Yes", "No")</f>
        <v>Yes</v>
      </c>
    </row>
    <row r="10" spans="1:6" x14ac:dyDescent="0.3">
      <c r="A10" s="118" t="s">
        <v>61</v>
      </c>
      <c r="B10" s="118"/>
      <c r="C10" s="118"/>
      <c r="D10" s="34" t="e">
        <f>IF($D$5&gt;=D8, "Yes", "No")</f>
        <v>#VALUE!</v>
      </c>
    </row>
    <row r="11" spans="1:6" x14ac:dyDescent="0.3">
      <c r="A11" s="120" t="s">
        <v>62</v>
      </c>
      <c r="B11" s="121"/>
      <c r="C11" s="121"/>
      <c r="D11" s="122"/>
    </row>
    <row r="12" spans="1:6" ht="33.6" customHeight="1" x14ac:dyDescent="0.3">
      <c r="A12" s="112" t="s">
        <v>77</v>
      </c>
      <c r="B12" s="113"/>
      <c r="C12" s="113"/>
      <c r="D12" s="114"/>
    </row>
    <row r="13" spans="1:6" ht="220.5" customHeight="1" x14ac:dyDescent="0.3">
      <c r="A13" s="115"/>
      <c r="B13" s="116"/>
      <c r="C13" s="116"/>
      <c r="D13" s="117"/>
    </row>
  </sheetData>
  <mergeCells count="11">
    <mergeCell ref="A1:D1"/>
    <mergeCell ref="A2:D2"/>
    <mergeCell ref="A3:D3"/>
    <mergeCell ref="A4:D4"/>
    <mergeCell ref="A11:D11"/>
    <mergeCell ref="A12:D12"/>
    <mergeCell ref="A13:D13"/>
    <mergeCell ref="A7:C7"/>
    <mergeCell ref="A8:C8"/>
    <mergeCell ref="A9:C9"/>
    <mergeCell ref="A10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7"/>
  <sheetViews>
    <sheetView workbookViewId="0"/>
  </sheetViews>
  <sheetFormatPr defaultRowHeight="14.4" x14ac:dyDescent="0.3"/>
  <cols>
    <col min="1" max="1" width="16.6640625" customWidth="1"/>
  </cols>
  <sheetData>
    <row r="2" spans="1:1" x14ac:dyDescent="0.3">
      <c r="A2" t="s">
        <v>13</v>
      </c>
    </row>
    <row r="3" spans="1:1" x14ac:dyDescent="0.3">
      <c r="A3" t="s">
        <v>14</v>
      </c>
    </row>
    <row r="4" spans="1:1" x14ac:dyDescent="0.3">
      <c r="A4" t="s">
        <v>43</v>
      </c>
    </row>
    <row r="5" spans="1:1" x14ac:dyDescent="0.3">
      <c r="A5" t="s">
        <v>15</v>
      </c>
    </row>
    <row r="6" spans="1:1" x14ac:dyDescent="0.3">
      <c r="A6" t="s">
        <v>23</v>
      </c>
    </row>
    <row r="7" spans="1:1" x14ac:dyDescent="0.3">
      <c r="A7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5"/>
  <sheetViews>
    <sheetView workbookViewId="0">
      <selection activeCell="G10" sqref="G10"/>
    </sheetView>
  </sheetViews>
  <sheetFormatPr defaultRowHeight="14.4" x14ac:dyDescent="0.3"/>
  <sheetData>
    <row r="1" spans="1:1" x14ac:dyDescent="0.3">
      <c r="A1" t="s">
        <v>47</v>
      </c>
    </row>
    <row r="2" spans="1:1" x14ac:dyDescent="0.3">
      <c r="A2" t="s">
        <v>33</v>
      </c>
    </row>
    <row r="3" spans="1:1" x14ac:dyDescent="0.3">
      <c r="A3" t="s">
        <v>44</v>
      </c>
    </row>
    <row r="4" spans="1:1" x14ac:dyDescent="0.3">
      <c r="A4" t="s">
        <v>34</v>
      </c>
    </row>
    <row r="5" spans="1:1" x14ac:dyDescent="0.3">
      <c r="A5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13"/>
  <sheetViews>
    <sheetView workbookViewId="0">
      <selection activeCell="A3" sqref="A3"/>
    </sheetView>
  </sheetViews>
  <sheetFormatPr defaultRowHeight="14.4" x14ac:dyDescent="0.3"/>
  <cols>
    <col min="1" max="1" width="16.6640625" customWidth="1"/>
  </cols>
  <sheetData>
    <row r="1" spans="1:1" x14ac:dyDescent="0.3">
      <c r="A1" t="s">
        <v>47</v>
      </c>
    </row>
    <row r="2" spans="1:1" x14ac:dyDescent="0.3">
      <c r="A2" t="s">
        <v>13</v>
      </c>
    </row>
    <row r="3" spans="1:1" x14ac:dyDescent="0.3">
      <c r="A3" t="s">
        <v>15</v>
      </c>
    </row>
    <row r="4" spans="1:1" x14ac:dyDescent="0.3">
      <c r="A4" t="s">
        <v>23</v>
      </c>
    </row>
    <row r="5" spans="1:1" x14ac:dyDescent="0.3">
      <c r="A5" t="s">
        <v>24</v>
      </c>
    </row>
    <row r="6" spans="1:1" x14ac:dyDescent="0.3">
      <c r="A6" t="s">
        <v>16</v>
      </c>
    </row>
    <row r="7" spans="1:1" x14ac:dyDescent="0.3">
      <c r="A7" t="s">
        <v>17</v>
      </c>
    </row>
    <row r="8" spans="1:1" x14ac:dyDescent="0.3">
      <c r="A8" t="s">
        <v>18</v>
      </c>
    </row>
    <row r="9" spans="1:1" x14ac:dyDescent="0.3">
      <c r="A9" t="s">
        <v>19</v>
      </c>
    </row>
    <row r="10" spans="1:1" x14ac:dyDescent="0.3">
      <c r="A10" t="s">
        <v>20</v>
      </c>
    </row>
    <row r="11" spans="1:1" x14ac:dyDescent="0.3">
      <c r="A11" t="s">
        <v>21</v>
      </c>
    </row>
    <row r="12" spans="1:1" x14ac:dyDescent="0.3">
      <c r="A12" t="s">
        <v>37</v>
      </c>
    </row>
    <row r="13" spans="1:1" x14ac:dyDescent="0.3">
      <c r="A13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showGridLines="0" workbookViewId="0">
      <selection activeCell="B9" sqref="B9"/>
    </sheetView>
  </sheetViews>
  <sheetFormatPr defaultRowHeight="15.6" x14ac:dyDescent="0.3"/>
  <cols>
    <col min="1" max="16384" width="8.88671875" style="2"/>
  </cols>
  <sheetData>
    <row r="2" spans="1:13" ht="15.6" customHeight="1" x14ac:dyDescent="0.3">
      <c r="A2" s="82" t="s">
        <v>78</v>
      </c>
    </row>
    <row r="3" spans="1:13" ht="15.6" customHeight="1" x14ac:dyDescent="0.3"/>
    <row r="4" spans="1:13" ht="15.6" customHeight="1" x14ac:dyDescent="0.3"/>
    <row r="5" spans="1:13" ht="134.4" customHeight="1" x14ac:dyDescent="0.3">
      <c r="A5" s="84" t="s">
        <v>81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7" spans="1:13" x14ac:dyDescent="0.3">
      <c r="C7" s="50" t="s">
        <v>79</v>
      </c>
      <c r="D7" s="83" t="s">
        <v>80</v>
      </c>
    </row>
    <row r="8" spans="1:13" x14ac:dyDescent="0.3">
      <c r="C8" s="50"/>
    </row>
  </sheetData>
  <mergeCells count="1">
    <mergeCell ref="A5:M5"/>
  </mergeCells>
  <hyperlinks>
    <hyperlink ref="D7" location="Input!A1" display="Input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6"/>
  <sheetViews>
    <sheetView zoomScaleNormal="100" workbookViewId="0">
      <selection activeCell="B6" sqref="B6"/>
    </sheetView>
  </sheetViews>
  <sheetFormatPr defaultRowHeight="14.4" x14ac:dyDescent="0.3"/>
  <cols>
    <col min="1" max="1" width="30.6640625" customWidth="1"/>
    <col min="2" max="2" width="54.6640625" customWidth="1"/>
  </cols>
  <sheetData>
    <row r="2" spans="1:2" x14ac:dyDescent="0.3">
      <c r="A2" s="85" t="s">
        <v>40</v>
      </c>
      <c r="B2" s="85"/>
    </row>
    <row r="4" spans="1:2" x14ac:dyDescent="0.3">
      <c r="A4" s="1" t="s">
        <v>3</v>
      </c>
      <c r="B4" s="66"/>
    </row>
    <row r="5" spans="1:2" x14ac:dyDescent="0.3">
      <c r="A5" s="1" t="s">
        <v>11</v>
      </c>
      <c r="B5" s="66"/>
    </row>
    <row r="6" spans="1:2" x14ac:dyDescent="0.3">
      <c r="A6" s="1" t="s">
        <v>12</v>
      </c>
      <c r="B6" s="66"/>
    </row>
  </sheetData>
  <sheetProtection sheet="1" objects="1" scenarios="1"/>
  <mergeCells count="1">
    <mergeCell ref="A2:B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1"/>
  <sheetViews>
    <sheetView zoomScaleNormal="100" workbookViewId="0">
      <selection activeCell="F7" sqref="F7"/>
    </sheetView>
  </sheetViews>
  <sheetFormatPr defaultColWidth="9.109375" defaultRowHeight="15.6" x14ac:dyDescent="0.3"/>
  <cols>
    <col min="1" max="1" width="24.6640625" style="2" customWidth="1"/>
    <col min="2" max="3" width="14.6640625" style="2" customWidth="1"/>
    <col min="4" max="4" width="20" style="2" customWidth="1"/>
    <col min="5" max="5" width="19.6640625" style="2" customWidth="1"/>
    <col min="6" max="6" width="14.6640625" style="2" customWidth="1"/>
    <col min="7" max="9" width="12.6640625" style="2" customWidth="1"/>
    <col min="10" max="16384" width="9.109375" style="2"/>
  </cols>
  <sheetData>
    <row r="1" spans="1:9" x14ac:dyDescent="0.3">
      <c r="A1" s="87" t="s">
        <v>82</v>
      </c>
      <c r="B1" s="88"/>
      <c r="C1" s="88"/>
      <c r="D1" s="88"/>
      <c r="E1" s="88"/>
      <c r="F1" s="89"/>
    </row>
    <row r="2" spans="1:9" x14ac:dyDescent="0.3">
      <c r="A2" s="90">
        <f>Input!B4</f>
        <v>0</v>
      </c>
      <c r="B2" s="91"/>
      <c r="C2" s="91"/>
      <c r="D2" s="91"/>
      <c r="E2" s="91"/>
      <c r="F2" s="92"/>
    </row>
    <row r="3" spans="1:9" x14ac:dyDescent="0.3">
      <c r="A3" s="90">
        <f>Input!B5</f>
        <v>0</v>
      </c>
      <c r="B3" s="91"/>
      <c r="C3" s="91"/>
      <c r="D3" s="91"/>
      <c r="E3" s="91"/>
      <c r="F3" s="92"/>
    </row>
    <row r="4" spans="1:9" x14ac:dyDescent="0.3">
      <c r="A4" s="93">
        <f>Input!B6</f>
        <v>0</v>
      </c>
      <c r="B4" s="94"/>
      <c r="C4" s="94"/>
      <c r="D4" s="94"/>
      <c r="E4" s="94"/>
      <c r="F4" s="95"/>
    </row>
    <row r="5" spans="1:9" x14ac:dyDescent="0.3">
      <c r="A5" s="98" t="s">
        <v>36</v>
      </c>
      <c r="B5" s="99"/>
      <c r="C5" s="99"/>
      <c r="D5" s="99"/>
      <c r="E5" s="99"/>
      <c r="F5" s="100"/>
    </row>
    <row r="6" spans="1:9" ht="67.2" customHeight="1" x14ac:dyDescent="0.3">
      <c r="A6" s="4"/>
      <c r="B6" s="29" t="s">
        <v>25</v>
      </c>
      <c r="C6" s="30" t="s">
        <v>0</v>
      </c>
      <c r="D6" s="29" t="s">
        <v>2</v>
      </c>
      <c r="E6" s="74" t="s">
        <v>64</v>
      </c>
      <c r="F6" s="29" t="s">
        <v>41</v>
      </c>
      <c r="G6" s="5"/>
      <c r="H6" s="5"/>
    </row>
    <row r="7" spans="1:9" ht="18.600000000000001" x14ac:dyDescent="0.3">
      <c r="A7" s="44" t="s">
        <v>46</v>
      </c>
      <c r="B7" s="67"/>
      <c r="C7" s="68"/>
      <c r="D7" s="69"/>
      <c r="E7" s="70"/>
      <c r="F7" s="71"/>
      <c r="G7" s="6"/>
      <c r="H7" s="6"/>
    </row>
    <row r="8" spans="1:9" x14ac:dyDescent="0.3">
      <c r="A8" s="39" t="s">
        <v>28</v>
      </c>
      <c r="B8" s="67" t="s">
        <v>47</v>
      </c>
      <c r="C8" s="68"/>
      <c r="D8" s="69" t="s">
        <v>47</v>
      </c>
      <c r="E8" s="70"/>
      <c r="F8" s="71"/>
      <c r="G8" s="6"/>
      <c r="H8" s="6"/>
    </row>
    <row r="9" spans="1:9" x14ac:dyDescent="0.3">
      <c r="A9" s="39" t="s">
        <v>29</v>
      </c>
      <c r="B9" s="67"/>
      <c r="C9" s="68"/>
      <c r="D9" s="69"/>
      <c r="E9" s="70"/>
      <c r="F9" s="71"/>
      <c r="G9" s="6"/>
      <c r="H9" s="6"/>
    </row>
    <row r="10" spans="1:9" x14ac:dyDescent="0.3">
      <c r="A10" s="39" t="s">
        <v>30</v>
      </c>
      <c r="B10" s="67"/>
      <c r="C10" s="68"/>
      <c r="D10" s="69"/>
      <c r="E10" s="70"/>
      <c r="F10" s="71"/>
      <c r="G10" s="6"/>
      <c r="H10" s="6"/>
    </row>
    <row r="11" spans="1:9" x14ac:dyDescent="0.3">
      <c r="A11" s="39" t="s">
        <v>31</v>
      </c>
      <c r="B11" s="67"/>
      <c r="C11" s="68"/>
      <c r="D11" s="69"/>
      <c r="E11" s="70"/>
      <c r="F11" s="71"/>
      <c r="G11" s="6"/>
      <c r="H11" s="6"/>
    </row>
    <row r="12" spans="1:9" x14ac:dyDescent="0.3">
      <c r="A12" s="40" t="s">
        <v>32</v>
      </c>
      <c r="B12" s="67"/>
      <c r="C12" s="68"/>
      <c r="D12" s="69"/>
      <c r="E12" s="70"/>
      <c r="F12" s="71"/>
      <c r="G12" s="6"/>
      <c r="H12" s="6"/>
    </row>
    <row r="13" spans="1:9" x14ac:dyDescent="0.3">
      <c r="B13" s="27" t="s">
        <v>48</v>
      </c>
      <c r="C13" s="47">
        <f>IF($B$7="CWSRF", (0.02*$C$7), (IF($B$7="CWSRF-PF", (0.02*$C$7), (IF($B$7="CWSRF-GPR", (0.02*$C$7), (IF($B$7="SRL", (0.02*$C$7), (IF($B$7="SEL", (0.02*$C$7), 0)))))))))+(IF($B$8="CWSRF", (0.02*$C$8), (IF($B$8="SRL", (0.02*$C$8), (IF($B$8="SEL", (0.02*$C$8), 0))))))+(IF($B$9="CWSRF", (0.02*$C$9), (IF($B$9="SRL", (0.02*$C$9), (IF($B$9="SEL", (0.02*$C$9), 0))))))+(IF($B$10="CWSRF", (0.02*$C$10), (IF($B$10="SRL", (0.02*$C$10), (IF($B$10="SEL", (0.02*$C$10), 0))))))+(IF($B$11="CWSRF", (0.02*$C$11), (IF($B$11="SRL", (0.02*$C$11), (IF($B$11="SEL", (0.02*$C$11),0))))))+(IF($B$12="CWSRF", (0.02*$C$12), (IF($B$12="SRL", (0.02*$C$12), (IF($B$12="SEL", (0.02*$C$12), 0))))))</f>
        <v>0</v>
      </c>
      <c r="D13" s="28" t="s">
        <v>42</v>
      </c>
      <c r="E13" s="96"/>
      <c r="F13" s="97"/>
      <c r="G13" s="6"/>
      <c r="H13" s="6"/>
      <c r="I13" s="6"/>
    </row>
    <row r="14" spans="1:9" ht="30.75" customHeight="1" x14ac:dyDescent="0.3">
      <c r="A14" s="101" t="s">
        <v>38</v>
      </c>
      <c r="B14" s="101"/>
      <c r="C14" s="38">
        <f>SUM(C7:C12)</f>
        <v>0</v>
      </c>
      <c r="D14" s="27"/>
      <c r="E14" s="31"/>
      <c r="F14" s="31"/>
      <c r="G14" s="6"/>
      <c r="H14" s="6"/>
      <c r="I14" s="6"/>
    </row>
    <row r="15" spans="1:9" x14ac:dyDescent="0.3">
      <c r="B15" s="26" t="s">
        <v>39</v>
      </c>
      <c r="C15" s="32">
        <f>SUM(C7:C13)</f>
        <v>0</v>
      </c>
      <c r="E15" s="7"/>
      <c r="F15" s="8"/>
    </row>
    <row r="16" spans="1:9" ht="16.2" x14ac:dyDescent="0.3">
      <c r="A16" s="19" t="s">
        <v>26</v>
      </c>
      <c r="B16" s="20"/>
      <c r="C16" s="21"/>
      <c r="D16" s="21"/>
      <c r="E16" s="22"/>
      <c r="F16" s="23"/>
    </row>
    <row r="17" spans="1:6" ht="16.2" x14ac:dyDescent="0.3">
      <c r="A17" s="19" t="s">
        <v>27</v>
      </c>
      <c r="B17" s="24"/>
      <c r="C17" s="21"/>
      <c r="D17" s="21"/>
      <c r="E17" s="22"/>
      <c r="F17" s="23"/>
    </row>
    <row r="18" spans="1:6" ht="37.5" customHeight="1" x14ac:dyDescent="0.3">
      <c r="A18" s="86"/>
      <c r="B18" s="86"/>
      <c r="C18" s="86"/>
      <c r="D18" s="86"/>
      <c r="E18" s="86"/>
      <c r="F18" s="86"/>
    </row>
    <row r="19" spans="1:6" x14ac:dyDescent="0.3">
      <c r="A19" s="21"/>
      <c r="B19" s="24"/>
      <c r="C19" s="21"/>
      <c r="D19" s="21"/>
      <c r="E19" s="22"/>
      <c r="F19" s="23"/>
    </row>
    <row r="20" spans="1:6" x14ac:dyDescent="0.3">
      <c r="A20" s="19"/>
      <c r="B20" s="24"/>
      <c r="C20" s="21"/>
      <c r="D20" s="21"/>
      <c r="E20" s="22"/>
      <c r="F20" s="23"/>
    </row>
    <row r="21" spans="1:6" x14ac:dyDescent="0.3">
      <c r="A21" s="45"/>
      <c r="B21" s="46"/>
      <c r="C21" s="25"/>
      <c r="D21" s="25"/>
      <c r="E21" s="25"/>
      <c r="F21" s="25"/>
    </row>
    <row r="22" spans="1:6" x14ac:dyDescent="0.3">
      <c r="A22" s="11"/>
      <c r="B22" s="46"/>
      <c r="C22" s="13"/>
      <c r="D22" s="13"/>
      <c r="E22" s="14"/>
      <c r="F22" s="12"/>
    </row>
    <row r="23" spans="1:6" x14ac:dyDescent="0.3">
      <c r="A23" s="15"/>
      <c r="B23" s="46"/>
      <c r="C23" s="16"/>
      <c r="D23" s="16"/>
      <c r="E23" s="16"/>
      <c r="F23" s="17"/>
    </row>
    <row r="24" spans="1:6" x14ac:dyDescent="0.3">
      <c r="A24" s="15"/>
      <c r="B24" s="8"/>
      <c r="C24" s="16"/>
      <c r="D24" s="16"/>
      <c r="E24" s="16"/>
      <c r="F24" s="17"/>
    </row>
    <row r="25" spans="1:6" x14ac:dyDescent="0.3">
      <c r="A25" s="18"/>
      <c r="B25" s="8"/>
      <c r="C25" s="16"/>
      <c r="D25" s="16"/>
      <c r="E25" s="16"/>
      <c r="F25" s="17"/>
    </row>
    <row r="26" spans="1:6" x14ac:dyDescent="0.3">
      <c r="A26" s="18"/>
      <c r="B26" s="8"/>
      <c r="C26" s="16"/>
      <c r="D26" s="16"/>
      <c r="E26" s="16"/>
      <c r="F26" s="17"/>
    </row>
    <row r="27" spans="1:6" x14ac:dyDescent="0.3">
      <c r="A27" s="18"/>
      <c r="B27" s="8"/>
      <c r="C27" s="16"/>
      <c r="D27" s="16"/>
      <c r="E27" s="16"/>
      <c r="F27" s="17"/>
    </row>
    <row r="28" spans="1:6" x14ac:dyDescent="0.3">
      <c r="A28" s="18"/>
      <c r="B28" s="8"/>
      <c r="C28" s="16"/>
      <c r="D28" s="16"/>
      <c r="E28" s="16"/>
      <c r="F28" s="17"/>
    </row>
    <row r="29" spans="1:6" x14ac:dyDescent="0.3">
      <c r="A29" s="18"/>
      <c r="B29" s="8"/>
      <c r="C29" s="16"/>
      <c r="D29" s="16"/>
      <c r="E29" s="16"/>
      <c r="F29" s="17"/>
    </row>
    <row r="30" spans="1:6" x14ac:dyDescent="0.3">
      <c r="A30" s="9"/>
      <c r="B30" s="10"/>
      <c r="E30" s="7"/>
      <c r="F30" s="8"/>
    </row>
    <row r="31" spans="1:6" x14ac:dyDescent="0.3">
      <c r="A31" s="9"/>
      <c r="B31" s="10"/>
      <c r="E31" s="7"/>
      <c r="F31" s="8"/>
    </row>
  </sheetData>
  <mergeCells count="8">
    <mergeCell ref="A18:F18"/>
    <mergeCell ref="A1:F1"/>
    <mergeCell ref="A2:F2"/>
    <mergeCell ref="A3:F3"/>
    <mergeCell ref="A4:F4"/>
    <mergeCell ref="E13:F13"/>
    <mergeCell ref="A5:F5"/>
    <mergeCell ref="A14:B14"/>
  </mergeCells>
  <phoneticPr fontId="2" type="noConversion"/>
  <printOptions horizontalCentered="1" headings="1" gridLines="1"/>
  <pageMargins left="0.5" right="0.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Main!A1:A7</xm:f>
          </x14:formula1>
          <xm:sqref>B7</xm:sqref>
        </x14:dataValidation>
        <x14:dataValidation type="list" allowBlank="1" showInputMessage="1" showErrorMessage="1">
          <x14:formula1>
            <xm:f>Funding!A1:A13</xm:f>
          </x14:formula1>
          <xm:sqref>B12</xm:sqref>
        </x14:dataValidation>
        <x14:dataValidation type="list" allowBlank="1" showInputMessage="1" showErrorMessage="1">
          <x14:formula1>
            <xm:f>Type!A2:A5</xm:f>
          </x14:formula1>
          <xm:sqref>D7</xm:sqref>
        </x14:dataValidation>
        <x14:dataValidation type="list" allowBlank="1" showInputMessage="1" showErrorMessage="1">
          <x14:formula1>
            <xm:f>Funding!A1:A13</xm:f>
          </x14:formula1>
          <xm:sqref>B9:B11</xm:sqref>
        </x14:dataValidation>
        <x14:dataValidation type="list" showInputMessage="1" showErrorMessage="1">
          <x14:formula1>
            <xm:f>Funding!A1:A13</xm:f>
          </x14:formula1>
          <xm:sqref>B8</xm:sqref>
        </x14:dataValidation>
        <x14:dataValidation type="list" allowBlank="1" showInputMessage="1" showErrorMessage="1">
          <x14:formula1>
            <xm:f>Type!A1:A5</xm:f>
          </x14:formula1>
          <xm:sqref>D8:D12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12"/>
  <sheetViews>
    <sheetView zoomScaleNormal="100" workbookViewId="0">
      <selection activeCell="A2" sqref="A2:F2"/>
    </sheetView>
  </sheetViews>
  <sheetFormatPr defaultColWidth="9.109375" defaultRowHeight="15.6" x14ac:dyDescent="0.3"/>
  <cols>
    <col min="1" max="1" width="42" style="2" customWidth="1"/>
    <col min="2" max="6" width="16.6640625" style="2" customWidth="1"/>
    <col min="7" max="16384" width="9.109375" style="2"/>
  </cols>
  <sheetData>
    <row r="1" spans="1:6" x14ac:dyDescent="0.3">
      <c r="A1" s="87" t="s">
        <v>83</v>
      </c>
      <c r="B1" s="102"/>
      <c r="C1" s="102"/>
      <c r="D1" s="102"/>
      <c r="E1" s="102"/>
      <c r="F1" s="103"/>
    </row>
    <row r="2" spans="1:6" x14ac:dyDescent="0.3">
      <c r="A2" s="90">
        <f>Input!B4</f>
        <v>0</v>
      </c>
      <c r="B2" s="104"/>
      <c r="C2" s="104"/>
      <c r="D2" s="104"/>
      <c r="E2" s="104"/>
      <c r="F2" s="105"/>
    </row>
    <row r="3" spans="1:6" x14ac:dyDescent="0.3">
      <c r="A3" s="90">
        <f>Input!B5</f>
        <v>0</v>
      </c>
      <c r="B3" s="104"/>
      <c r="C3" s="104"/>
      <c r="D3" s="104"/>
      <c r="E3" s="104"/>
      <c r="F3" s="105"/>
    </row>
    <row r="4" spans="1:6" x14ac:dyDescent="0.3">
      <c r="A4" s="93">
        <f>Input!B6</f>
        <v>0</v>
      </c>
      <c r="B4" s="106"/>
      <c r="C4" s="106"/>
      <c r="D4" s="106"/>
      <c r="E4" s="106"/>
      <c r="F4" s="107"/>
    </row>
    <row r="5" spans="1:6" ht="62.4" x14ac:dyDescent="0.3">
      <c r="A5" s="48"/>
      <c r="B5" s="49" t="s">
        <v>1</v>
      </c>
      <c r="C5" s="49" t="s">
        <v>9</v>
      </c>
      <c r="D5" s="49" t="s">
        <v>10</v>
      </c>
      <c r="E5" s="76" t="s">
        <v>68</v>
      </c>
      <c r="F5" s="76" t="s">
        <v>69</v>
      </c>
    </row>
    <row r="6" spans="1:6" ht="17.25" customHeight="1" x14ac:dyDescent="0.3">
      <c r="A6" s="43" t="s">
        <v>70</v>
      </c>
      <c r="B6" s="34" t="str">
        <f>IF('8.1 Loan Repayment Input'!B7&lt;&gt;"", '8.1 Loan Repayment Input'!$B7, "")</f>
        <v/>
      </c>
      <c r="C6" s="35">
        <f>'8.1 Loan Repayment Input'!C7</f>
        <v>0</v>
      </c>
      <c r="D6" s="35" t="str">
        <f>IF('8.1 Loan Repayment Input'!$D$7="Loan", ('8.1 Loan Repayment Input'!C7/'8.1 Loan Repayment Input'!F7), "")</f>
        <v/>
      </c>
      <c r="E6" s="35" t="str">
        <f>IF('8.1 Loan Repayment Input'!$D$7="Loan", ('8.1 Loan Repayment Input'!$C$7*'8.1 Loan Repayment Input'!$E$7), "")</f>
        <v/>
      </c>
      <c r="F6" s="35" t="str">
        <f>IF('8.1 Loan Repayment Input'!D7="Loan", SUM(D6:E6), "")</f>
        <v/>
      </c>
    </row>
    <row r="7" spans="1:6" x14ac:dyDescent="0.3">
      <c r="A7" s="3" t="s">
        <v>28</v>
      </c>
      <c r="B7" s="34" t="str">
        <f>IF('8.1 Loan Repayment Input'!B8&lt;&gt;"", '8.1 Loan Repayment Input'!$B8, "")</f>
        <v xml:space="preserve"> </v>
      </c>
      <c r="C7" s="35" t="str">
        <f>IF('8.1 Loan Repayment Input'!B8&lt;&gt;" ", '8.1 Loan Repayment Input'!C8, "")</f>
        <v/>
      </c>
      <c r="D7" s="35" t="str">
        <f>IF('8.1 Loan Repayment Input'!F8&lt;&gt;"", (IF('8.1 Loan Repayment Input'!$D8="Loan", ('8.1 Loan Repayment Input'!C8/'8.1 Loan Repayment Input'!F8), "")), "")</f>
        <v/>
      </c>
      <c r="E7" s="35" t="str">
        <f>IF('8.1 Loan Repayment Input'!D8="Loan", ('8.1 Loan Repayment Input'!C8*'8.1 Loan Repayment Input'!E8), "")</f>
        <v/>
      </c>
      <c r="F7" s="35" t="str">
        <f>IF($B7&lt;&gt;"", (IF('8.1 Loan Repayment Input'!D8="Loan", SUM(D7:E7), "")), "")</f>
        <v/>
      </c>
    </row>
    <row r="8" spans="1:6" x14ac:dyDescent="0.3">
      <c r="A8" s="3" t="s">
        <v>29</v>
      </c>
      <c r="B8" s="34" t="str">
        <f>IF('8.1 Loan Repayment Input'!B9&lt;&gt;"", '8.1 Loan Repayment Input'!$B9, "")</f>
        <v/>
      </c>
      <c r="C8" s="35">
        <f>IF('8.1 Loan Repayment Input'!B9&lt;&gt;" ", '8.1 Loan Repayment Input'!C9, "")</f>
        <v>0</v>
      </c>
      <c r="D8" s="35" t="str">
        <f>IF('8.1 Loan Repayment Input'!F9&lt;&gt;"", (IF('8.1 Loan Repayment Input'!$D9="Loan", ('8.1 Loan Repayment Input'!C9/'8.1 Loan Repayment Input'!F9), "")), "")</f>
        <v/>
      </c>
      <c r="E8" s="35" t="str">
        <f>IF('8.1 Loan Repayment Input'!D9="Loan", ('8.1 Loan Repayment Input'!C9*'8.1 Loan Repayment Input'!E9), "")</f>
        <v/>
      </c>
      <c r="F8" s="35" t="str">
        <f>IF($B8&lt;&gt;"", (IF('8.1 Loan Repayment Input'!D9="Loan", SUM(D8:E8), "")), "")</f>
        <v/>
      </c>
    </row>
    <row r="9" spans="1:6" x14ac:dyDescent="0.3">
      <c r="A9" s="3" t="s">
        <v>30</v>
      </c>
      <c r="B9" s="34" t="str">
        <f>IF('8.1 Loan Repayment Input'!B10&lt;&gt;"", '8.1 Loan Repayment Input'!$B10, "")</f>
        <v/>
      </c>
      <c r="C9" s="35">
        <f>IF('8.1 Loan Repayment Input'!B10&lt;&gt;" ", '8.1 Loan Repayment Input'!C10, "")</f>
        <v>0</v>
      </c>
      <c r="D9" s="35" t="str">
        <f>IF('8.1 Loan Repayment Input'!F10&lt;&gt;"", (IF('8.1 Loan Repayment Input'!$D10="Loan", ('8.1 Loan Repayment Input'!C10/'8.1 Loan Repayment Input'!F10), "")), "")</f>
        <v/>
      </c>
      <c r="E9" s="35" t="str">
        <f>IF('8.1 Loan Repayment Input'!D10="Loan", ('8.1 Loan Repayment Input'!C10*'8.1 Loan Repayment Input'!E10), "")</f>
        <v/>
      </c>
      <c r="F9" s="35" t="str">
        <f>IF($B9&lt;&gt;"", (IF('8.1 Loan Repayment Input'!D10="Loan", SUM(D9:E9), "")), "")</f>
        <v/>
      </c>
    </row>
    <row r="10" spans="1:6" x14ac:dyDescent="0.3">
      <c r="A10" s="3" t="s">
        <v>31</v>
      </c>
      <c r="B10" s="34" t="str">
        <f>IF('8.1 Loan Repayment Input'!B11&lt;&gt;"", '8.1 Loan Repayment Input'!$B11, "")</f>
        <v/>
      </c>
      <c r="C10" s="35" t="str">
        <f>IF($B10&lt;&gt;"", (IF('8.1 Loan Repayment Input'!B11&lt;&gt;" ", '8.1 Loan Repayment Input'!C11, "")), "")</f>
        <v/>
      </c>
      <c r="D10" s="35" t="str">
        <f>IF('8.1 Loan Repayment Input'!F11&lt;&gt;"", (IF('8.1 Loan Repayment Input'!$D11="Loan", ('8.1 Loan Repayment Input'!C11/'8.1 Loan Repayment Input'!F11), "")), "")</f>
        <v/>
      </c>
      <c r="E10" s="35" t="str">
        <f>IF('8.1 Loan Repayment Input'!D11="Loan", ('8.1 Loan Repayment Input'!C11*'8.1 Loan Repayment Input'!E11), "")</f>
        <v/>
      </c>
      <c r="F10" s="35" t="str">
        <f>IF($B10&lt;&gt;"", (IF('8.1 Loan Repayment Input'!D11="Loan", SUM(D10:E10), "")), "")</f>
        <v/>
      </c>
    </row>
    <row r="11" spans="1:6" x14ac:dyDescent="0.3">
      <c r="A11" s="3" t="s">
        <v>32</v>
      </c>
      <c r="B11" s="34" t="str">
        <f>IF('8.1 Loan Repayment Input'!B12&lt;&gt;"", '8.1 Loan Repayment Input'!$B12, "")</f>
        <v/>
      </c>
      <c r="C11" s="35" t="str">
        <f>IF($B11&lt;&gt;"", (IF('8.1 Loan Repayment Input'!B12&lt;&gt;" ", '8.1 Loan Repayment Input'!C12, "")), "")</f>
        <v/>
      </c>
      <c r="D11" s="35" t="str">
        <f>IF('8.1 Loan Repayment Input'!F12&lt;&gt;"", (IF('8.1 Loan Repayment Input'!$D12="Loan", ('8.1 Loan Repayment Input'!C12/'8.1 Loan Repayment Input'!F12), "")), "")</f>
        <v/>
      </c>
      <c r="E11" s="35" t="str">
        <f>IF('8.1 Loan Repayment Input'!D12="Loan", ('8.1 Loan Repayment Input'!C12*'8.1 Loan Repayment Input'!E12), "")</f>
        <v/>
      </c>
      <c r="F11" s="35" t="str">
        <f>IF($B11&lt;&gt;"", (IF('8.1 Loan Repayment Input'!D12="Loan", SUM(D11:E11), "")), "")</f>
        <v/>
      </c>
    </row>
    <row r="12" spans="1:6" x14ac:dyDescent="0.3">
      <c r="A12" s="41"/>
      <c r="B12" s="42"/>
      <c r="C12" s="16"/>
      <c r="D12" s="16"/>
      <c r="E12" s="75" t="s">
        <v>67</v>
      </c>
      <c r="F12" s="37">
        <f>(IF(F6&lt;&gt;"", $F$6, 0))+(IF($F$7&lt;&gt;"", $F$7, 0))+(IF($F$8&lt;&gt;"", $F$8, 0))+(IF($F$9&lt;&gt;"", $F$9, 0))+(IF($F$10&lt;&gt;"", $F$10, 0))+(IF($F$11&lt;&gt;"", $F$11, 0))</f>
        <v>0</v>
      </c>
    </row>
  </sheetData>
  <mergeCells count="4">
    <mergeCell ref="A1:F1"/>
    <mergeCell ref="A2:F2"/>
    <mergeCell ref="A3:F3"/>
    <mergeCell ref="A4:F4"/>
  </mergeCells>
  <printOptions horizontalCentered="1" headings="1" gridLines="1"/>
  <pageMargins left="0.7" right="0.7" top="0.75" bottom="0.75" header="0.3" footer="0.3"/>
  <pageSetup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E6" sqref="E6"/>
    </sheetView>
  </sheetViews>
  <sheetFormatPr defaultRowHeight="15.6" x14ac:dyDescent="0.3"/>
  <cols>
    <col min="1" max="1" width="38.5546875" style="2" customWidth="1"/>
    <col min="2" max="5" width="16.6640625" style="2" customWidth="1"/>
    <col min="6" max="7" width="20.6640625" style="2" customWidth="1"/>
    <col min="8" max="255" width="9.109375" style="2"/>
    <col min="256" max="256" width="36.6640625" style="2" customWidth="1"/>
    <col min="257" max="260" width="16.6640625" style="2" customWidth="1"/>
    <col min="261" max="511" width="9.109375" style="2"/>
    <col min="512" max="512" width="36.6640625" style="2" customWidth="1"/>
    <col min="513" max="516" width="16.6640625" style="2" customWidth="1"/>
    <col min="517" max="767" width="9.109375" style="2"/>
    <col min="768" max="768" width="36.6640625" style="2" customWidth="1"/>
    <col min="769" max="772" width="16.6640625" style="2" customWidth="1"/>
    <col min="773" max="1023" width="9.109375" style="2"/>
    <col min="1024" max="1024" width="36.6640625" style="2" customWidth="1"/>
    <col min="1025" max="1028" width="16.6640625" style="2" customWidth="1"/>
    <col min="1029" max="1279" width="9.109375" style="2"/>
    <col min="1280" max="1280" width="36.6640625" style="2" customWidth="1"/>
    <col min="1281" max="1284" width="16.6640625" style="2" customWidth="1"/>
    <col min="1285" max="1535" width="9.109375" style="2"/>
    <col min="1536" max="1536" width="36.6640625" style="2" customWidth="1"/>
    <col min="1537" max="1540" width="16.6640625" style="2" customWidth="1"/>
    <col min="1541" max="1791" width="9.109375" style="2"/>
    <col min="1792" max="1792" width="36.6640625" style="2" customWidth="1"/>
    <col min="1793" max="1796" width="16.6640625" style="2" customWidth="1"/>
    <col min="1797" max="2047" width="9.109375" style="2"/>
    <col min="2048" max="2048" width="36.6640625" style="2" customWidth="1"/>
    <col min="2049" max="2052" width="16.6640625" style="2" customWidth="1"/>
    <col min="2053" max="2303" width="9.109375" style="2"/>
    <col min="2304" max="2304" width="36.6640625" style="2" customWidth="1"/>
    <col min="2305" max="2308" width="16.6640625" style="2" customWidth="1"/>
    <col min="2309" max="2559" width="9.109375" style="2"/>
    <col min="2560" max="2560" width="36.6640625" style="2" customWidth="1"/>
    <col min="2561" max="2564" width="16.6640625" style="2" customWidth="1"/>
    <col min="2565" max="2815" width="9.109375" style="2"/>
    <col min="2816" max="2816" width="36.6640625" style="2" customWidth="1"/>
    <col min="2817" max="2820" width="16.6640625" style="2" customWidth="1"/>
    <col min="2821" max="3071" width="9.109375" style="2"/>
    <col min="3072" max="3072" width="36.6640625" style="2" customWidth="1"/>
    <col min="3073" max="3076" width="16.6640625" style="2" customWidth="1"/>
    <col min="3077" max="3327" width="9.109375" style="2"/>
    <col min="3328" max="3328" width="36.6640625" style="2" customWidth="1"/>
    <col min="3329" max="3332" width="16.6640625" style="2" customWidth="1"/>
    <col min="3333" max="3583" width="9.109375" style="2"/>
    <col min="3584" max="3584" width="36.6640625" style="2" customWidth="1"/>
    <col min="3585" max="3588" width="16.6640625" style="2" customWidth="1"/>
    <col min="3589" max="3839" width="9.109375" style="2"/>
    <col min="3840" max="3840" width="36.6640625" style="2" customWidth="1"/>
    <col min="3841" max="3844" width="16.6640625" style="2" customWidth="1"/>
    <col min="3845" max="4095" width="9.109375" style="2"/>
    <col min="4096" max="4096" width="36.6640625" style="2" customWidth="1"/>
    <col min="4097" max="4100" width="16.6640625" style="2" customWidth="1"/>
    <col min="4101" max="4351" width="9.109375" style="2"/>
    <col min="4352" max="4352" width="36.6640625" style="2" customWidth="1"/>
    <col min="4353" max="4356" width="16.6640625" style="2" customWidth="1"/>
    <col min="4357" max="4607" width="9.109375" style="2"/>
    <col min="4608" max="4608" width="36.6640625" style="2" customWidth="1"/>
    <col min="4609" max="4612" width="16.6640625" style="2" customWidth="1"/>
    <col min="4613" max="4863" width="9.109375" style="2"/>
    <col min="4864" max="4864" width="36.6640625" style="2" customWidth="1"/>
    <col min="4865" max="4868" width="16.6640625" style="2" customWidth="1"/>
    <col min="4869" max="5119" width="9.109375" style="2"/>
    <col min="5120" max="5120" width="36.6640625" style="2" customWidth="1"/>
    <col min="5121" max="5124" width="16.6640625" style="2" customWidth="1"/>
    <col min="5125" max="5375" width="9.109375" style="2"/>
    <col min="5376" max="5376" width="36.6640625" style="2" customWidth="1"/>
    <col min="5377" max="5380" width="16.6640625" style="2" customWidth="1"/>
    <col min="5381" max="5631" width="9.109375" style="2"/>
    <col min="5632" max="5632" width="36.6640625" style="2" customWidth="1"/>
    <col min="5633" max="5636" width="16.6640625" style="2" customWidth="1"/>
    <col min="5637" max="5887" width="9.109375" style="2"/>
    <col min="5888" max="5888" width="36.6640625" style="2" customWidth="1"/>
    <col min="5889" max="5892" width="16.6640625" style="2" customWidth="1"/>
    <col min="5893" max="6143" width="9.109375" style="2"/>
    <col min="6144" max="6144" width="36.6640625" style="2" customWidth="1"/>
    <col min="6145" max="6148" width="16.6640625" style="2" customWidth="1"/>
    <col min="6149" max="6399" width="9.109375" style="2"/>
    <col min="6400" max="6400" width="36.6640625" style="2" customWidth="1"/>
    <col min="6401" max="6404" width="16.6640625" style="2" customWidth="1"/>
    <col min="6405" max="6655" width="9.109375" style="2"/>
    <col min="6656" max="6656" width="36.6640625" style="2" customWidth="1"/>
    <col min="6657" max="6660" width="16.6640625" style="2" customWidth="1"/>
    <col min="6661" max="6911" width="9.109375" style="2"/>
    <col min="6912" max="6912" width="36.6640625" style="2" customWidth="1"/>
    <col min="6913" max="6916" width="16.6640625" style="2" customWidth="1"/>
    <col min="6917" max="7167" width="9.109375" style="2"/>
    <col min="7168" max="7168" width="36.6640625" style="2" customWidth="1"/>
    <col min="7169" max="7172" width="16.6640625" style="2" customWidth="1"/>
    <col min="7173" max="7423" width="9.109375" style="2"/>
    <col min="7424" max="7424" width="36.6640625" style="2" customWidth="1"/>
    <col min="7425" max="7428" width="16.6640625" style="2" customWidth="1"/>
    <col min="7429" max="7679" width="9.109375" style="2"/>
    <col min="7680" max="7680" width="36.6640625" style="2" customWidth="1"/>
    <col min="7681" max="7684" width="16.6640625" style="2" customWidth="1"/>
    <col min="7685" max="7935" width="9.109375" style="2"/>
    <col min="7936" max="7936" width="36.6640625" style="2" customWidth="1"/>
    <col min="7937" max="7940" width="16.6640625" style="2" customWidth="1"/>
    <col min="7941" max="8191" width="9.109375" style="2"/>
    <col min="8192" max="8192" width="36.6640625" style="2" customWidth="1"/>
    <col min="8193" max="8196" width="16.6640625" style="2" customWidth="1"/>
    <col min="8197" max="8447" width="9.109375" style="2"/>
    <col min="8448" max="8448" width="36.6640625" style="2" customWidth="1"/>
    <col min="8449" max="8452" width="16.6640625" style="2" customWidth="1"/>
    <col min="8453" max="8703" width="9.109375" style="2"/>
    <col min="8704" max="8704" width="36.6640625" style="2" customWidth="1"/>
    <col min="8705" max="8708" width="16.6640625" style="2" customWidth="1"/>
    <col min="8709" max="8959" width="9.109375" style="2"/>
    <col min="8960" max="8960" width="36.6640625" style="2" customWidth="1"/>
    <col min="8961" max="8964" width="16.6640625" style="2" customWidth="1"/>
    <col min="8965" max="9215" width="9.109375" style="2"/>
    <col min="9216" max="9216" width="36.6640625" style="2" customWidth="1"/>
    <col min="9217" max="9220" width="16.6640625" style="2" customWidth="1"/>
    <col min="9221" max="9471" width="9.109375" style="2"/>
    <col min="9472" max="9472" width="36.6640625" style="2" customWidth="1"/>
    <col min="9473" max="9476" width="16.6640625" style="2" customWidth="1"/>
    <col min="9477" max="9727" width="9.109375" style="2"/>
    <col min="9728" max="9728" width="36.6640625" style="2" customWidth="1"/>
    <col min="9729" max="9732" width="16.6640625" style="2" customWidth="1"/>
    <col min="9733" max="9983" width="9.109375" style="2"/>
    <col min="9984" max="9984" width="36.6640625" style="2" customWidth="1"/>
    <col min="9985" max="9988" width="16.6640625" style="2" customWidth="1"/>
    <col min="9989" max="10239" width="9.109375" style="2"/>
    <col min="10240" max="10240" width="36.6640625" style="2" customWidth="1"/>
    <col min="10241" max="10244" width="16.6640625" style="2" customWidth="1"/>
    <col min="10245" max="10495" width="9.109375" style="2"/>
    <col min="10496" max="10496" width="36.6640625" style="2" customWidth="1"/>
    <col min="10497" max="10500" width="16.6640625" style="2" customWidth="1"/>
    <col min="10501" max="10751" width="9.109375" style="2"/>
    <col min="10752" max="10752" width="36.6640625" style="2" customWidth="1"/>
    <col min="10753" max="10756" width="16.6640625" style="2" customWidth="1"/>
    <col min="10757" max="11007" width="9.109375" style="2"/>
    <col min="11008" max="11008" width="36.6640625" style="2" customWidth="1"/>
    <col min="11009" max="11012" width="16.6640625" style="2" customWidth="1"/>
    <col min="11013" max="11263" width="9.109375" style="2"/>
    <col min="11264" max="11264" width="36.6640625" style="2" customWidth="1"/>
    <col min="11265" max="11268" width="16.6640625" style="2" customWidth="1"/>
    <col min="11269" max="11519" width="9.109375" style="2"/>
    <col min="11520" max="11520" width="36.6640625" style="2" customWidth="1"/>
    <col min="11521" max="11524" width="16.6640625" style="2" customWidth="1"/>
    <col min="11525" max="11775" width="9.109375" style="2"/>
    <col min="11776" max="11776" width="36.6640625" style="2" customWidth="1"/>
    <col min="11777" max="11780" width="16.6640625" style="2" customWidth="1"/>
    <col min="11781" max="12031" width="9.109375" style="2"/>
    <col min="12032" max="12032" width="36.6640625" style="2" customWidth="1"/>
    <col min="12033" max="12036" width="16.6640625" style="2" customWidth="1"/>
    <col min="12037" max="12287" width="9.109375" style="2"/>
    <col min="12288" max="12288" width="36.6640625" style="2" customWidth="1"/>
    <col min="12289" max="12292" width="16.6640625" style="2" customWidth="1"/>
    <col min="12293" max="12543" width="9.109375" style="2"/>
    <col min="12544" max="12544" width="36.6640625" style="2" customWidth="1"/>
    <col min="12545" max="12548" width="16.6640625" style="2" customWidth="1"/>
    <col min="12549" max="12799" width="9.109375" style="2"/>
    <col min="12800" max="12800" width="36.6640625" style="2" customWidth="1"/>
    <col min="12801" max="12804" width="16.6640625" style="2" customWidth="1"/>
    <col min="12805" max="13055" width="9.109375" style="2"/>
    <col min="13056" max="13056" width="36.6640625" style="2" customWidth="1"/>
    <col min="13057" max="13060" width="16.6640625" style="2" customWidth="1"/>
    <col min="13061" max="13311" width="9.109375" style="2"/>
    <col min="13312" max="13312" width="36.6640625" style="2" customWidth="1"/>
    <col min="13313" max="13316" width="16.6640625" style="2" customWidth="1"/>
    <col min="13317" max="13567" width="9.109375" style="2"/>
    <col min="13568" max="13568" width="36.6640625" style="2" customWidth="1"/>
    <col min="13569" max="13572" width="16.6640625" style="2" customWidth="1"/>
    <col min="13573" max="13823" width="9.109375" style="2"/>
    <col min="13824" max="13824" width="36.6640625" style="2" customWidth="1"/>
    <col min="13825" max="13828" width="16.6640625" style="2" customWidth="1"/>
    <col min="13829" max="14079" width="9.109375" style="2"/>
    <col min="14080" max="14080" width="36.6640625" style="2" customWidth="1"/>
    <col min="14081" max="14084" width="16.6640625" style="2" customWidth="1"/>
    <col min="14085" max="14335" width="9.109375" style="2"/>
    <col min="14336" max="14336" width="36.6640625" style="2" customWidth="1"/>
    <col min="14337" max="14340" width="16.6640625" style="2" customWidth="1"/>
    <col min="14341" max="14591" width="9.109375" style="2"/>
    <col min="14592" max="14592" width="36.6640625" style="2" customWidth="1"/>
    <col min="14593" max="14596" width="16.6640625" style="2" customWidth="1"/>
    <col min="14597" max="14847" width="9.109375" style="2"/>
    <col min="14848" max="14848" width="36.6640625" style="2" customWidth="1"/>
    <col min="14849" max="14852" width="16.6640625" style="2" customWidth="1"/>
    <col min="14853" max="15103" width="9.109375" style="2"/>
    <col min="15104" max="15104" width="36.6640625" style="2" customWidth="1"/>
    <col min="15105" max="15108" width="16.6640625" style="2" customWidth="1"/>
    <col min="15109" max="15359" width="9.109375" style="2"/>
    <col min="15360" max="15360" width="36.6640625" style="2" customWidth="1"/>
    <col min="15361" max="15364" width="16.6640625" style="2" customWidth="1"/>
    <col min="15365" max="15615" width="9.109375" style="2"/>
    <col min="15616" max="15616" width="36.6640625" style="2" customWidth="1"/>
    <col min="15617" max="15620" width="16.6640625" style="2" customWidth="1"/>
    <col min="15621" max="15871" width="9.109375" style="2"/>
    <col min="15872" max="15872" width="36.6640625" style="2" customWidth="1"/>
    <col min="15873" max="15876" width="16.6640625" style="2" customWidth="1"/>
    <col min="15877" max="16127" width="9.109375" style="2"/>
    <col min="16128" max="16128" width="36.6640625" style="2" customWidth="1"/>
    <col min="16129" max="16132" width="16.6640625" style="2" customWidth="1"/>
    <col min="16133" max="16382" width="9.109375" style="2"/>
    <col min="16383" max="16384" width="9.109375" style="2" customWidth="1"/>
  </cols>
  <sheetData>
    <row r="1" spans="1:7" x14ac:dyDescent="0.3">
      <c r="A1" s="87" t="s">
        <v>84</v>
      </c>
      <c r="B1" s="102"/>
      <c r="C1" s="102"/>
      <c r="D1" s="102"/>
      <c r="E1" s="103"/>
    </row>
    <row r="2" spans="1:7" x14ac:dyDescent="0.3">
      <c r="A2" s="90">
        <f>Input!B4</f>
        <v>0</v>
      </c>
      <c r="B2" s="104"/>
      <c r="C2" s="104"/>
      <c r="D2" s="104"/>
      <c r="E2" s="105"/>
    </row>
    <row r="3" spans="1:7" x14ac:dyDescent="0.3">
      <c r="A3" s="90">
        <f>Input!B5</f>
        <v>0</v>
      </c>
      <c r="B3" s="104"/>
      <c r="C3" s="104"/>
      <c r="D3" s="104"/>
      <c r="E3" s="105"/>
    </row>
    <row r="4" spans="1:7" x14ac:dyDescent="0.3">
      <c r="A4" s="93">
        <f>Input!B6</f>
        <v>0</v>
      </c>
      <c r="B4" s="106"/>
      <c r="C4" s="106"/>
      <c r="D4" s="106"/>
      <c r="E4" s="107"/>
    </row>
    <row r="5" spans="1:7" x14ac:dyDescent="0.3">
      <c r="A5" s="111" t="s">
        <v>49</v>
      </c>
      <c r="B5" s="111"/>
      <c r="C5" s="111"/>
      <c r="D5" s="111"/>
      <c r="E5" s="111"/>
    </row>
    <row r="6" spans="1:7" x14ac:dyDescent="0.3">
      <c r="A6" s="108" t="s">
        <v>50</v>
      </c>
      <c r="B6" s="109"/>
      <c r="C6" s="109"/>
      <c r="D6" s="110"/>
      <c r="E6" s="78"/>
    </row>
    <row r="7" spans="1:7" ht="62.4" x14ac:dyDescent="0.3">
      <c r="A7" s="44"/>
      <c r="B7" s="53" t="s">
        <v>1</v>
      </c>
      <c r="C7" s="74" t="s">
        <v>71</v>
      </c>
      <c r="D7" s="33" t="s">
        <v>51</v>
      </c>
      <c r="E7" s="74" t="s">
        <v>72</v>
      </c>
      <c r="F7" s="51"/>
      <c r="G7" s="51"/>
    </row>
    <row r="8" spans="1:7" ht="15.75" customHeight="1" x14ac:dyDescent="0.3">
      <c r="A8" s="64" t="s">
        <v>63</v>
      </c>
      <c r="B8" s="54">
        <f>'8.1 Loan Repayment Input'!$B7</f>
        <v>0</v>
      </c>
      <c r="C8" s="35" t="str">
        <f>IF('8.1 Loan Repayment Input'!$D7="Loan", '8.2 Loan Repayment Output'!$F6, "")</f>
        <v/>
      </c>
      <c r="D8" s="35">
        <f>E6</f>
        <v>0</v>
      </c>
      <c r="E8" s="35" t="e">
        <f>$C8+$D8</f>
        <v>#VALUE!</v>
      </c>
    </row>
    <row r="9" spans="1:7" x14ac:dyDescent="0.3">
      <c r="A9" s="44" t="s">
        <v>4</v>
      </c>
      <c r="B9" s="54" t="str">
        <f>IF('8.1 Loan Repayment Input'!$B8&lt;&gt;"", '8.1 Loan Repayment Input'!$B8, "")</f>
        <v xml:space="preserve"> </v>
      </c>
      <c r="C9" s="35" t="str">
        <f>IF('8.1 Loan Repayment Input'!$B8&lt;&gt;"", (IF('8.1 Loan Repayment Input'!$D8="Loan", '8.2 Loan Repayment Output'!$F7, "")), "")</f>
        <v/>
      </c>
      <c r="D9" s="36"/>
      <c r="E9" s="35" t="str">
        <f>IF($B9&lt;&gt;"", (IF('8.1 Loan Repayment Input'!$D8="Loan", $C9, "")), "")</f>
        <v/>
      </c>
    </row>
    <row r="10" spans="1:7" x14ac:dyDescent="0.3">
      <c r="A10" s="44" t="s">
        <v>5</v>
      </c>
      <c r="B10" s="54" t="str">
        <f>IF('8.1 Loan Repayment Input'!$B9&lt;&gt;"", '8.1 Loan Repayment Input'!$B9, "")</f>
        <v/>
      </c>
      <c r="C10" s="35" t="str">
        <f>IF('8.1 Loan Repayment Input'!$B9&lt;&gt;"", (IF('8.1 Loan Repayment Input'!$D9="Loan", '8.2 Loan Repayment Output'!$F8, "")), "")</f>
        <v/>
      </c>
      <c r="D10" s="36"/>
      <c r="E10" s="35" t="str">
        <f>IF($B10&lt;&gt;"", (IF('8.1 Loan Repayment Input'!$D9="Loan", $C10, "")), "")</f>
        <v/>
      </c>
    </row>
    <row r="11" spans="1:7" x14ac:dyDescent="0.3">
      <c r="A11" s="44" t="s">
        <v>6</v>
      </c>
      <c r="B11" s="54" t="str">
        <f>IF('8.1 Loan Repayment Input'!$B10&lt;&gt;"", '8.1 Loan Repayment Input'!$B10, "")</f>
        <v/>
      </c>
      <c r="C11" s="35" t="str">
        <f>IF('8.1 Loan Repayment Input'!$B10&lt;&gt;"", (IF('8.1 Loan Repayment Input'!$D10="Loan", '8.2 Loan Repayment Output'!$F9, "")), "")</f>
        <v/>
      </c>
      <c r="D11" s="36"/>
      <c r="E11" s="35" t="str">
        <f>IF($B11&lt;&gt;"", (IF('8.1 Loan Repayment Input'!$D10="Loan", $C11, "")), "")</f>
        <v/>
      </c>
    </row>
    <row r="12" spans="1:7" x14ac:dyDescent="0.3">
      <c r="A12" s="44" t="s">
        <v>7</v>
      </c>
      <c r="B12" s="54" t="str">
        <f>IF('8.1 Loan Repayment Input'!$B11&lt;&gt;"", '8.1 Loan Repayment Input'!$B11, "")</f>
        <v/>
      </c>
      <c r="C12" s="35" t="str">
        <f>IF('8.1 Loan Repayment Input'!$B11&lt;&gt;"", (IF('8.1 Loan Repayment Input'!$D11="Loan", '8.2 Loan Repayment Output'!$F10, "")), "")</f>
        <v/>
      </c>
      <c r="D12" s="36"/>
      <c r="E12" s="35" t="str">
        <f>IF($B12&lt;&gt;"", (IF('8.1 Loan Repayment Input'!$D11="Loan", $C12, "")), "")</f>
        <v/>
      </c>
    </row>
    <row r="13" spans="1:7" x14ac:dyDescent="0.3">
      <c r="A13" s="44" t="s">
        <v>8</v>
      </c>
      <c r="B13" s="54" t="str">
        <f>IF('8.1 Loan Repayment Input'!$B12&lt;&gt;"", '8.1 Loan Repayment Input'!$B12, "")</f>
        <v/>
      </c>
      <c r="C13" s="35" t="str">
        <f>IF('8.1 Loan Repayment Input'!$B12&lt;&gt;"", (IF('8.1 Loan Repayment Input'!$D12="Loan", '8.2 Loan Repayment Output'!$F11, "")), "")</f>
        <v/>
      </c>
      <c r="D13" s="36"/>
      <c r="E13" s="35" t="str">
        <f>IF($B13&lt;&gt;"", (IF('8.1 Loan Repayment Input'!$D12="Loan", $C13, "")), "")</f>
        <v/>
      </c>
    </row>
    <row r="14" spans="1:7" x14ac:dyDescent="0.3">
      <c r="A14" s="57"/>
      <c r="B14" s="8"/>
      <c r="C14" s="52"/>
      <c r="D14" s="58" t="s">
        <v>58</v>
      </c>
      <c r="E14" s="37" t="e">
        <f>E8+(IF($E$9&lt;&gt;"", $E$9, 0))+(IF($E$10&lt;&gt;"", $E$10, 0))+(IF($E$11&lt;&gt;"", $E$11, 0))+(IF($E$12&lt;&gt;"", $E$12, 0))+(IF($E$13&lt;&gt;"", $E$13, 0))</f>
        <v>#VALUE!</v>
      </c>
    </row>
    <row r="15" spans="1:7" x14ac:dyDescent="0.3">
      <c r="D15" s="55"/>
      <c r="E15" s="56"/>
    </row>
    <row r="16" spans="1:7" x14ac:dyDescent="0.3">
      <c r="D16" s="50"/>
    </row>
    <row r="17" spans="1:1" x14ac:dyDescent="0.3">
      <c r="A17" s="77" t="s">
        <v>65</v>
      </c>
    </row>
    <row r="18" spans="1:1" x14ac:dyDescent="0.3">
      <c r="A18" s="77" t="s">
        <v>66</v>
      </c>
    </row>
  </sheetData>
  <mergeCells count="6">
    <mergeCell ref="A6:D6"/>
    <mergeCell ref="A1:E1"/>
    <mergeCell ref="A2:E2"/>
    <mergeCell ref="A3:E3"/>
    <mergeCell ref="A4:E4"/>
    <mergeCell ref="A5:E5"/>
  </mergeCells>
  <printOptions headings="1" gridLines="1"/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Structure</vt:lpstr>
      <vt:lpstr>Main</vt:lpstr>
      <vt:lpstr>Type</vt:lpstr>
      <vt:lpstr>Funding</vt:lpstr>
      <vt:lpstr>Introduction</vt:lpstr>
      <vt:lpstr>Input</vt:lpstr>
      <vt:lpstr>8.1 Loan Repayment Input</vt:lpstr>
      <vt:lpstr>8.2 Loan Repayment Output</vt:lpstr>
      <vt:lpstr>8.3 Interest &amp; Repayment</vt:lpstr>
      <vt:lpstr>8.4 Revenue Generation</vt:lpstr>
      <vt:lpstr>8.5 Project Impact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 Haynie</cp:lastModifiedBy>
  <cp:lastPrinted>2012-08-03T20:38:35Z</cp:lastPrinted>
  <dcterms:created xsi:type="dcterms:W3CDTF">2010-02-26T16:34:50Z</dcterms:created>
  <dcterms:modified xsi:type="dcterms:W3CDTF">2015-06-11T14:43:45Z</dcterms:modified>
</cp:coreProperties>
</file>