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phillips\Downloads\"/>
    </mc:Choice>
  </mc:AlternateContent>
  <bookViews>
    <workbookView xWindow="0" yWindow="0" windowWidth="28800" windowHeight="12030"/>
  </bookViews>
  <sheets>
    <sheet name="Instructions" sheetId="3" r:id="rId1"/>
    <sheet name="EV Calculator" sheetId="4" r:id="rId2"/>
    <sheet name="kW RPH regression" sheetId="9" state="hidden" r:id="rId3"/>
    <sheet name="Station type Range per hour" sheetId="6" state="hidden" r:id="rId4"/>
    <sheet name="Resources" sheetId="2" state="hidden" r:id="rId5"/>
  </sheets>
  <definedNames>
    <definedName name="_xlnm.Print_Area" localSheetId="1">'EV Calculator'!$A$1:$D$28</definedName>
    <definedName name="_xlnm.Print_Area" localSheetId="0">Instructions!$A$1:$Q$37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4" l="1"/>
  <c r="B13" i="4" l="1"/>
  <c r="F108" i="2" l="1"/>
  <c r="B17" i="4" l="1"/>
  <c r="B19" i="4"/>
  <c r="B20" i="4" s="1"/>
  <c r="B21" i="4" l="1"/>
  <c r="B26" i="4" s="1"/>
  <c r="B22" i="4" l="1"/>
  <c r="B27" i="4" s="1"/>
</calcChain>
</file>

<file path=xl/sharedStrings.xml><?xml version="1.0" encoding="utf-8"?>
<sst xmlns="http://schemas.openxmlformats.org/spreadsheetml/2006/main" count="273" uniqueCount="226">
  <si>
    <t>Charging level</t>
  </si>
  <si>
    <t>Estimated usage (hours) per day</t>
  </si>
  <si>
    <t>Estimated usage (days) per week</t>
  </si>
  <si>
    <t>Charger power</t>
  </si>
  <si>
    <t>lb-NOx/MWh</t>
  </si>
  <si>
    <t>lb-NOx/kWh</t>
  </si>
  <si>
    <t xml:space="preserve">Charging Level   </t>
  </si>
  <si>
    <t>Level 1</t>
  </si>
  <si>
    <t>Level 2</t>
  </si>
  <si>
    <t>DC Fast Charge</t>
  </si>
  <si>
    <t>Charger Power (kW)</t>
  </si>
  <si>
    <t>kW</t>
  </si>
  <si>
    <t>miles</t>
  </si>
  <si>
    <t>kWh</t>
  </si>
  <si>
    <t>lb-NOx per year</t>
  </si>
  <si>
    <t>ton-NOx per year</t>
  </si>
  <si>
    <t xml:space="preserve">                Convert lbs per year to tons per year</t>
  </si>
  <si>
    <t xml:space="preserve"> Max Range (miles) per 1 hour charge</t>
  </si>
  <si>
    <t>Required Information:</t>
  </si>
  <si>
    <t>Assumptions:</t>
  </si>
  <si>
    <t>hours per day</t>
  </si>
  <si>
    <t>days per week</t>
  </si>
  <si>
    <t>NOx emission factor</t>
  </si>
  <si>
    <t>Average range per 1 hour of charge</t>
  </si>
  <si>
    <t>Calculations for the annual NOx EV Emission Reductions:</t>
  </si>
  <si>
    <t>Convert to kWh</t>
  </si>
  <si>
    <t xml:space="preserve">Source: http://www.pevcollaborative.org/sites/all/themes/pev/files/Comm_guide3_122308.pdf </t>
  </si>
  <si>
    <t xml:space="preserve">Source: https://www.arb.ca.gov/emfac/2017/ </t>
  </si>
  <si>
    <t>B. Charging Level: Select the charging level from the drop down list.</t>
  </si>
  <si>
    <t>version date:</t>
  </si>
  <si>
    <t xml:space="preserve">Fields highlighted in yellow are for data entry, the remaining cells are write protected.  </t>
  </si>
  <si>
    <t>Start at the "EV Calculator" tab and enter the information in the fields where required.</t>
  </si>
  <si>
    <t>A. Number of charging outlet(s): Type the number of charging outlet(s) for the EV charger(s).</t>
  </si>
  <si>
    <r>
      <rPr>
        <b/>
        <sz val="12"/>
        <color theme="1"/>
        <rFont val="Arial"/>
        <family val="2"/>
      </rPr>
      <t>4.  Calculations for the annual NOx EV emission reductions:</t>
    </r>
    <r>
      <rPr>
        <sz val="12"/>
        <color theme="1"/>
        <rFont val="Arial"/>
        <family val="2"/>
      </rPr>
      <t xml:space="preserve"> These fields will auto calculate once you entered the required information.</t>
    </r>
  </si>
  <si>
    <t>County</t>
  </si>
  <si>
    <t>region_cd</t>
  </si>
  <si>
    <t>STATE_COUNTY</t>
  </si>
  <si>
    <t>NC - Alamance</t>
  </si>
  <si>
    <t>NC - Alexander</t>
  </si>
  <si>
    <t>NC - Alleghany</t>
  </si>
  <si>
    <t>NC - Anson</t>
  </si>
  <si>
    <t>NC - Ashe</t>
  </si>
  <si>
    <t>NC - Avery</t>
  </si>
  <si>
    <t>NC - Beaufort</t>
  </si>
  <si>
    <t>NC - Bertie</t>
  </si>
  <si>
    <t>NC - Bladen</t>
  </si>
  <si>
    <t>NC - Brunswick</t>
  </si>
  <si>
    <t>NC - Buncombe</t>
  </si>
  <si>
    <t>NC - Burke</t>
  </si>
  <si>
    <t>NC - Cabarrus</t>
  </si>
  <si>
    <t>NC - Caldwell</t>
  </si>
  <si>
    <t>NC - Camden</t>
  </si>
  <si>
    <t>NC - Carteret</t>
  </si>
  <si>
    <t>NC - Caswell</t>
  </si>
  <si>
    <t>NC - Catawba</t>
  </si>
  <si>
    <t>NC - Chatham</t>
  </si>
  <si>
    <t>NC - Cherokee</t>
  </si>
  <si>
    <t>NC - Chowan</t>
  </si>
  <si>
    <t>NC - Clay</t>
  </si>
  <si>
    <t>NC - Cleveland</t>
  </si>
  <si>
    <t>NC - Columbus</t>
  </si>
  <si>
    <t>NC - Craven</t>
  </si>
  <si>
    <t>NC - Cumberland</t>
  </si>
  <si>
    <t>NC - Currituck</t>
  </si>
  <si>
    <t>NC - Dare</t>
  </si>
  <si>
    <t>NC - Davidson</t>
  </si>
  <si>
    <t>NC - Davie</t>
  </si>
  <si>
    <t>NC - Duplin</t>
  </si>
  <si>
    <t>NC - Durham</t>
  </si>
  <si>
    <t>NC - Edgecombe</t>
  </si>
  <si>
    <t>NC - Forsyth</t>
  </si>
  <si>
    <t>NC - Franklin</t>
  </si>
  <si>
    <t>NC - Gaston</t>
  </si>
  <si>
    <t>NC - Gates</t>
  </si>
  <si>
    <t>NC - Graham</t>
  </si>
  <si>
    <t>NC - Granville</t>
  </si>
  <si>
    <t>NC - Greene</t>
  </si>
  <si>
    <t>NC - Guilford</t>
  </si>
  <si>
    <t>NC - Halifax</t>
  </si>
  <si>
    <t>NC - Harnett</t>
  </si>
  <si>
    <t>NC - Haywood</t>
  </si>
  <si>
    <t>NC - Henderson</t>
  </si>
  <si>
    <t>NC - Hertford</t>
  </si>
  <si>
    <t>NC - Hoke</t>
  </si>
  <si>
    <t>NC - Hyde</t>
  </si>
  <si>
    <t>NC - Iredell</t>
  </si>
  <si>
    <t>NC - Jackson</t>
  </si>
  <si>
    <t>NC - Johnston</t>
  </si>
  <si>
    <t>NC - Jones</t>
  </si>
  <si>
    <t>NC - Lee</t>
  </si>
  <si>
    <t>NC - Lenoir</t>
  </si>
  <si>
    <t>NC - Lincoln</t>
  </si>
  <si>
    <t>NC - Macon</t>
  </si>
  <si>
    <t>NC - Madison</t>
  </si>
  <si>
    <t>NC - Martin</t>
  </si>
  <si>
    <t>NC - McDowell</t>
  </si>
  <si>
    <t>NC - Mecklenburg</t>
  </si>
  <si>
    <t>NC - Mitchell</t>
  </si>
  <si>
    <t>NC - Montgomery</t>
  </si>
  <si>
    <t>NC - Moore</t>
  </si>
  <si>
    <t>NC - Nash</t>
  </si>
  <si>
    <t>NC - New Hanover</t>
  </si>
  <si>
    <t>NC - Northampton</t>
  </si>
  <si>
    <t>NC - Onslow</t>
  </si>
  <si>
    <t>NC - Orange</t>
  </si>
  <si>
    <t>NC - Pamlico</t>
  </si>
  <si>
    <t>NC - Pasquotank</t>
  </si>
  <si>
    <t>NC - Pender</t>
  </si>
  <si>
    <t>NC - Perquimans</t>
  </si>
  <si>
    <t>NC - Person</t>
  </si>
  <si>
    <t>NC - Pitt</t>
  </si>
  <si>
    <t>NC - Polk</t>
  </si>
  <si>
    <t>NC - Randolph</t>
  </si>
  <si>
    <t>NC - Richmond</t>
  </si>
  <si>
    <t>NC - Robeson</t>
  </si>
  <si>
    <t>NC - Rockingham</t>
  </si>
  <si>
    <t>NC - Rowan</t>
  </si>
  <si>
    <t>NC - Rutherford</t>
  </si>
  <si>
    <t>NC - Sampson</t>
  </si>
  <si>
    <t>NC - Scotland</t>
  </si>
  <si>
    <t>NC - Stanly</t>
  </si>
  <si>
    <t>NC - Stokes</t>
  </si>
  <si>
    <t>NC - Surry</t>
  </si>
  <si>
    <t>NC - Swain</t>
  </si>
  <si>
    <t>NC - Transylvania</t>
  </si>
  <si>
    <t>NC - Tyrrell</t>
  </si>
  <si>
    <t>NC - Union</t>
  </si>
  <si>
    <t>NC - Vance</t>
  </si>
  <si>
    <t>NC - Wake</t>
  </si>
  <si>
    <t>NC - Warren</t>
  </si>
  <si>
    <t>NC - Washington</t>
  </si>
  <si>
    <t>NC - Watauga</t>
  </si>
  <si>
    <t>NC - Wayne</t>
  </si>
  <si>
    <t>NC - Wilkes</t>
  </si>
  <si>
    <t>NC - Wilson</t>
  </si>
  <si>
    <t>NC - Yadkin</t>
  </si>
  <si>
    <t>NC - Yancey</t>
  </si>
  <si>
    <t xml:space="preserve"> </t>
  </si>
  <si>
    <t>Number of charging outlet(s)</t>
  </si>
  <si>
    <t>LBs/Mile</t>
  </si>
  <si>
    <t>Step #2: Calculate annual power (kWh) used</t>
  </si>
  <si>
    <t>Step #3 Calculate annual NO-x Emitted By Fossil Fuels</t>
  </si>
  <si>
    <t>Step #1: Calculate annual miles Reduced</t>
  </si>
  <si>
    <t>Step #4: Calculate annual lb-NOx emissions reduced - Nox Emitted</t>
  </si>
  <si>
    <t xml:space="preserve">The following instructions are intended to provide general guidance for using the EV Calculator spreadsheet.  If you need additional assistance, please contact Sheila Blanchard at 919-707-8423 </t>
  </si>
  <si>
    <t>1.  Required Information:</t>
  </si>
  <si>
    <t>C. Operational County: Select the project operational County from the drop down list.</t>
  </si>
  <si>
    <r>
      <rPr>
        <b/>
        <sz val="12"/>
        <color theme="1"/>
        <rFont val="Arial"/>
        <family val="2"/>
      </rPr>
      <t>2.  Assumptions:</t>
    </r>
    <r>
      <rPr>
        <sz val="12"/>
        <color theme="1"/>
        <rFont val="Arial"/>
        <family val="2"/>
      </rPr>
      <t xml:space="preserve"> These fields come from proposals and/or utilize defaults for all proposals.</t>
    </r>
  </si>
  <si>
    <t>C. Charger power (kW)</t>
  </si>
  <si>
    <t>D. Average range per 1 hour of charge (RPH)</t>
  </si>
  <si>
    <t>B. Estimated Annual Power Use by Station =  (52 * #Days per week * # Hours per day * # Oulets )* kW</t>
  </si>
  <si>
    <t>D. Calculate Annual Emissions Benefits for Station = (Annual Miles Reduced * Nox/Mile Emission rate)- Annual Nox Emitted by Station</t>
  </si>
  <si>
    <t>A.  Please provide all supporting documentation for all inputs as necessary</t>
  </si>
  <si>
    <t xml:space="preserve">Data Sources: </t>
  </si>
  <si>
    <t>County Nox emissions (2014 NEI for Nox): https://gispub.epa.gov/neireport/2014/</t>
  </si>
  <si>
    <t>County VMT: NC DOT 2014 Data</t>
  </si>
  <si>
    <t>Fossil Fuel Emissions Factor: Source: https://www.epa.gov/sites/production/files/2015-10/documents/egrid2012_summarytables_0.pdf</t>
  </si>
  <si>
    <t>A. Estimated Miles = (52 * #Days per week * # Hours per day * # Oulets * RPH)</t>
  </si>
  <si>
    <t>Source: egrid NC power production calculated Nox emissions factor (total lb-Nox produced/total MWh produced)</t>
  </si>
  <si>
    <t>https://www.epa.gov/sites/production/files/2015-10/documents/egrid2012_summarytables_0.pdf</t>
  </si>
  <si>
    <t>Vender</t>
  </si>
  <si>
    <t>Type</t>
  </si>
  <si>
    <t>RPH</t>
  </si>
  <si>
    <t>Chargepoint</t>
  </si>
  <si>
    <t>Station Type</t>
  </si>
  <si>
    <t>DC fast</t>
  </si>
  <si>
    <t>Express 250</t>
  </si>
  <si>
    <t>Express Plus</t>
  </si>
  <si>
    <t># Points</t>
  </si>
  <si>
    <t># Power Blocks</t>
  </si>
  <si>
    <t>NA</t>
  </si>
  <si>
    <t xml:space="preserve">NOx emission factor for sources of electricity: </t>
  </si>
  <si>
    <t>Electric Vehicle Charger (EV) Mitigation Measure: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</si>
  <si>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</si>
  <si>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</si>
  <si>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</si>
  <si>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</si>
  <si>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</si>
  <si>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</si>
  <si>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</si>
  <si>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</si>
  <si>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</si>
  <si>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</si>
  <si>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</si>
  <si>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</si>
  <si>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</si>
  <si>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</si>
  <si>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</si>
  <si>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</si>
  <si>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</si>
  <si>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</si>
  <si>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</si>
  <si>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</si>
  <si>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</si>
  <si>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</si>
  <si>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</si>
  <si>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</si>
  <si>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</si>
  <si>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</si>
  <si>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Residuals</t>
  </si>
  <si>
    <t>Based on regression analysis of existing published ranges per charger power (RPH= (Charger power * 0.489) + 165.6))</t>
  </si>
  <si>
    <t>Calculations for Cost Effectiveness:</t>
  </si>
  <si>
    <t>Volkswagen funds requested</t>
  </si>
  <si>
    <t>dollars</t>
  </si>
  <si>
    <t xml:space="preserve">Cost effectiveness   </t>
  </si>
  <si>
    <t>USDOE*</t>
  </si>
  <si>
    <t>DC Fast</t>
  </si>
  <si>
    <t>DC FAst</t>
  </si>
  <si>
    <t>DC FAST</t>
  </si>
  <si>
    <t>Wiki</t>
  </si>
  <si>
    <t>Blink</t>
  </si>
  <si>
    <t>EVBox</t>
  </si>
  <si>
    <t>Ultra Fast</t>
  </si>
  <si>
    <t>Ev Box</t>
  </si>
  <si>
    <t>Fast</t>
  </si>
  <si>
    <t>Amps</t>
  </si>
  <si>
    <t>Predicted 994</t>
  </si>
  <si>
    <t>lb-NOx per mile</t>
  </si>
  <si>
    <t>kW -&gt; RPH based on a regression of possible EVSE equipment manufacture technical publications</t>
  </si>
  <si>
    <t>3.044)- 4.81)</t>
  </si>
  <si>
    <t>C. Calculate Annual Nox emitted by station Fossil Fuels Used = Annual Nox emission rate for NC  (lb) / Annual power generated NC (kW)</t>
  </si>
  <si>
    <t>VW $ /ton-Nox per year</t>
  </si>
  <si>
    <t>VW $ /lb-Nox per year</t>
  </si>
  <si>
    <t>5. Volkswagon Cost Effectiveness Calculation :  VW $ Requested / Annual Nox Reduced</t>
  </si>
  <si>
    <t>B. Estimated usage (days) per week (default 5 days per week used for Phase 1)</t>
  </si>
  <si>
    <t>A. Estimated usage (hours) per day (default 1 day per week used for Phase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</si>
</sst>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000000"/>
    <numFmt numFmtId="165" formatCode="_(* #,##0.0_);_(* \(#,##0.0\);_(* &quot;-&quot;??_);_(@_)"/>
    <numFmt numFmtId="166" formatCode="_(* #,##0_);_(* \(#,##0\);_(* &quot;-&quot;??_);_(@_)"/>
    <numFmt numFmtId="167" formatCode="_(* #,##0.0000_);_(* \(#,##0.0000\);_(* &quot;-&quot;??_);_(@_)"/>
    <numFmt numFmtId="168" formatCode="_(* #,##0.000000_);_(* \(#,##0.000000\);_(* &quot;-&quot;??_);_(@_)"/>
    <numFmt numFmtId="169" formatCode="0.0"/>
  </numFmts>
  <fonts count="10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  <font>
      <u/>
      <sz val="12"/>
      <color theme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164" fontId="0" fillId="0" borderId="0" xfId="0" applyNumberFormat="1"/>
    <xf numFmtId="169" fontId="0" fillId="0" borderId="2" xfId="0" applyNumberFormat="1" applyBorder="1" applyAlignment="1">
      <alignment horizontal="center"/>
    </xf>
    <xf numFmtId="0" fontId="3" fillId="0" borderId="4" xfId="0" applyFon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2" fillId="0" borderId="7" xfId="0" applyFont="1" applyBorder="1"/>
    <xf numFmtId="166" fontId="0" fillId="0" borderId="0" xfId="1" applyNumberFormat="1" applyFont="1" applyBorder="1"/>
    <xf numFmtId="165" fontId="0" fillId="0" borderId="0" xfId="1" applyNumberFormat="1" applyFont="1" applyBorder="1"/>
    <xf numFmtId="168" fontId="0" fillId="0" borderId="0" xfId="1" applyNumberFormat="1" applyFont="1" applyBorder="1"/>
    <xf numFmtId="43" fontId="0" fillId="0" borderId="0" xfId="0" applyNumberFormat="1" applyBorder="1"/>
    <xf numFmtId="0" fontId="0" fillId="0" borderId="7" xfId="0" applyBorder="1" applyAlignment="1">
      <alignment horizontal="left"/>
    </xf>
    <xf numFmtId="167" fontId="0" fillId="0" borderId="0" xfId="1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5" fillId="0" borderId="0" xfId="0" applyFont="1"/>
    <xf numFmtId="0" fontId="7" fillId="0" borderId="0" xfId="2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0" fillId="0" borderId="0" xfId="0" applyFill="1" applyBorder="1" applyAlignment="1"/>
    <xf numFmtId="0" fontId="0" fillId="0" borderId="10" xfId="0" applyFill="1" applyBorder="1" applyAlignment="1"/>
    <xf numFmtId="0" fontId="9" fillId="0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Continuous"/>
    </xf>
    <xf numFmtId="0" fontId="0" fillId="0" borderId="0" xfId="0" applyNumberFormat="1" applyBorder="1"/>
    <xf numFmtId="0" fontId="0" fillId="3" borderId="0" xfId="0" applyFill="1" applyBorder="1" applyAlignment="1">
      <alignment horizontal="right"/>
    </xf>
    <xf numFmtId="165" fontId="0" fillId="3" borderId="0" xfId="1" applyNumberFormat="1" applyFont="1" applyFill="1" applyBorder="1"/>
    <xf numFmtId="0" fontId="0" fillId="2" borderId="0" xfId="0" applyFill="1" applyBorder="1" applyProtection="1">
      <protection locked="0"/>
    </xf>
    <xf numFmtId="166" fontId="0" fillId="2" borderId="0" xfId="1" applyNumberFormat="1" applyFont="1" applyFill="1" applyBorder="1" applyProtection="1">
      <protection locked="0"/>
    </xf>
    <xf numFmtId="165" fontId="0" fillId="2" borderId="0" xfId="1" applyNumberFormat="1" applyFont="1" applyFill="1" applyBorder="1" applyProtection="1">
      <protection locked="0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62.5 Line Fit  Plot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05796150481191"/>
          <c:y val="0.23039447655249987"/>
          <c:w val="0.78926159230096238"/>
          <c:h val="0.41980786884398069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'Station type Range per hour'!$L$3:$L$14</c:f>
              <c:numCache>
                <c:formatCode>General</c:formatCode>
                <c:ptCount val="12"/>
                <c:pt idx="0">
                  <c:v>125</c:v>
                </c:pt>
                <c:pt idx="1">
                  <c:v>500</c:v>
                </c:pt>
                <c:pt idx="2">
                  <c:v>24</c:v>
                </c:pt>
                <c:pt idx="3">
                  <c:v>50</c:v>
                </c:pt>
                <c:pt idx="4">
                  <c:v>90</c:v>
                </c:pt>
                <c:pt idx="5">
                  <c:v>50</c:v>
                </c:pt>
                <c:pt idx="6">
                  <c:v>120</c:v>
                </c:pt>
                <c:pt idx="7">
                  <c:v>50</c:v>
                </c:pt>
                <c:pt idx="8">
                  <c:v>60</c:v>
                </c:pt>
                <c:pt idx="9">
                  <c:v>175</c:v>
                </c:pt>
                <c:pt idx="10">
                  <c:v>350</c:v>
                </c:pt>
                <c:pt idx="11">
                  <c:v>50</c:v>
                </c:pt>
              </c:numCache>
            </c:numRef>
          </c:xVal>
          <c:yVal>
            <c:numRef>
              <c:f>'Station type Range per hour'!$M$3:$M$14</c:f>
              <c:numCache>
                <c:formatCode>General</c:formatCode>
                <c:ptCount val="12"/>
                <c:pt idx="0">
                  <c:v>250</c:v>
                </c:pt>
                <c:pt idx="1">
                  <c:v>1590</c:v>
                </c:pt>
                <c:pt idx="2">
                  <c:v>72</c:v>
                </c:pt>
                <c:pt idx="3">
                  <c:v>150</c:v>
                </c:pt>
                <c:pt idx="4">
                  <c:v>270</c:v>
                </c:pt>
                <c:pt idx="5">
                  <c:v>149</c:v>
                </c:pt>
                <c:pt idx="6">
                  <c:v>373</c:v>
                </c:pt>
                <c:pt idx="7">
                  <c:v>240</c:v>
                </c:pt>
                <c:pt idx="8">
                  <c:v>255</c:v>
                </c:pt>
                <c:pt idx="9">
                  <c:v>400</c:v>
                </c:pt>
                <c:pt idx="10">
                  <c:v>994</c:v>
                </c:pt>
                <c:pt idx="11">
                  <c:v>155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851-4A9D-93B5-7374CFBA6359}"/>
            </c:ext>
          </c:extLst>
        </c:ser>
        <c:ser>
          <c:idx val="1"/>
          <c:order val="1"/>
          <c:tx>
            <c:v>Predicted 994</c:v>
          </c:tx>
          <c:spPr>
            <a:ln w="19050">
              <a:noFill/>
            </a:ln>
          </c:spPr>
          <c:xVal>
            <c:numRef>
              <c:f>'Station type Range per hour'!$L$3:$L$14</c:f>
              <c:numCache>
                <c:formatCode>General</c:formatCode>
                <c:ptCount val="12"/>
                <c:pt idx="0">
                  <c:v>125</c:v>
                </c:pt>
                <c:pt idx="1">
                  <c:v>500</c:v>
                </c:pt>
                <c:pt idx="2">
                  <c:v>24</c:v>
                </c:pt>
                <c:pt idx="3">
                  <c:v>50</c:v>
                </c:pt>
                <c:pt idx="4">
                  <c:v>90</c:v>
                </c:pt>
                <c:pt idx="5">
                  <c:v>50</c:v>
                </c:pt>
                <c:pt idx="6">
                  <c:v>120</c:v>
                </c:pt>
                <c:pt idx="7">
                  <c:v>50</c:v>
                </c:pt>
                <c:pt idx="8">
                  <c:v>60</c:v>
                </c:pt>
                <c:pt idx="9">
                  <c:v>175</c:v>
                </c:pt>
                <c:pt idx="10">
                  <c:v>350</c:v>
                </c:pt>
                <c:pt idx="11">
                  <c:v>50</c:v>
                </c:pt>
              </c:numCache>
            </c:numRef>
          </c:xVal>
          <c:yVal>
            <c:numRef>
              <c:f>'kW RPH regression'!$B$25:$B$36</c:f>
              <c:numCache>
                <c:formatCode>General</c:formatCode>
                <c:ptCount val="12"/>
                <c:pt idx="0">
                  <c:v>371.99370252275583</c:v>
                </c:pt>
                <c:pt idx="1">
                  <c:v>1502.398832019971</c:v>
                </c:pt>
                <c:pt idx="2">
                  <c:v>67.537920978172508</c:v>
                </c:pt>
                <c:pt idx="3">
                  <c:v>145.91267662331276</c:v>
                </c:pt>
                <c:pt idx="4">
                  <c:v>266.48922376968238</c:v>
                </c:pt>
                <c:pt idx="5">
                  <c:v>145.91267662331276</c:v>
                </c:pt>
                <c:pt idx="6">
                  <c:v>356.92163412945962</c:v>
                </c:pt>
                <c:pt idx="7">
                  <c:v>145.91267662331276</c:v>
                </c:pt>
                <c:pt idx="8">
                  <c:v>176.05681340990517</c:v>
                </c:pt>
                <c:pt idx="9">
                  <c:v>522.71438645571789</c:v>
                </c:pt>
                <c:pt idx="10">
                  <c:v>1050.2367802210852</c:v>
                </c:pt>
                <c:pt idx="11">
                  <c:v>145.91267662331276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851-4A9D-93B5-7374CFBA6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913496"/>
        <c:axId val="396909888"/>
      </c:scatterChart>
      <c:valAx>
        <c:axId val="396913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62.5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6909888"/>
        <c:crosses val="autoZero"/>
        <c:crossBetween val="midCat"/>
      </c:valAx>
      <c:valAx>
        <c:axId val="3969098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994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96913496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314325</xdr:colOff>
      <xdr:row>0</xdr:row>
      <xdr:rowOff>180975</xdr:rowOff>
    </xdr:from>
    <xdr:to>
      <xdr:col>15</xdr:col>
      <xdr:colOff>314325</xdr:colOff>
      <xdr:row>10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1E3253-11FE-4285-8CAD-58AD82371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epa.gov/sites/production/files/2015-10/documents/egrid2012_summarytables_0.pdf" TargetMode="External"/><Relationship Id="rId1" Type="http://schemas.openxmlformats.org/officeDocument/2006/relationships/hyperlink" Target="http://www.pevcollaborative.org/sites/all/themes/pev/files/Comm_guide3_1223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6"/>
  <sheetViews>
    <sheetView tabSelected="1" zoomScale="90" zoomScaleNormal="90" workbookViewId="0">
      <selection activeCell="C15" sqref="C15"/>
    </sheetView>
  </sheetViews>
  <sheetFormatPr defaultRowHeight="15" x14ac:dyDescent="0.2"/>
  <cols>
    <col min="1" max="1" width="2.6640625" customWidth="1"/>
    <col min="2" max="2" width="8.88671875" customWidth="1"/>
    <col min="3" max="3" width="9.88671875" bestFit="1" customWidth="1"/>
    <col min="6" max="6" width="11.6640625" customWidth="1"/>
  </cols>
  <sheetData>
    <row r="2" spans="2:13" ht="30" customHeight="1" x14ac:dyDescent="0.2">
      <c r="B2" s="42" t="s">
        <v>144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</row>
    <row r="4" spans="2:13" ht="15" customHeight="1" x14ac:dyDescent="0.2">
      <c r="B4" s="41" t="s">
        <v>30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6" spans="2:13" ht="15.75" x14ac:dyDescent="0.25">
      <c r="B6" s="29" t="s">
        <v>31</v>
      </c>
    </row>
    <row r="7" spans="2:13" ht="15.75" x14ac:dyDescent="0.25">
      <c r="B7" s="29"/>
    </row>
    <row r="9" spans="2:13" ht="15.75" x14ac:dyDescent="0.25">
      <c r="B9" s="29" t="s">
        <v>145</v>
      </c>
    </row>
    <row r="10" spans="2:13" x14ac:dyDescent="0.2">
      <c r="C10" t="s">
        <v>32</v>
      </c>
    </row>
    <row r="11" spans="2:13" x14ac:dyDescent="0.2">
      <c r="C11" t="s">
        <v>28</v>
      </c>
    </row>
    <row r="12" spans="2:13" x14ac:dyDescent="0.2">
      <c r="C12" t="s">
        <v>146</v>
      </c>
    </row>
    <row r="14" spans="2:13" ht="15.75" x14ac:dyDescent="0.25">
      <c r="B14" t="s">
        <v>147</v>
      </c>
    </row>
    <row r="15" spans="2:13" x14ac:dyDescent="0.2">
      <c r="C15" t="s">
        <v>225</v>
      </c>
    </row>
    <row r="16" spans="2:13" x14ac:dyDescent="0.2">
      <c r="C16" t="s">
        <v>224</v>
      </c>
    </row>
    <row r="17" spans="1:16" x14ac:dyDescent="0.2">
      <c r="C17" t="s">
        <v>148</v>
      </c>
    </row>
    <row r="18" spans="1:16" x14ac:dyDescent="0.2">
      <c r="C18" t="s">
        <v>149</v>
      </c>
      <c r="G18" t="s">
        <v>200</v>
      </c>
      <c r="P18" t="s">
        <v>219</v>
      </c>
    </row>
    <row r="20" spans="1:16" ht="15.75" x14ac:dyDescent="0.25">
      <c r="B20" t="s">
        <v>33</v>
      </c>
    </row>
    <row r="21" spans="1:16" x14ac:dyDescent="0.2">
      <c r="C21" t="s">
        <v>157</v>
      </c>
    </row>
    <row r="22" spans="1:16" ht="15.75" customHeight="1" x14ac:dyDescent="0.2">
      <c r="C22" t="s">
        <v>150</v>
      </c>
    </row>
    <row r="23" spans="1:16" x14ac:dyDescent="0.2">
      <c r="C23" t="s">
        <v>220</v>
      </c>
    </row>
    <row r="24" spans="1:16" x14ac:dyDescent="0.2">
      <c r="C24" t="s">
        <v>151</v>
      </c>
    </row>
    <row r="26" spans="1:16" ht="15.75" x14ac:dyDescent="0.25">
      <c r="B26" s="29" t="s">
        <v>223</v>
      </c>
    </row>
    <row r="27" spans="1:16" ht="33" customHeight="1" x14ac:dyDescent="0.2">
      <c r="C27" s="41" t="s">
        <v>152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9" spans="1:16" x14ac:dyDescent="0.2">
      <c r="A29" t="s">
        <v>29</v>
      </c>
      <c r="C29" s="30">
        <v>43657</v>
      </c>
    </row>
    <row r="32" spans="1:16" x14ac:dyDescent="0.2">
      <c r="B32" t="s">
        <v>153</v>
      </c>
    </row>
    <row r="33" spans="2:2" x14ac:dyDescent="0.2">
      <c r="B33" t="s">
        <v>154</v>
      </c>
    </row>
    <row r="34" spans="2:2" x14ac:dyDescent="0.2">
      <c r="B34" t="s">
        <v>155</v>
      </c>
    </row>
    <row r="35" spans="2:2" x14ac:dyDescent="0.2">
      <c r="B35" t="s">
        <v>156</v>
      </c>
    </row>
    <row r="36" spans="2:2" x14ac:dyDescent="0.2">
      <c r="B36" t="s">
        <v>218</v>
      </c>
    </row>
  </sheetData>
  <mergeCells count="3">
    <mergeCell ref="C27:M27"/>
    <mergeCell ref="B2:M2"/>
    <mergeCell ref="B4:M4"/>
  </mergeCells>
  <pageMargins left="0.7" right="0.7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workbookViewId="0">
      <selection activeCell="C8" sqref="C8"/>
    </sheetView>
  </sheetViews>
  <sheetFormatPr defaultRowHeight="15" x14ac:dyDescent="0.2"/>
  <cols>
    <col min="1" max="1" width="58.88671875" customWidth="1"/>
    <col min="2" max="2" width="26.6640625" customWidth="1"/>
    <col min="3" max="3" width="23" customWidth="1"/>
    <col min="4" max="4" width="8.5546875" customWidth="1"/>
  </cols>
  <sheetData>
    <row r="1" spans="1:4" ht="15.75" thickBot="1" x14ac:dyDescent="0.25">
      <c r="A1" s="11"/>
      <c r="B1" s="12"/>
      <c r="C1" s="12"/>
      <c r="D1" s="13"/>
    </row>
    <row r="2" spans="1:4" ht="23.25" x14ac:dyDescent="0.35">
      <c r="A2" s="10" t="s">
        <v>172</v>
      </c>
      <c r="B2" s="24"/>
      <c r="C2" s="24"/>
      <c r="D2" s="25"/>
    </row>
    <row r="3" spans="1:4" x14ac:dyDescent="0.2">
      <c r="A3" s="11"/>
      <c r="B3" s="12"/>
      <c r="C3" s="12"/>
      <c r="D3" s="13"/>
    </row>
    <row r="4" spans="1:4" ht="15.75" x14ac:dyDescent="0.25">
      <c r="A4" s="14" t="s">
        <v>18</v>
      </c>
      <c r="B4" s="12"/>
      <c r="C4" s="12"/>
      <c r="D4" s="13"/>
    </row>
    <row r="5" spans="1:4" x14ac:dyDescent="0.2">
      <c r="A5" s="11" t="s">
        <v>138</v>
      </c>
      <c r="B5" s="38"/>
      <c r="C5" s="12"/>
      <c r="D5" s="13"/>
    </row>
    <row r="6" spans="1:4" x14ac:dyDescent="0.2">
      <c r="A6" s="11" t="s">
        <v>0</v>
      </c>
      <c r="B6" s="36" t="s">
        <v>9</v>
      </c>
      <c r="C6" s="12"/>
      <c r="D6" s="13"/>
    </row>
    <row r="7" spans="1:4" x14ac:dyDescent="0.2">
      <c r="A7" s="11" t="s">
        <v>34</v>
      </c>
      <c r="B7" s="38" t="s">
        <v>37</v>
      </c>
      <c r="C7" s="12"/>
      <c r="D7" s="13"/>
    </row>
    <row r="8" spans="1:4" x14ac:dyDescent="0.2">
      <c r="A8" s="11"/>
      <c r="B8" s="12"/>
      <c r="C8" s="12"/>
      <c r="D8" s="13"/>
    </row>
    <row r="9" spans="1:4" ht="15.75" x14ac:dyDescent="0.25">
      <c r="A9" s="14" t="s">
        <v>19</v>
      </c>
      <c r="B9" s="12"/>
      <c r="C9" s="12"/>
      <c r="D9" s="13"/>
    </row>
    <row r="10" spans="1:4" x14ac:dyDescent="0.2">
      <c r="A10" s="11" t="s">
        <v>1</v>
      </c>
      <c r="B10" s="39"/>
      <c r="C10" s="12" t="s">
        <v>20</v>
      </c>
      <c r="D10" s="13"/>
    </row>
    <row r="11" spans="1:4" x14ac:dyDescent="0.2">
      <c r="A11" s="11" t="s">
        <v>2</v>
      </c>
      <c r="B11" s="39"/>
      <c r="C11" s="12" t="s">
        <v>21</v>
      </c>
      <c r="D11" s="13"/>
    </row>
    <row r="12" spans="1:4" x14ac:dyDescent="0.2">
      <c r="A12" s="11" t="s">
        <v>3</v>
      </c>
      <c r="B12" s="40"/>
      <c r="C12" s="12" t="s">
        <v>11</v>
      </c>
      <c r="D12" s="13"/>
    </row>
    <row r="13" spans="1:4" x14ac:dyDescent="0.2">
      <c r="A13" s="11" t="s">
        <v>23</v>
      </c>
      <c r="B13" s="37">
        <f xml:space="preserve"> (B12*3.044 - 4.81)</f>
        <v>-4.8099999999999996</v>
      </c>
      <c r="C13" s="12" t="s">
        <v>12</v>
      </c>
      <c r="D13" s="13"/>
    </row>
    <row r="14" spans="1:4" x14ac:dyDescent="0.2">
      <c r="A14" s="11" t="s">
        <v>22</v>
      </c>
      <c r="B14" s="17">
        <f>VLOOKUP(B7,Resources!C2:D101,2,FALSE)</f>
        <v>2.3524403431492225E-3</v>
      </c>
      <c r="C14" s="12" t="s">
        <v>217</v>
      </c>
      <c r="D14" s="13"/>
    </row>
    <row r="15" spans="1:4" x14ac:dyDescent="0.2">
      <c r="A15" s="11"/>
      <c r="B15" s="12"/>
      <c r="C15" s="12"/>
      <c r="D15" s="13"/>
    </row>
    <row r="16" spans="1:4" ht="15.75" x14ac:dyDescent="0.25">
      <c r="A16" s="14" t="s">
        <v>24</v>
      </c>
      <c r="B16" s="12"/>
      <c r="C16" s="12"/>
      <c r="D16" s="13"/>
    </row>
    <row r="17" spans="1:4" x14ac:dyDescent="0.2">
      <c r="A17" s="11" t="s">
        <v>142</v>
      </c>
      <c r="B17" s="15">
        <f>IFERROR(B11*52*B10*B13*B5,"")</f>
        <v>0</v>
      </c>
      <c r="C17" s="12" t="s">
        <v>12</v>
      </c>
      <c r="D17" s="13"/>
    </row>
    <row r="18" spans="1:4" x14ac:dyDescent="0.2">
      <c r="A18" s="11"/>
      <c r="B18" s="12"/>
      <c r="C18" s="12"/>
      <c r="D18" s="13"/>
    </row>
    <row r="19" spans="1:4" x14ac:dyDescent="0.2">
      <c r="A19" s="11" t="s">
        <v>140</v>
      </c>
      <c r="B19" s="16">
        <f>IFERROR(B11*52*B10*B12*B5,"")</f>
        <v>0</v>
      </c>
      <c r="C19" s="12" t="s">
        <v>13</v>
      </c>
      <c r="D19" s="13"/>
    </row>
    <row r="20" spans="1:4" x14ac:dyDescent="0.2">
      <c r="A20" s="11" t="s">
        <v>141</v>
      </c>
      <c r="B20" s="35">
        <f>B19*0.00055</f>
        <v>0</v>
      </c>
      <c r="C20" s="12"/>
      <c r="D20" s="13"/>
    </row>
    <row r="21" spans="1:4" x14ac:dyDescent="0.2">
      <c r="A21" s="11" t="s">
        <v>143</v>
      </c>
      <c r="B21" s="18">
        <f>IFERROR((B17*B14 ) - (B20),"")</f>
        <v>0</v>
      </c>
      <c r="C21" s="12" t="s">
        <v>14</v>
      </c>
      <c r="D21" s="13"/>
    </row>
    <row r="22" spans="1:4" x14ac:dyDescent="0.2">
      <c r="A22" s="19" t="s">
        <v>16</v>
      </c>
      <c r="B22" s="20">
        <f>IFERROR(B21/2000,"")</f>
        <v>0</v>
      </c>
      <c r="C22" s="12" t="s">
        <v>15</v>
      </c>
      <c r="D22" s="13"/>
    </row>
    <row r="23" spans="1:4" x14ac:dyDescent="0.2">
      <c r="A23" s="11"/>
      <c r="B23" s="12"/>
      <c r="C23" s="12"/>
      <c r="D23" s="13"/>
    </row>
    <row r="24" spans="1:4" ht="15.75" x14ac:dyDescent="0.25">
      <c r="A24" s="14" t="s">
        <v>201</v>
      </c>
      <c r="B24" s="12"/>
      <c r="C24" s="12"/>
      <c r="D24" s="13"/>
    </row>
    <row r="25" spans="1:4" x14ac:dyDescent="0.2">
      <c r="A25" s="11" t="s">
        <v>202</v>
      </c>
      <c r="B25" s="38"/>
      <c r="C25" s="12" t="s">
        <v>203</v>
      </c>
      <c r="D25" s="13"/>
    </row>
    <row r="26" spans="1:4" x14ac:dyDescent="0.2">
      <c r="A26" s="11" t="s">
        <v>204</v>
      </c>
      <c r="B26" s="18" t="e">
        <f>B25/B21</f>
        <v>#DIV/0!</v>
      </c>
      <c r="C26" s="12" t="s">
        <v>222</v>
      </c>
      <c r="D26" s="13"/>
    </row>
    <row r="27" spans="1:4" x14ac:dyDescent="0.2">
      <c r="A27" s="26" t="s">
        <v>137</v>
      </c>
      <c r="B27" s="35" t="e">
        <f>B25/B22</f>
        <v>#DIV/0!</v>
      </c>
      <c r="C27" s="12" t="s">
        <v>221</v>
      </c>
      <c r="D27" s="13"/>
    </row>
    <row r="28" spans="1:4" ht="15.75" thickBot="1" x14ac:dyDescent="0.25">
      <c r="A28" s="21"/>
      <c r="B28" s="22"/>
      <c r="C28" s="22"/>
      <c r="D28" s="23"/>
    </row>
  </sheetData>
  <sheetProtection algorithmName="SHA-512" hashValue="XaELzJAgJbQk1Pefu6ZGRG2WliR3cAZFYmORMG9VgflFoioAk3IDksb4BgCHx0YJtmaMOyz9VUqZsPOyovkK7A==" saltValue="CFK/SMSZ3G3zm5RSz9RFmw==" spinCount="100000" sheet="1" objects="1" scenarios="1"/>
  <protectedRanges>
    <protectedRange sqref="B5:B7" name="Range2_2"/>
  </protectedRanges>
  <pageMargins left="0.7" right="0.7" top="0.75" bottom="0.75" header="0.3" footer="0.3"/>
  <pageSetup scale="8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Resources!$C$115:$C$117</xm:f>
          </x14:formula1>
          <xm:sqref>B6</xm:sqref>
        </x14:dataValidation>
        <x14:dataValidation type="list" allowBlank="1" showInputMessage="1" showErrorMessage="1">
          <x14:formula1>
            <xm:f>Resources!#REF!</xm:f>
          </x14:formula1>
          <xm:sqref>B8</xm:sqref>
        </x14:dataValidation>
        <x14:dataValidation type="list" allowBlank="1" showInputMessage="1" showErrorMessage="1">
          <x14:formula1>
            <xm:f>Resources!$C$2:$C$101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S7" sqref="S7"/>
    </sheetView>
  </sheetViews>
  <sheetFormatPr defaultRowHeight="15" x14ac:dyDescent="0.2"/>
  <sheetData>
    <row r="1" spans="1:9" x14ac:dyDescent="0.2">
      <c r="A1" t="s">
        <v>173</v>
      </c>
    </row>
    <row r="2" spans="1:9" ht="15.75" thickBot="1" x14ac:dyDescent="0.25"/>
    <row r="3" spans="1:9" x14ac:dyDescent="0.2">
      <c r="A3" s="34" t="s">
        <v>174</v>
      </c>
      <c r="B3" s="34"/>
    </row>
    <row r="4" spans="1:9" x14ac:dyDescent="0.2">
      <c r="A4" s="31" t="s">
        <v>175</v>
      </c>
      <c r="B4" s="31">
        <v>0.98681676719861122</v>
      </c>
    </row>
    <row r="5" spans="1:9" x14ac:dyDescent="0.2">
      <c r="A5" s="31" t="s">
        <v>176</v>
      </c>
      <c r="B5" s="31">
        <v>0.97380733202431813</v>
      </c>
    </row>
    <row r="6" spans="1:9" x14ac:dyDescent="0.2">
      <c r="A6" s="31" t="s">
        <v>177</v>
      </c>
      <c r="B6" s="31">
        <v>0.97118806522674994</v>
      </c>
    </row>
    <row r="7" spans="1:9" x14ac:dyDescent="0.2">
      <c r="A7" s="31" t="s">
        <v>178</v>
      </c>
      <c r="B7" s="31">
        <v>75.00789430511648</v>
      </c>
    </row>
    <row r="8" spans="1:9" ht="15.75" thickBot="1" x14ac:dyDescent="0.25">
      <c r="A8" s="32" t="s">
        <v>179</v>
      </c>
      <c r="B8" s="32">
        <v>12</v>
      </c>
    </row>
    <row r="10" spans="1:9" ht="15.75" thickBot="1" x14ac:dyDescent="0.25">
      <c r="A10" t="s">
        <v>180</v>
      </c>
    </row>
    <row r="11" spans="1:9" x14ac:dyDescent="0.2">
      <c r="A11" s="33"/>
      <c r="B11" s="33" t="s">
        <v>185</v>
      </c>
      <c r="C11" s="33" t="s">
        <v>186</v>
      </c>
      <c r="D11" s="33" t="s">
        <v>187</v>
      </c>
      <c r="E11" s="33" t="s">
        <v>188</v>
      </c>
      <c r="F11" s="33" t="s">
        <v>189</v>
      </c>
    </row>
    <row r="12" spans="1:9" x14ac:dyDescent="0.2">
      <c r="A12" s="31" t="s">
        <v>181</v>
      </c>
      <c r="B12" s="31">
        <v>1</v>
      </c>
      <c r="C12" s="31">
        <v>2091737.8245857912</v>
      </c>
      <c r="D12" s="31">
        <v>2091737.8245857912</v>
      </c>
      <c r="E12" s="31">
        <v>371.78623152419374</v>
      </c>
      <c r="F12" s="31">
        <v>3.0675651513825274E-9</v>
      </c>
    </row>
    <row r="13" spans="1:9" x14ac:dyDescent="0.2">
      <c r="A13" s="31" t="s">
        <v>182</v>
      </c>
      <c r="B13" s="31">
        <v>10</v>
      </c>
      <c r="C13" s="31">
        <v>56261.842080875249</v>
      </c>
      <c r="D13" s="31">
        <v>5626.1842080875249</v>
      </c>
      <c r="E13" s="31"/>
      <c r="F13" s="31"/>
    </row>
    <row r="14" spans="1:9" ht="15.75" thickBot="1" x14ac:dyDescent="0.25">
      <c r="A14" s="32" t="s">
        <v>183</v>
      </c>
      <c r="B14" s="32">
        <v>11</v>
      </c>
      <c r="C14" s="32">
        <v>2147999.6666666665</v>
      </c>
      <c r="D14" s="32"/>
      <c r="E14" s="32"/>
      <c r="F14" s="32"/>
    </row>
    <row r="15" spans="1:9" ht="15.75" thickBot="1" x14ac:dyDescent="0.25"/>
    <row r="16" spans="1:9" x14ac:dyDescent="0.2">
      <c r="A16" s="33"/>
      <c r="B16" s="33" t="s">
        <v>190</v>
      </c>
      <c r="C16" s="33" t="s">
        <v>178</v>
      </c>
      <c r="D16" s="33" t="s">
        <v>191</v>
      </c>
      <c r="E16" s="33" t="s">
        <v>192</v>
      </c>
      <c r="F16" s="33" t="s">
        <v>193</v>
      </c>
      <c r="G16" s="33" t="s">
        <v>194</v>
      </c>
      <c r="H16" s="33" t="s">
        <v>195</v>
      </c>
      <c r="I16" s="33" t="s">
        <v>196</v>
      </c>
    </row>
    <row r="17" spans="1:9" x14ac:dyDescent="0.2">
      <c r="A17" s="31" t="s">
        <v>184</v>
      </c>
      <c r="B17" s="31">
        <v>-4.8080073096492697</v>
      </c>
      <c r="C17" s="31">
        <v>30.456113895936902</v>
      </c>
      <c r="D17" s="31">
        <v>-0.15786673657963624</v>
      </c>
      <c r="E17" s="31">
        <v>0.87770406706666637</v>
      </c>
      <c r="F17" s="31">
        <v>-72.668457961705343</v>
      </c>
      <c r="G17" s="31">
        <v>63.052443342406804</v>
      </c>
      <c r="H17" s="31">
        <v>-72.668457961705343</v>
      </c>
      <c r="I17" s="31">
        <v>63.052443342406804</v>
      </c>
    </row>
    <row r="18" spans="1:9" ht="15.75" thickBot="1" x14ac:dyDescent="0.25">
      <c r="A18" s="32">
        <v>62.5</v>
      </c>
      <c r="B18" s="32">
        <v>3.0144136786592406</v>
      </c>
      <c r="C18" s="32">
        <v>0.15633499376399104</v>
      </c>
      <c r="D18" s="32">
        <v>19.281759036047351</v>
      </c>
      <c r="E18" s="32">
        <v>3.0675651513825274E-9</v>
      </c>
      <c r="F18" s="32">
        <v>2.6660776051286601</v>
      </c>
      <c r="G18" s="32">
        <v>3.3627497521898211</v>
      </c>
      <c r="H18" s="32">
        <v>2.6660776051286601</v>
      </c>
      <c r="I18" s="32">
        <v>3.3627497521898211</v>
      </c>
    </row>
    <row r="22" spans="1:9" x14ac:dyDescent="0.2">
      <c r="A22" t="s">
        <v>197</v>
      </c>
    </row>
    <row r="23" spans="1:9" ht="15.75" thickBot="1" x14ac:dyDescent="0.25"/>
    <row r="24" spans="1:9" x14ac:dyDescent="0.2">
      <c r="A24" s="33" t="s">
        <v>198</v>
      </c>
      <c r="B24" s="33" t="s">
        <v>216</v>
      </c>
      <c r="C24" s="33" t="s">
        <v>199</v>
      </c>
    </row>
    <row r="25" spans="1:9" x14ac:dyDescent="0.2">
      <c r="A25" s="31">
        <v>1</v>
      </c>
      <c r="B25" s="31">
        <v>371.99370252275583</v>
      </c>
      <c r="C25" s="31">
        <v>-121.99370252275583</v>
      </c>
    </row>
    <row r="26" spans="1:9" x14ac:dyDescent="0.2">
      <c r="A26" s="31">
        <v>2</v>
      </c>
      <c r="B26" s="31">
        <v>1502.398832019971</v>
      </c>
      <c r="C26" s="31">
        <v>87.601167980029004</v>
      </c>
    </row>
    <row r="27" spans="1:9" x14ac:dyDescent="0.2">
      <c r="A27" s="31">
        <v>3</v>
      </c>
      <c r="B27" s="31">
        <v>67.537920978172508</v>
      </c>
      <c r="C27" s="31">
        <v>4.4620790218274919</v>
      </c>
    </row>
    <row r="28" spans="1:9" x14ac:dyDescent="0.2">
      <c r="A28" s="31">
        <v>4</v>
      </c>
      <c r="B28" s="31">
        <v>145.91267662331276</v>
      </c>
      <c r="C28" s="31">
        <v>4.0873233766872374</v>
      </c>
    </row>
    <row r="29" spans="1:9" x14ac:dyDescent="0.2">
      <c r="A29" s="31">
        <v>5</v>
      </c>
      <c r="B29" s="31">
        <v>266.48922376968238</v>
      </c>
      <c r="C29" s="31">
        <v>3.5107762303176173</v>
      </c>
    </row>
    <row r="30" spans="1:9" x14ac:dyDescent="0.2">
      <c r="A30" s="31">
        <v>6</v>
      </c>
      <c r="B30" s="31">
        <v>145.91267662331276</v>
      </c>
      <c r="C30" s="31">
        <v>3.0873233766872374</v>
      </c>
    </row>
    <row r="31" spans="1:9" x14ac:dyDescent="0.2">
      <c r="A31" s="31">
        <v>7</v>
      </c>
      <c r="B31" s="31">
        <v>356.92163412945962</v>
      </c>
      <c r="C31" s="31">
        <v>16.078365870540381</v>
      </c>
    </row>
    <row r="32" spans="1:9" x14ac:dyDescent="0.2">
      <c r="A32" s="31">
        <v>8</v>
      </c>
      <c r="B32" s="31">
        <v>145.91267662331276</v>
      </c>
      <c r="C32" s="31">
        <v>94.087323376687237</v>
      </c>
    </row>
    <row r="33" spans="1:3" x14ac:dyDescent="0.2">
      <c r="A33" s="31">
        <v>9</v>
      </c>
      <c r="B33" s="31">
        <v>176.05681340990517</v>
      </c>
      <c r="C33" s="31">
        <v>78.943186590094825</v>
      </c>
    </row>
    <row r="34" spans="1:3" x14ac:dyDescent="0.2">
      <c r="A34" s="31">
        <v>10</v>
      </c>
      <c r="B34" s="31">
        <v>522.71438645571789</v>
      </c>
      <c r="C34" s="31">
        <v>-122.71438645571789</v>
      </c>
    </row>
    <row r="35" spans="1:3" x14ac:dyDescent="0.2">
      <c r="A35" s="31">
        <v>11</v>
      </c>
      <c r="B35" s="31">
        <v>1050.2367802210852</v>
      </c>
      <c r="C35" s="31">
        <v>-56.236780221085155</v>
      </c>
    </row>
    <row r="36" spans="1:3" ht="15.75" thickBot="1" x14ac:dyDescent="0.25">
      <c r="A36" s="32">
        <v>12</v>
      </c>
      <c r="B36" s="32">
        <v>145.91267662331276</v>
      </c>
      <c r="C36" s="32">
        <v>9.0873233766872374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pane ySplit="1" topLeftCell="A2" activePane="bottomLeft" state="frozen"/>
      <selection pane="bottomLeft" activeCell="L3" sqref="L3:L14"/>
    </sheetView>
  </sheetViews>
  <sheetFormatPr defaultRowHeight="15" x14ac:dyDescent="0.2"/>
  <cols>
    <col min="1" max="1" width="12.33203125" customWidth="1"/>
    <col min="2" max="6" width="18.109375" customWidth="1"/>
  </cols>
  <sheetData>
    <row r="1" spans="1:13" x14ac:dyDescent="0.2">
      <c r="A1" t="s">
        <v>160</v>
      </c>
      <c r="B1" t="s">
        <v>161</v>
      </c>
      <c r="C1" t="s">
        <v>164</v>
      </c>
      <c r="D1" t="s">
        <v>168</v>
      </c>
      <c r="E1" t="s">
        <v>169</v>
      </c>
      <c r="F1" t="s">
        <v>215</v>
      </c>
      <c r="G1" t="s">
        <v>11</v>
      </c>
      <c r="H1" t="s">
        <v>162</v>
      </c>
      <c r="L1" t="s">
        <v>11</v>
      </c>
      <c r="M1" t="s">
        <v>162</v>
      </c>
    </row>
    <row r="2" spans="1:13" x14ac:dyDescent="0.2">
      <c r="A2" t="s">
        <v>163</v>
      </c>
      <c r="B2" t="s">
        <v>165</v>
      </c>
      <c r="C2" t="s">
        <v>166</v>
      </c>
      <c r="D2">
        <v>1</v>
      </c>
      <c r="E2" t="s">
        <v>170</v>
      </c>
      <c r="G2">
        <v>62.5</v>
      </c>
      <c r="H2">
        <v>994</v>
      </c>
      <c r="L2">
        <v>62.5</v>
      </c>
      <c r="M2">
        <v>994</v>
      </c>
    </row>
    <row r="3" spans="1:13" x14ac:dyDescent="0.2">
      <c r="A3" t="s">
        <v>163</v>
      </c>
      <c r="B3" t="s">
        <v>165</v>
      </c>
      <c r="C3" t="s">
        <v>166</v>
      </c>
      <c r="D3">
        <v>2</v>
      </c>
      <c r="E3" t="s">
        <v>170</v>
      </c>
      <c r="G3">
        <v>125</v>
      </c>
      <c r="H3">
        <v>250</v>
      </c>
      <c r="L3">
        <v>125</v>
      </c>
      <c r="M3">
        <v>250</v>
      </c>
    </row>
    <row r="4" spans="1:13" x14ac:dyDescent="0.2">
      <c r="A4" t="s">
        <v>163</v>
      </c>
      <c r="B4" t="s">
        <v>165</v>
      </c>
      <c r="C4" t="s">
        <v>167</v>
      </c>
      <c r="D4">
        <v>1</v>
      </c>
      <c r="E4">
        <v>1</v>
      </c>
      <c r="G4">
        <v>78.099999999999994</v>
      </c>
      <c r="L4">
        <v>500</v>
      </c>
      <c r="M4">
        <v>1590</v>
      </c>
    </row>
    <row r="5" spans="1:13" x14ac:dyDescent="0.2">
      <c r="A5" t="s">
        <v>163</v>
      </c>
      <c r="B5" t="s">
        <v>165</v>
      </c>
      <c r="C5" t="s">
        <v>167</v>
      </c>
      <c r="D5">
        <v>2</v>
      </c>
      <c r="E5">
        <v>1</v>
      </c>
      <c r="G5">
        <v>156</v>
      </c>
      <c r="L5">
        <v>24</v>
      </c>
      <c r="M5">
        <v>72</v>
      </c>
    </row>
    <row r="6" spans="1:13" x14ac:dyDescent="0.2">
      <c r="A6" t="s">
        <v>163</v>
      </c>
      <c r="B6" t="s">
        <v>165</v>
      </c>
      <c r="C6" t="s">
        <v>167</v>
      </c>
      <c r="D6">
        <v>1</v>
      </c>
      <c r="E6">
        <v>2</v>
      </c>
      <c r="G6">
        <v>156</v>
      </c>
      <c r="L6">
        <v>50</v>
      </c>
      <c r="M6">
        <v>150</v>
      </c>
    </row>
    <row r="7" spans="1:13" x14ac:dyDescent="0.2">
      <c r="A7" t="s">
        <v>163</v>
      </c>
      <c r="B7" t="s">
        <v>165</v>
      </c>
      <c r="C7" t="s">
        <v>167</v>
      </c>
      <c r="D7">
        <v>2</v>
      </c>
      <c r="E7">
        <v>2</v>
      </c>
      <c r="G7">
        <v>312</v>
      </c>
      <c r="L7">
        <v>90</v>
      </c>
      <c r="M7">
        <v>270</v>
      </c>
    </row>
    <row r="8" spans="1:13" x14ac:dyDescent="0.2">
      <c r="A8" t="s">
        <v>163</v>
      </c>
      <c r="B8" t="s">
        <v>165</v>
      </c>
      <c r="C8" t="s">
        <v>167</v>
      </c>
      <c r="D8">
        <v>1</v>
      </c>
      <c r="E8">
        <v>3</v>
      </c>
      <c r="G8">
        <v>234</v>
      </c>
      <c r="L8">
        <v>50</v>
      </c>
      <c r="M8">
        <v>149</v>
      </c>
    </row>
    <row r="9" spans="1:13" x14ac:dyDescent="0.2">
      <c r="A9" t="s">
        <v>163</v>
      </c>
      <c r="B9" t="s">
        <v>165</v>
      </c>
      <c r="C9" t="s">
        <v>167</v>
      </c>
      <c r="D9">
        <v>2</v>
      </c>
      <c r="E9">
        <v>3</v>
      </c>
      <c r="G9">
        <v>468</v>
      </c>
      <c r="L9">
        <v>120</v>
      </c>
      <c r="M9">
        <v>373</v>
      </c>
    </row>
    <row r="10" spans="1:13" x14ac:dyDescent="0.2">
      <c r="A10" t="s">
        <v>163</v>
      </c>
      <c r="B10" t="s">
        <v>165</v>
      </c>
      <c r="C10" t="s">
        <v>167</v>
      </c>
      <c r="D10">
        <v>1</v>
      </c>
      <c r="E10">
        <v>4</v>
      </c>
      <c r="G10">
        <v>312</v>
      </c>
      <c r="L10">
        <v>50</v>
      </c>
      <c r="M10">
        <v>240</v>
      </c>
    </row>
    <row r="11" spans="1:13" x14ac:dyDescent="0.2">
      <c r="A11" t="s">
        <v>163</v>
      </c>
      <c r="B11" t="s">
        <v>165</v>
      </c>
      <c r="C11" t="s">
        <v>167</v>
      </c>
      <c r="D11">
        <v>2</v>
      </c>
      <c r="E11">
        <v>4</v>
      </c>
      <c r="G11">
        <v>500</v>
      </c>
      <c r="H11">
        <v>1590</v>
      </c>
      <c r="L11">
        <v>60</v>
      </c>
      <c r="M11">
        <v>255</v>
      </c>
    </row>
    <row r="12" spans="1:13" x14ac:dyDescent="0.2">
      <c r="A12" t="s">
        <v>205</v>
      </c>
      <c r="B12" t="s">
        <v>206</v>
      </c>
      <c r="G12">
        <v>24</v>
      </c>
      <c r="H12">
        <v>72</v>
      </c>
      <c r="L12">
        <v>175</v>
      </c>
      <c r="M12">
        <v>400</v>
      </c>
    </row>
    <row r="13" spans="1:13" x14ac:dyDescent="0.2">
      <c r="A13" t="s">
        <v>205</v>
      </c>
      <c r="B13" t="s">
        <v>207</v>
      </c>
      <c r="G13">
        <v>50</v>
      </c>
      <c r="H13">
        <v>150</v>
      </c>
      <c r="L13">
        <v>350</v>
      </c>
      <c r="M13">
        <v>994</v>
      </c>
    </row>
    <row r="14" spans="1:13" x14ac:dyDescent="0.2">
      <c r="A14" t="s">
        <v>205</v>
      </c>
      <c r="B14" t="s">
        <v>206</v>
      </c>
      <c r="G14">
        <v>90</v>
      </c>
      <c r="H14">
        <v>270</v>
      </c>
      <c r="L14">
        <v>50</v>
      </c>
      <c r="M14">
        <v>155</v>
      </c>
    </row>
    <row r="15" spans="1:13" x14ac:dyDescent="0.2">
      <c r="A15" t="s">
        <v>205</v>
      </c>
      <c r="B15" t="s">
        <v>208</v>
      </c>
      <c r="G15">
        <v>50</v>
      </c>
      <c r="H15">
        <v>149</v>
      </c>
    </row>
    <row r="16" spans="1:13" x14ac:dyDescent="0.2">
      <c r="A16" t="s">
        <v>209</v>
      </c>
      <c r="B16" t="s">
        <v>208</v>
      </c>
      <c r="G16">
        <v>120</v>
      </c>
      <c r="H16">
        <v>373</v>
      </c>
    </row>
    <row r="17" spans="1:8" x14ac:dyDescent="0.2">
      <c r="A17" t="s">
        <v>209</v>
      </c>
      <c r="B17" t="s">
        <v>208</v>
      </c>
      <c r="G17">
        <v>50</v>
      </c>
      <c r="H17">
        <v>240</v>
      </c>
    </row>
    <row r="18" spans="1:8" x14ac:dyDescent="0.2">
      <c r="A18" t="s">
        <v>210</v>
      </c>
      <c r="G18">
        <v>60</v>
      </c>
      <c r="H18">
        <v>255</v>
      </c>
    </row>
    <row r="19" spans="1:8" x14ac:dyDescent="0.2">
      <c r="A19" t="s">
        <v>211</v>
      </c>
      <c r="B19" t="s">
        <v>206</v>
      </c>
      <c r="C19" t="s">
        <v>212</v>
      </c>
      <c r="D19">
        <v>1</v>
      </c>
      <c r="F19">
        <v>360</v>
      </c>
      <c r="G19">
        <v>175</v>
      </c>
      <c r="H19">
        <v>400</v>
      </c>
    </row>
    <row r="20" spans="1:8" x14ac:dyDescent="0.2">
      <c r="A20" t="s">
        <v>211</v>
      </c>
      <c r="B20" t="s">
        <v>206</v>
      </c>
      <c r="C20" t="s">
        <v>212</v>
      </c>
      <c r="D20">
        <v>2</v>
      </c>
      <c r="F20">
        <v>500</v>
      </c>
      <c r="G20">
        <v>350</v>
      </c>
      <c r="H20">
        <v>994</v>
      </c>
    </row>
    <row r="21" spans="1:8" x14ac:dyDescent="0.2">
      <c r="A21" t="s">
        <v>213</v>
      </c>
      <c r="B21" t="s">
        <v>165</v>
      </c>
      <c r="C21" t="s">
        <v>214</v>
      </c>
      <c r="G21">
        <v>50</v>
      </c>
      <c r="H21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31" workbookViewId="0">
      <selection activeCell="D61" sqref="D61"/>
    </sheetView>
  </sheetViews>
  <sheetFormatPr defaultRowHeight="15" x14ac:dyDescent="0.2"/>
  <cols>
    <col min="3" max="3" width="33.109375" bestFit="1" customWidth="1"/>
    <col min="4" max="4" width="12.109375" bestFit="1" customWidth="1"/>
    <col min="5" max="5" width="14.44140625" bestFit="1" customWidth="1"/>
    <col min="6" max="8" width="12" bestFit="1" customWidth="1"/>
  </cols>
  <sheetData>
    <row r="1" spans="1:4" x14ac:dyDescent="0.2">
      <c r="A1" t="s">
        <v>35</v>
      </c>
      <c r="C1" t="s">
        <v>36</v>
      </c>
      <c r="D1" t="s">
        <v>139</v>
      </c>
    </row>
    <row r="2" spans="1:4" x14ac:dyDescent="0.2">
      <c r="A2">
        <v>37001</v>
      </c>
      <c r="C2" t="s">
        <v>37</v>
      </c>
      <c r="D2">
        <v>2.3524403431492225E-3</v>
      </c>
    </row>
    <row r="3" spans="1:4" x14ac:dyDescent="0.2">
      <c r="A3">
        <v>37003</v>
      </c>
      <c r="C3" t="s">
        <v>38</v>
      </c>
      <c r="D3">
        <v>3.3400865126511354E-3</v>
      </c>
    </row>
    <row r="4" spans="1:4" x14ac:dyDescent="0.2">
      <c r="A4">
        <v>37005</v>
      </c>
      <c r="C4" t="s">
        <v>39</v>
      </c>
      <c r="D4">
        <v>3.4597286541304087E-3</v>
      </c>
    </row>
    <row r="5" spans="1:4" x14ac:dyDescent="0.2">
      <c r="A5">
        <v>37007</v>
      </c>
      <c r="C5" t="s">
        <v>40</v>
      </c>
      <c r="D5">
        <v>2.7179779034124055E-3</v>
      </c>
    </row>
    <row r="6" spans="1:4" x14ac:dyDescent="0.2">
      <c r="A6">
        <v>37009</v>
      </c>
      <c r="C6" t="s">
        <v>41</v>
      </c>
      <c r="D6">
        <v>3.3874440012646896E-3</v>
      </c>
    </row>
    <row r="7" spans="1:4" x14ac:dyDescent="0.2">
      <c r="A7">
        <v>37011</v>
      </c>
      <c r="C7" t="s">
        <v>42</v>
      </c>
      <c r="D7">
        <v>2.9262546221345935E-3</v>
      </c>
    </row>
    <row r="8" spans="1:4" x14ac:dyDescent="0.2">
      <c r="A8">
        <v>37013</v>
      </c>
      <c r="C8" t="s">
        <v>43</v>
      </c>
      <c r="D8">
        <v>2.7523482718706505E-3</v>
      </c>
    </row>
    <row r="9" spans="1:4" x14ac:dyDescent="0.2">
      <c r="A9">
        <v>37015</v>
      </c>
      <c r="C9" t="s">
        <v>44</v>
      </c>
      <c r="D9">
        <v>2.6857195256082822E-3</v>
      </c>
    </row>
    <row r="10" spans="1:4" x14ac:dyDescent="0.2">
      <c r="A10">
        <v>37017</v>
      </c>
      <c r="C10" t="s">
        <v>45</v>
      </c>
      <c r="D10">
        <v>2.5076961711153292E-3</v>
      </c>
    </row>
    <row r="11" spans="1:4" x14ac:dyDescent="0.2">
      <c r="A11">
        <v>37019</v>
      </c>
      <c r="C11" t="s">
        <v>46</v>
      </c>
      <c r="D11">
        <v>1.732589170860736E-3</v>
      </c>
    </row>
    <row r="12" spans="1:4" x14ac:dyDescent="0.2">
      <c r="A12">
        <v>37021</v>
      </c>
      <c r="C12" t="s">
        <v>47</v>
      </c>
      <c r="D12">
        <v>2.3033053911909081E-3</v>
      </c>
    </row>
    <row r="13" spans="1:4" x14ac:dyDescent="0.2">
      <c r="A13">
        <v>37023</v>
      </c>
      <c r="C13" t="s">
        <v>48</v>
      </c>
      <c r="D13">
        <v>2.836849705634394E-3</v>
      </c>
    </row>
    <row r="14" spans="1:4" x14ac:dyDescent="0.2">
      <c r="A14">
        <v>37025</v>
      </c>
      <c r="C14" t="s">
        <v>49</v>
      </c>
      <c r="D14">
        <v>1.7501638266040622E-3</v>
      </c>
    </row>
    <row r="15" spans="1:4" x14ac:dyDescent="0.2">
      <c r="A15">
        <v>37027</v>
      </c>
      <c r="C15" t="s">
        <v>50</v>
      </c>
      <c r="D15">
        <v>3.0542326259217307E-3</v>
      </c>
    </row>
    <row r="16" spans="1:4" x14ac:dyDescent="0.2">
      <c r="A16">
        <v>37029</v>
      </c>
      <c r="C16" t="s">
        <v>51</v>
      </c>
      <c r="D16">
        <v>2.0781615248019118E-3</v>
      </c>
    </row>
    <row r="17" spans="1:4" x14ac:dyDescent="0.2">
      <c r="A17">
        <v>37031</v>
      </c>
      <c r="C17" t="s">
        <v>52</v>
      </c>
      <c r="D17">
        <v>1.9934084960244766E-3</v>
      </c>
    </row>
    <row r="18" spans="1:4" x14ac:dyDescent="0.2">
      <c r="A18">
        <v>37033</v>
      </c>
      <c r="C18" t="s">
        <v>53</v>
      </c>
      <c r="D18">
        <v>3.4658643249625429E-3</v>
      </c>
    </row>
    <row r="19" spans="1:4" x14ac:dyDescent="0.2">
      <c r="A19">
        <v>37035</v>
      </c>
      <c r="C19" t="s">
        <v>54</v>
      </c>
      <c r="D19">
        <v>2.3372392884800758E-3</v>
      </c>
    </row>
    <row r="20" spans="1:4" x14ac:dyDescent="0.2">
      <c r="A20">
        <v>37037</v>
      </c>
      <c r="C20" t="s">
        <v>55</v>
      </c>
      <c r="D20">
        <v>2.32227911326782E-3</v>
      </c>
    </row>
    <row r="21" spans="1:4" x14ac:dyDescent="0.2">
      <c r="A21">
        <v>37039</v>
      </c>
      <c r="C21" t="s">
        <v>56</v>
      </c>
      <c r="D21">
        <v>2.855097964093967E-3</v>
      </c>
    </row>
    <row r="22" spans="1:4" x14ac:dyDescent="0.2">
      <c r="A22">
        <v>37041</v>
      </c>
      <c r="C22" t="s">
        <v>57</v>
      </c>
      <c r="D22">
        <v>2.8144406766141567E-3</v>
      </c>
    </row>
    <row r="23" spans="1:4" x14ac:dyDescent="0.2">
      <c r="A23">
        <v>37043</v>
      </c>
      <c r="C23" t="s">
        <v>58</v>
      </c>
      <c r="D23">
        <v>2.8963760128210385E-3</v>
      </c>
    </row>
    <row r="24" spans="1:4" x14ac:dyDescent="0.2">
      <c r="A24">
        <v>37045</v>
      </c>
      <c r="C24" t="s">
        <v>59</v>
      </c>
      <c r="D24">
        <v>2.7608646366135826E-3</v>
      </c>
    </row>
    <row r="25" spans="1:4" x14ac:dyDescent="0.2">
      <c r="A25">
        <v>37047</v>
      </c>
      <c r="C25" t="s">
        <v>60</v>
      </c>
      <c r="D25">
        <v>2.8192840796187591E-3</v>
      </c>
    </row>
    <row r="26" spans="1:4" x14ac:dyDescent="0.2">
      <c r="A26">
        <v>37049</v>
      </c>
      <c r="C26" t="s">
        <v>61</v>
      </c>
      <c r="D26">
        <v>1.873724599660671E-3</v>
      </c>
    </row>
    <row r="27" spans="1:4" x14ac:dyDescent="0.2">
      <c r="A27">
        <v>37051</v>
      </c>
      <c r="C27" t="s">
        <v>62</v>
      </c>
      <c r="D27">
        <v>1.7861903173272294E-3</v>
      </c>
    </row>
    <row r="28" spans="1:4" x14ac:dyDescent="0.2">
      <c r="A28">
        <v>37053</v>
      </c>
      <c r="C28" t="s">
        <v>63</v>
      </c>
      <c r="D28">
        <v>2.4979581665797008E-3</v>
      </c>
    </row>
    <row r="29" spans="1:4" x14ac:dyDescent="0.2">
      <c r="A29">
        <v>37055</v>
      </c>
      <c r="C29" t="s">
        <v>64</v>
      </c>
      <c r="D29">
        <v>2.0860826485543066E-3</v>
      </c>
    </row>
    <row r="30" spans="1:4" x14ac:dyDescent="0.2">
      <c r="A30">
        <v>37057</v>
      </c>
      <c r="C30" t="s">
        <v>65</v>
      </c>
      <c r="D30">
        <v>2.420840325386905E-3</v>
      </c>
    </row>
    <row r="31" spans="1:4" x14ac:dyDescent="0.2">
      <c r="A31">
        <v>37059</v>
      </c>
      <c r="C31" t="s">
        <v>66</v>
      </c>
      <c r="D31">
        <v>2.7176521672860202E-3</v>
      </c>
    </row>
    <row r="32" spans="1:4" x14ac:dyDescent="0.2">
      <c r="A32">
        <v>37061</v>
      </c>
      <c r="C32" t="s">
        <v>67</v>
      </c>
      <c r="D32">
        <v>2.9201824713198333E-3</v>
      </c>
    </row>
    <row r="33" spans="1:4" x14ac:dyDescent="0.2">
      <c r="A33">
        <v>37063</v>
      </c>
      <c r="C33" t="s">
        <v>68</v>
      </c>
      <c r="D33">
        <v>1.5055333570110929E-3</v>
      </c>
    </row>
    <row r="34" spans="1:4" x14ac:dyDescent="0.2">
      <c r="A34">
        <v>37065</v>
      </c>
      <c r="C34" t="s">
        <v>69</v>
      </c>
      <c r="D34">
        <v>2.8420737253099576E-3</v>
      </c>
    </row>
    <row r="35" spans="1:4" x14ac:dyDescent="0.2">
      <c r="A35">
        <v>37067</v>
      </c>
      <c r="C35" t="s">
        <v>70</v>
      </c>
      <c r="D35">
        <v>1.8570244334256741E-3</v>
      </c>
    </row>
    <row r="36" spans="1:4" x14ac:dyDescent="0.2">
      <c r="A36">
        <v>37069</v>
      </c>
      <c r="C36" t="s">
        <v>71</v>
      </c>
      <c r="D36">
        <v>2.3318528876068662E-3</v>
      </c>
    </row>
    <row r="37" spans="1:4" x14ac:dyDescent="0.2">
      <c r="A37">
        <v>37071</v>
      </c>
      <c r="C37" t="s">
        <v>72</v>
      </c>
      <c r="D37">
        <v>1.9173581458086647E-3</v>
      </c>
    </row>
    <row r="38" spans="1:4" x14ac:dyDescent="0.2">
      <c r="A38">
        <v>37073</v>
      </c>
      <c r="C38" t="s">
        <v>73</v>
      </c>
      <c r="D38">
        <v>2.6377849386822251E-3</v>
      </c>
    </row>
    <row r="39" spans="1:4" x14ac:dyDescent="0.2">
      <c r="A39">
        <v>37075</v>
      </c>
      <c r="C39" t="s">
        <v>74</v>
      </c>
      <c r="D39">
        <v>2.8844789792320537E-3</v>
      </c>
    </row>
    <row r="40" spans="1:4" x14ac:dyDescent="0.2">
      <c r="A40">
        <v>37077</v>
      </c>
      <c r="C40" t="s">
        <v>75</v>
      </c>
      <c r="D40">
        <v>1.901667226360947E-3</v>
      </c>
    </row>
    <row r="41" spans="1:4" x14ac:dyDescent="0.2">
      <c r="A41">
        <v>37079</v>
      </c>
      <c r="C41" t="s">
        <v>76</v>
      </c>
      <c r="D41">
        <v>2.9424723966577039E-3</v>
      </c>
    </row>
    <row r="42" spans="1:4" x14ac:dyDescent="0.2">
      <c r="A42">
        <v>37081</v>
      </c>
      <c r="C42" t="s">
        <v>77</v>
      </c>
      <c r="D42">
        <v>1.75457348226425E-3</v>
      </c>
    </row>
    <row r="43" spans="1:4" x14ac:dyDescent="0.2">
      <c r="A43">
        <v>37083</v>
      </c>
      <c r="C43" t="s">
        <v>78</v>
      </c>
      <c r="D43">
        <v>3.1955483443600456E-3</v>
      </c>
    </row>
    <row r="44" spans="1:4" x14ac:dyDescent="0.2">
      <c r="A44">
        <v>37085</v>
      </c>
      <c r="C44" t="s">
        <v>79</v>
      </c>
      <c r="D44">
        <v>2.4143576133986606E-3</v>
      </c>
    </row>
    <row r="45" spans="1:4" x14ac:dyDescent="0.2">
      <c r="A45">
        <v>37087</v>
      </c>
      <c r="C45" t="s">
        <v>80</v>
      </c>
      <c r="D45">
        <v>2.2939849264727889E-3</v>
      </c>
    </row>
    <row r="46" spans="1:4" x14ac:dyDescent="0.2">
      <c r="A46">
        <v>37089</v>
      </c>
      <c r="C46" t="s">
        <v>81</v>
      </c>
      <c r="D46">
        <v>2.3842233126240711E-3</v>
      </c>
    </row>
    <row r="47" spans="1:4" x14ac:dyDescent="0.2">
      <c r="A47">
        <v>37091</v>
      </c>
      <c r="C47" t="s">
        <v>82</v>
      </c>
      <c r="D47">
        <v>2.8850580920809035E-3</v>
      </c>
    </row>
    <row r="48" spans="1:4" x14ac:dyDescent="0.2">
      <c r="A48">
        <v>37093</v>
      </c>
      <c r="C48" t="s">
        <v>83</v>
      </c>
      <c r="D48">
        <v>2.2055348624969301E-3</v>
      </c>
    </row>
    <row r="49" spans="1:4" x14ac:dyDescent="0.2">
      <c r="A49">
        <v>37095</v>
      </c>
      <c r="C49" t="s">
        <v>84</v>
      </c>
      <c r="D49">
        <v>2.7762881712175571E-3</v>
      </c>
    </row>
    <row r="50" spans="1:4" x14ac:dyDescent="0.2">
      <c r="A50">
        <v>37097</v>
      </c>
      <c r="C50" t="s">
        <v>85</v>
      </c>
      <c r="D50">
        <v>2.1865707771175479E-3</v>
      </c>
    </row>
    <row r="51" spans="1:4" x14ac:dyDescent="0.2">
      <c r="A51">
        <v>37099</v>
      </c>
      <c r="C51" t="s">
        <v>86</v>
      </c>
      <c r="D51">
        <v>2.6008401517438389E-3</v>
      </c>
    </row>
    <row r="52" spans="1:4" x14ac:dyDescent="0.2">
      <c r="A52">
        <v>37101</v>
      </c>
      <c r="C52" t="s">
        <v>87</v>
      </c>
      <c r="D52">
        <v>1.8648246420858315E-3</v>
      </c>
    </row>
    <row r="53" spans="1:4" x14ac:dyDescent="0.2">
      <c r="A53">
        <v>37103</v>
      </c>
      <c r="C53" t="s">
        <v>88</v>
      </c>
      <c r="D53">
        <v>2.4267089423078416E-3</v>
      </c>
    </row>
    <row r="54" spans="1:4" x14ac:dyDescent="0.2">
      <c r="A54">
        <v>37105</v>
      </c>
      <c r="C54" t="s">
        <v>89</v>
      </c>
      <c r="D54">
        <v>2.3711421813220833E-3</v>
      </c>
    </row>
    <row r="55" spans="1:4" x14ac:dyDescent="0.2">
      <c r="A55">
        <v>37107</v>
      </c>
      <c r="C55" t="s">
        <v>90</v>
      </c>
      <c r="D55">
        <v>2.270983570831359E-3</v>
      </c>
    </row>
    <row r="56" spans="1:4" x14ac:dyDescent="0.2">
      <c r="A56">
        <v>37109</v>
      </c>
      <c r="C56" t="s">
        <v>91</v>
      </c>
      <c r="D56">
        <v>2.2896541226499097E-3</v>
      </c>
    </row>
    <row r="57" spans="1:4" x14ac:dyDescent="0.2">
      <c r="A57">
        <v>37111</v>
      </c>
      <c r="C57" t="s">
        <v>92</v>
      </c>
      <c r="D57">
        <v>1.7109364264268623E-3</v>
      </c>
    </row>
    <row r="58" spans="1:4" x14ac:dyDescent="0.2">
      <c r="A58">
        <v>37113</v>
      </c>
      <c r="C58" t="s">
        <v>93</v>
      </c>
      <c r="D58">
        <v>1.8394916095887863E-3</v>
      </c>
    </row>
    <row r="59" spans="1:4" x14ac:dyDescent="0.2">
      <c r="A59">
        <v>37115</v>
      </c>
      <c r="C59" t="s">
        <v>94</v>
      </c>
      <c r="D59">
        <v>4.1957713863778074E-3</v>
      </c>
    </row>
    <row r="60" spans="1:4" x14ac:dyDescent="0.2">
      <c r="A60">
        <v>37117</v>
      </c>
      <c r="C60" t="s">
        <v>95</v>
      </c>
      <c r="D60">
        <v>5.3160218373211644E-3</v>
      </c>
    </row>
    <row r="61" spans="1:4" x14ac:dyDescent="0.2">
      <c r="A61">
        <v>37119</v>
      </c>
      <c r="C61" t="s">
        <v>96</v>
      </c>
      <c r="D61">
        <v>1.2380021344390105E-3</v>
      </c>
    </row>
    <row r="62" spans="1:4" x14ac:dyDescent="0.2">
      <c r="A62">
        <v>37121</v>
      </c>
      <c r="C62" t="s">
        <v>97</v>
      </c>
      <c r="D62">
        <v>3.2983197457169149E-3</v>
      </c>
    </row>
    <row r="63" spans="1:4" x14ac:dyDescent="0.2">
      <c r="A63">
        <v>37123</v>
      </c>
      <c r="C63" t="s">
        <v>98</v>
      </c>
      <c r="D63">
        <v>2.9860428079640186E-3</v>
      </c>
    </row>
    <row r="64" spans="1:4" x14ac:dyDescent="0.2">
      <c r="A64">
        <v>37125</v>
      </c>
      <c r="C64" t="s">
        <v>99</v>
      </c>
      <c r="D64">
        <v>2.0164924253940546E-3</v>
      </c>
    </row>
    <row r="65" spans="1:4" x14ac:dyDescent="0.2">
      <c r="A65">
        <v>37127</v>
      </c>
      <c r="C65" t="s">
        <v>100</v>
      </c>
      <c r="D65">
        <v>2.2391539617276452E-3</v>
      </c>
    </row>
    <row r="66" spans="1:4" x14ac:dyDescent="0.2">
      <c r="A66">
        <v>37129</v>
      </c>
      <c r="C66" t="s">
        <v>101</v>
      </c>
      <c r="D66">
        <v>1.9575736383678276E-3</v>
      </c>
    </row>
    <row r="67" spans="1:4" x14ac:dyDescent="0.2">
      <c r="A67">
        <v>37131</v>
      </c>
      <c r="C67" t="s">
        <v>102</v>
      </c>
      <c r="D67">
        <v>2.8300050004278735E-3</v>
      </c>
    </row>
    <row r="68" spans="1:4" x14ac:dyDescent="0.2">
      <c r="A68">
        <v>37133</v>
      </c>
      <c r="C68" t="s">
        <v>103</v>
      </c>
      <c r="D68">
        <v>1.5309552262413022E-3</v>
      </c>
    </row>
    <row r="69" spans="1:4" x14ac:dyDescent="0.2">
      <c r="A69">
        <v>37135</v>
      </c>
      <c r="C69" t="s">
        <v>104</v>
      </c>
      <c r="D69">
        <v>1.7406035040768459E-3</v>
      </c>
    </row>
    <row r="70" spans="1:4" x14ac:dyDescent="0.2">
      <c r="A70">
        <v>37137</v>
      </c>
      <c r="C70" t="s">
        <v>105</v>
      </c>
      <c r="D70">
        <v>2.6988797426487701E-3</v>
      </c>
    </row>
    <row r="71" spans="1:4" x14ac:dyDescent="0.2">
      <c r="A71">
        <v>37139</v>
      </c>
      <c r="C71" t="s">
        <v>106</v>
      </c>
      <c r="D71">
        <v>2.7548441012981654E-3</v>
      </c>
    </row>
    <row r="72" spans="1:4" x14ac:dyDescent="0.2">
      <c r="A72">
        <v>37141</v>
      </c>
      <c r="C72" t="s">
        <v>107</v>
      </c>
      <c r="D72">
        <v>2.567630098135501E-3</v>
      </c>
    </row>
    <row r="73" spans="1:4" x14ac:dyDescent="0.2">
      <c r="A73">
        <v>37143</v>
      </c>
      <c r="C73" t="s">
        <v>108</v>
      </c>
      <c r="D73">
        <v>2.6538343230176542E-3</v>
      </c>
    </row>
    <row r="74" spans="1:4" x14ac:dyDescent="0.2">
      <c r="A74">
        <v>37145</v>
      </c>
      <c r="C74" t="s">
        <v>109</v>
      </c>
      <c r="D74">
        <v>3.295521490551556E-3</v>
      </c>
    </row>
    <row r="75" spans="1:4" x14ac:dyDescent="0.2">
      <c r="A75">
        <v>37147</v>
      </c>
      <c r="C75" t="s">
        <v>110</v>
      </c>
      <c r="D75">
        <v>1.8840622471831641E-3</v>
      </c>
    </row>
    <row r="76" spans="1:4" x14ac:dyDescent="0.2">
      <c r="A76">
        <v>37149</v>
      </c>
      <c r="C76" t="s">
        <v>111</v>
      </c>
      <c r="D76">
        <v>2.6803950155986547E-3</v>
      </c>
    </row>
    <row r="77" spans="1:4" x14ac:dyDescent="0.2">
      <c r="A77">
        <v>37151</v>
      </c>
      <c r="C77" t="s">
        <v>112</v>
      </c>
      <c r="D77">
        <v>3.0948157994271485E-3</v>
      </c>
    </row>
    <row r="78" spans="1:4" x14ac:dyDescent="0.2">
      <c r="A78">
        <v>37153</v>
      </c>
      <c r="C78" t="s">
        <v>113</v>
      </c>
      <c r="D78">
        <v>2.9493543720872455E-3</v>
      </c>
    </row>
    <row r="79" spans="1:4" x14ac:dyDescent="0.2">
      <c r="A79">
        <v>37155</v>
      </c>
      <c r="C79" t="s">
        <v>114</v>
      </c>
      <c r="D79">
        <v>2.2683960746932058E-3</v>
      </c>
    </row>
    <row r="80" spans="1:4" x14ac:dyDescent="0.2">
      <c r="A80">
        <v>37155</v>
      </c>
      <c r="C80" t="s">
        <v>115</v>
      </c>
      <c r="D80">
        <v>2.9769799241117444E-3</v>
      </c>
    </row>
    <row r="81" spans="1:4" x14ac:dyDescent="0.2">
      <c r="A81">
        <v>37159</v>
      </c>
      <c r="C81" t="s">
        <v>116</v>
      </c>
      <c r="D81">
        <v>2.6578173446058324E-3</v>
      </c>
    </row>
    <row r="82" spans="1:4" x14ac:dyDescent="0.2">
      <c r="A82">
        <v>37161</v>
      </c>
      <c r="C82" t="s">
        <v>117</v>
      </c>
      <c r="D82">
        <v>2.9427172218679295E-3</v>
      </c>
    </row>
    <row r="83" spans="1:4" x14ac:dyDescent="0.2">
      <c r="A83">
        <v>37163</v>
      </c>
      <c r="C83" t="s">
        <v>118</v>
      </c>
      <c r="D83">
        <v>2.6932172261973195E-3</v>
      </c>
    </row>
    <row r="84" spans="1:4" x14ac:dyDescent="0.2">
      <c r="A84">
        <v>37165</v>
      </c>
      <c r="C84" t="s">
        <v>119</v>
      </c>
      <c r="D84">
        <v>2.5020564196962477E-3</v>
      </c>
    </row>
    <row r="85" spans="1:4" x14ac:dyDescent="0.2">
      <c r="A85">
        <v>37167</v>
      </c>
      <c r="C85" t="s">
        <v>120</v>
      </c>
      <c r="D85">
        <v>2.8307421009656141E-3</v>
      </c>
    </row>
    <row r="86" spans="1:4" x14ac:dyDescent="0.2">
      <c r="A86">
        <v>37169</v>
      </c>
      <c r="C86" t="s">
        <v>121</v>
      </c>
      <c r="D86">
        <v>3.2446284286219438E-3</v>
      </c>
    </row>
    <row r="87" spans="1:4" x14ac:dyDescent="0.2">
      <c r="A87">
        <v>37171</v>
      </c>
      <c r="C87" t="s">
        <v>122</v>
      </c>
      <c r="D87">
        <v>2.8957290477937994E-3</v>
      </c>
    </row>
    <row r="88" spans="1:4" x14ac:dyDescent="0.2">
      <c r="A88">
        <v>37173</v>
      </c>
      <c r="C88" t="s">
        <v>123</v>
      </c>
      <c r="D88">
        <v>2.7084940206884072E-3</v>
      </c>
    </row>
    <row r="89" spans="1:4" x14ac:dyDescent="0.2">
      <c r="A89">
        <v>37175</v>
      </c>
      <c r="C89" t="s">
        <v>124</v>
      </c>
      <c r="D89">
        <v>2.9126155094258092E-3</v>
      </c>
    </row>
    <row r="90" spans="1:4" x14ac:dyDescent="0.2">
      <c r="A90">
        <v>37177</v>
      </c>
      <c r="C90" t="s">
        <v>125</v>
      </c>
      <c r="D90">
        <v>2.4456618890709735E-3</v>
      </c>
    </row>
    <row r="91" spans="1:4" x14ac:dyDescent="0.2">
      <c r="A91">
        <v>37179</v>
      </c>
      <c r="C91" t="s">
        <v>126</v>
      </c>
      <c r="D91">
        <v>1.8119443331358514E-3</v>
      </c>
    </row>
    <row r="92" spans="1:4" x14ac:dyDescent="0.2">
      <c r="A92">
        <v>37181</v>
      </c>
      <c r="C92" t="s">
        <v>127</v>
      </c>
      <c r="D92">
        <v>2.9259972040568483E-3</v>
      </c>
    </row>
    <row r="93" spans="1:4" x14ac:dyDescent="0.2">
      <c r="A93">
        <v>37183</v>
      </c>
      <c r="C93" t="s">
        <v>128</v>
      </c>
      <c r="D93">
        <v>1.3052540838386915E-3</v>
      </c>
    </row>
    <row r="94" spans="1:4" x14ac:dyDescent="0.2">
      <c r="A94">
        <v>37185</v>
      </c>
      <c r="C94" t="s">
        <v>129</v>
      </c>
      <c r="D94">
        <v>3.1907181828243446E-3</v>
      </c>
    </row>
    <row r="95" spans="1:4" x14ac:dyDescent="0.2">
      <c r="A95">
        <v>37187</v>
      </c>
      <c r="C95" t="s">
        <v>130</v>
      </c>
      <c r="D95">
        <v>2.8880673952400735E-3</v>
      </c>
    </row>
    <row r="96" spans="1:4" x14ac:dyDescent="0.2">
      <c r="A96">
        <v>37189</v>
      </c>
      <c r="C96" t="s">
        <v>131</v>
      </c>
      <c r="D96">
        <v>2.7447231123546262E-3</v>
      </c>
    </row>
    <row r="97" spans="1:7" x14ac:dyDescent="0.2">
      <c r="A97">
        <v>37191</v>
      </c>
      <c r="C97" t="s">
        <v>132</v>
      </c>
      <c r="D97">
        <v>2.3252314658416553E-3</v>
      </c>
    </row>
    <row r="98" spans="1:7" x14ac:dyDescent="0.2">
      <c r="A98">
        <v>37193</v>
      </c>
      <c r="C98" t="s">
        <v>133</v>
      </c>
      <c r="D98">
        <v>2.9904021992099151E-3</v>
      </c>
    </row>
    <row r="99" spans="1:7" x14ac:dyDescent="0.2">
      <c r="A99">
        <v>37195</v>
      </c>
      <c r="C99" t="s">
        <v>134</v>
      </c>
      <c r="D99">
        <v>2.3211088612689404E-3</v>
      </c>
    </row>
    <row r="100" spans="1:7" x14ac:dyDescent="0.2">
      <c r="A100">
        <v>37197</v>
      </c>
      <c r="C100" t="s">
        <v>135</v>
      </c>
      <c r="D100">
        <v>3.0846259051772696E-3</v>
      </c>
    </row>
    <row r="101" spans="1:7" x14ac:dyDescent="0.2">
      <c r="A101">
        <v>37199</v>
      </c>
      <c r="C101" t="s">
        <v>136</v>
      </c>
      <c r="D101">
        <v>3.3002904776248741E-3</v>
      </c>
    </row>
    <row r="102" spans="1:7" x14ac:dyDescent="0.2">
      <c r="A102" s="27" t="s">
        <v>27</v>
      </c>
      <c r="B102" s="27"/>
      <c r="C102" t="s">
        <v>137</v>
      </c>
    </row>
    <row r="107" spans="1:7" x14ac:dyDescent="0.2">
      <c r="C107" s="1" t="s">
        <v>171</v>
      </c>
      <c r="F107">
        <v>0.55000000000000004</v>
      </c>
      <c r="G107" t="s">
        <v>4</v>
      </c>
    </row>
    <row r="108" spans="1:7" x14ac:dyDescent="0.2">
      <c r="C108" t="s">
        <v>25</v>
      </c>
      <c r="F108" s="8">
        <f>F107/1000</f>
        <v>5.5000000000000003E-4</v>
      </c>
      <c r="G108" t="s">
        <v>5</v>
      </c>
    </row>
    <row r="109" spans="1:7" x14ac:dyDescent="0.2">
      <c r="A109" s="27" t="s">
        <v>158</v>
      </c>
      <c r="B109" s="27"/>
      <c r="F109" s="8"/>
    </row>
    <row r="110" spans="1:7" x14ac:dyDescent="0.2">
      <c r="F110" s="8"/>
    </row>
    <row r="112" spans="1:7" ht="15.75" thickBot="1" x14ac:dyDescent="0.25"/>
    <row r="113" spans="1:5" ht="15" customHeight="1" x14ac:dyDescent="0.2">
      <c r="C113" s="44" t="s">
        <v>6</v>
      </c>
      <c r="D113" s="46" t="s">
        <v>10</v>
      </c>
      <c r="E113" s="48" t="s">
        <v>17</v>
      </c>
    </row>
    <row r="114" spans="1:5" ht="15.75" customHeight="1" thickBot="1" x14ac:dyDescent="0.25">
      <c r="C114" s="45"/>
      <c r="D114" s="47"/>
      <c r="E114" s="49"/>
    </row>
    <row r="115" spans="1:5" x14ac:dyDescent="0.2">
      <c r="C115" s="2" t="s">
        <v>7</v>
      </c>
      <c r="D115" s="3">
        <v>1.4</v>
      </c>
      <c r="E115" s="3">
        <v>3.5</v>
      </c>
    </row>
    <row r="116" spans="1:5" x14ac:dyDescent="0.2">
      <c r="C116" s="7" t="s">
        <v>8</v>
      </c>
      <c r="D116" s="4">
        <v>6.6</v>
      </c>
      <c r="E116" s="4">
        <v>18.5</v>
      </c>
    </row>
    <row r="117" spans="1:5" ht="15.75" thickBot="1" x14ac:dyDescent="0.25">
      <c r="C117" s="5" t="s">
        <v>9</v>
      </c>
      <c r="D117" s="6">
        <v>45</v>
      </c>
      <c r="E117" s="9">
        <v>88</v>
      </c>
    </row>
    <row r="118" spans="1:5" x14ac:dyDescent="0.2">
      <c r="A118" s="28" t="s">
        <v>26</v>
      </c>
      <c r="B118" s="28"/>
    </row>
    <row r="120" spans="1:5" x14ac:dyDescent="0.2">
      <c r="A120" t="s">
        <v>159</v>
      </c>
    </row>
    <row r="121" spans="1:5" ht="33" customHeight="1" x14ac:dyDescent="0.2"/>
  </sheetData>
  <mergeCells count="3">
    <mergeCell ref="C113:C114"/>
    <mergeCell ref="D113:D114"/>
    <mergeCell ref="E113:E114"/>
  </mergeCells>
  <hyperlinks>
    <hyperlink ref="A118" r:id="rId1" display="http://www.pevcollaborative.org/sites/all/themes/pev/files/Comm_guide3_122308.pdf"/>
    <hyperlink ref="A109" r:id="rId2" display="https://www.epa.gov/sites/production/files/2015-10/documents/egrid2012_summarytables_0.pdf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FD157D80FA164E9BF6157BA3CAF043" ma:contentTypeVersion="6" ma:contentTypeDescription="Create a new document." ma:contentTypeScope="" ma:versionID="071246436c23b6b8e7a6ff85c4a9e3e0">
  <xsd:schema xmlns:xsd="http://www.w3.org/2001/XMLSchema" xmlns:xs="http://www.w3.org/2001/XMLSchema" xmlns:p="http://schemas.microsoft.com/office/2006/metadata/properties" xmlns:ns2="911fb0eb-b93f-4c79-9d74-2d1f9ebcaed6" targetNamespace="http://schemas.microsoft.com/office/2006/metadata/properties" ma:root="true" ma:fieldsID="74c18c4c2a35b0d43c4046898f7580b7" ns2:_="">
    <xsd:import namespace="911fb0eb-b93f-4c79-9d74-2d1f9ebca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fb0eb-b93f-4c79-9d74-2d1f9ebcae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3C24B2-4C49-4B6D-825D-A98D1A876D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1368E-0615-4C9D-B034-96E62C302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fb0eb-b93f-4c79-9d74-2d1f9ebca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5C46F3-3409-4B24-B535-DA98E570F4B1}">
  <ds:schemaRefs>
    <ds:schemaRef ds:uri="http://schemas.microsoft.com/office/2006/metadata/properties"/>
    <ds:schemaRef ds:uri="911fb0eb-b93f-4c79-9d74-2d1f9ebcaed6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Instructions</vt:lpstr>
      <vt:lpstr>EV Calculator</vt:lpstr>
      <vt:lpstr>kW RPH regression</vt:lpstr>
      <vt:lpstr>Station type Range per hour</vt:lpstr>
      <vt:lpstr>Resources</vt:lpstr>
      <vt:lpstr>'EV Calculator'!Print_Area</vt:lpstr>
      <vt:lpstr>Instructions!Print_Area</vt:lpstr>
    </vt:vector>
  </TitlesOfParts>
  <Company>SJVAPCD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Sharla Yang</dc:creator>
  <cp:lastModifiedBy>Phillips, Brian</cp:lastModifiedBy>
  <cp:lastPrinted>2020-02-04T13:26:45Z</cp:lastPrinted>
  <dcterms:created xsi:type="dcterms:W3CDTF">2018-03-21T17:34:54Z</dcterms:created>
  <dcterms:modified xsi:type="dcterms:W3CDTF">2020-02-04T13:29:29Z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0x01010030FD157D80FA164E9BF6157BA3CAF043</vt:lpwstr>
  </property>
</Properties>
</file>