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ncconnect-my.sharepoint.com/personal/wayne_randolph_deq_nc_gov/Documents/101 Trust Fund/2026/"/>
    </mc:Choice>
  </mc:AlternateContent>
  <xr:revisionPtr revIDLastSave="1" documentId="8_{2439B426-F612-4B22-B80D-5C0D7A7FF5F6}" xr6:coauthVersionLast="47" xr6:coauthVersionMax="47" xr10:uidLastSave="{BB552F93-C166-4DA1-A31E-7249CD38CA13}"/>
  <workbookProtection lockStructure="1"/>
  <bookViews>
    <workbookView xWindow="-28920" yWindow="-120" windowWidth="29040" windowHeight="15720" firstSheet="1" activeTab="3" xr2:uid="{00000000-000D-0000-FFFF-FFFF00000000}"/>
  </bookViews>
  <sheets>
    <sheet name="Instructions" sheetId="1" r:id="rId1"/>
    <sheet name="Preapproval ePATA" sheetId="2" r:id="rId2"/>
    <sheet name="Non-Directed Certification" sheetId="3" r:id="rId3"/>
    <sheet name="Data {DO NOT EDIT}" sheetId="4" r:id="rId4"/>
  </sheets>
  <definedNames>
    <definedName name="_xlnm._FilterDatabase" localSheetId="1" hidden="1">'Preapproval ePATA'!$B$20:$M$47</definedName>
    <definedName name="BlanksRange">'Data {DO NOT EDIT}'!$A$3:$A$37</definedName>
    <definedName name="ChangeOrders">'Data {DO NOT EDIT}'!$C$2:$C$17</definedName>
    <definedName name="COINI">'Preapproval ePATA'!$F$57</definedName>
    <definedName name="CountyList">'Data {DO NOT EDIT}'!$F$2:$F$101</definedName>
    <definedName name="Eligibility">'Data {DO NOT EDIT}'!$C$29:$C$30</definedName>
    <definedName name="LabCodes">'Data {DO NOT EDIT}'!$K$2:$K$88</definedName>
    <definedName name="NoBlanksRange">#REF!</definedName>
    <definedName name="_xlnm.Print_Area" localSheetId="0">Instructions!$A$1:$C$32</definedName>
    <definedName name="_xlnm.Print_Area" localSheetId="2">'Non-Directed Certification'!$A$1:$T$38</definedName>
    <definedName name="_xlnm.Print_Area" localSheetId="1">'Preapproval ePATA'!$B$1:$U$67</definedName>
    <definedName name="ReimbType">'Data {DO NOT EDIT}'!$C$8:$D$15</definedName>
    <definedName name="ReimbTypeChk">'Data {DO NOT EDIT}'!$D$17</definedName>
    <definedName name="ReimbTypeName">'Data {DO NOT EDIT}'!$C$8:$C$15</definedName>
    <definedName name="ROINI">'Preapproval ePATA'!$F$55</definedName>
    <definedName name="RPType">'Data {DO NOT EDIT}'!$C$21:$C$23</definedName>
    <definedName name="SUBINI">'Preapproval ePATA'!$F$53</definedName>
    <definedName name="TaskList">'Data {DO NOT EDIT}'!$I$2:$I$164</definedName>
    <definedName name="TAType">'Preapproval ePATA'!$A$1</definedName>
    <definedName name="Z_FED3EF2C_891B_4B19_A7F2_F90FD459899C_.wvu.PrintArea" localSheetId="0" hidden="1">Instructions!$A$1:$C$32</definedName>
    <definedName name="Z_FED3EF2C_891B_4B19_A7F2_F90FD459899C_.wvu.PrintArea" localSheetId="2" hidden="1">'Non-Directed Certification'!$A$1:$T$38</definedName>
  </definedNames>
  <calcPr calcId="191028"/>
  <customWorkbookViews>
    <customWorkbookView name="Jared M. Edwards - Personal View" guid="{FED3EF2C-891B-4B19-A7F2-F90FD459899C}" mergeInterval="0" personalView="1" maximized="1" xWindow="1" yWindow="1" windowWidth="1265" windowHeight="7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2" l="1"/>
  <c r="O22" i="2"/>
  <c r="O23" i="2"/>
  <c r="O24" i="2"/>
  <c r="O25" i="2"/>
  <c r="L21" i="2"/>
  <c r="L22" i="2"/>
  <c r="L23" i="2"/>
  <c r="L24" i="2"/>
  <c r="L25" i="2"/>
  <c r="I21" i="2"/>
  <c r="I22" i="2"/>
  <c r="I23" i="2"/>
  <c r="I24" i="2"/>
  <c r="I25" i="2"/>
  <c r="C57" i="2"/>
  <c r="B62" i="2" l="1"/>
  <c r="C65" i="2"/>
  <c r="C64" i="2"/>
  <c r="C63" i="2"/>
  <c r="K20" i="2" l="1"/>
  <c r="H20" i="2"/>
  <c r="M55" i="2"/>
  <c r="H57" i="2"/>
  <c r="O26" i="2" l="1"/>
  <c r="O27" i="2"/>
  <c r="O28" i="2"/>
  <c r="O29" i="2"/>
  <c r="O30" i="2"/>
  <c r="O31" i="2"/>
  <c r="O32" i="2"/>
  <c r="O33" i="2"/>
  <c r="O34" i="2"/>
  <c r="O35" i="2"/>
  <c r="O36" i="2"/>
  <c r="O37" i="2"/>
  <c r="O38" i="2"/>
  <c r="O39" i="2"/>
  <c r="O40" i="2"/>
  <c r="O41" i="2"/>
  <c r="O42" i="2"/>
  <c r="O43" i="2"/>
  <c r="O44" i="2"/>
  <c r="O45" i="2"/>
  <c r="O46" i="2"/>
  <c r="O47" i="2"/>
  <c r="M23" i="2"/>
  <c r="M24" i="2"/>
  <c r="M25" i="2"/>
  <c r="M26" i="2"/>
  <c r="M27" i="2"/>
  <c r="M28" i="2"/>
  <c r="M29" i="2"/>
  <c r="M30" i="2"/>
  <c r="M31" i="2"/>
  <c r="M32" i="2"/>
  <c r="M33" i="2"/>
  <c r="M34" i="2"/>
  <c r="M35" i="2"/>
  <c r="M36" i="2"/>
  <c r="M37" i="2"/>
  <c r="M38" i="2"/>
  <c r="M39" i="2"/>
  <c r="M40" i="2"/>
  <c r="M41" i="2"/>
  <c r="M42" i="2"/>
  <c r="M43" i="2"/>
  <c r="M44" i="2"/>
  <c r="M45" i="2"/>
  <c r="M46" i="2"/>
  <c r="M47" i="2"/>
  <c r="M21" i="2"/>
  <c r="L26" i="2"/>
  <c r="L27" i="2"/>
  <c r="L28" i="2"/>
  <c r="L29" i="2"/>
  <c r="L30" i="2"/>
  <c r="L31" i="2"/>
  <c r="L32" i="2"/>
  <c r="L33" i="2"/>
  <c r="L34" i="2"/>
  <c r="L35" i="2"/>
  <c r="L36" i="2"/>
  <c r="L37" i="2"/>
  <c r="L38" i="2"/>
  <c r="L39" i="2"/>
  <c r="L40" i="2"/>
  <c r="L41" i="2"/>
  <c r="L42" i="2"/>
  <c r="L43" i="2"/>
  <c r="L44" i="2"/>
  <c r="L45" i="2"/>
  <c r="L46" i="2"/>
  <c r="L47" i="2"/>
  <c r="I26" i="2"/>
  <c r="I27" i="2"/>
  <c r="I28" i="2"/>
  <c r="I29" i="2"/>
  <c r="I30" i="2"/>
  <c r="I31" i="2"/>
  <c r="I32" i="2"/>
  <c r="I33" i="2"/>
  <c r="I34" i="2"/>
  <c r="I35" i="2"/>
  <c r="I36" i="2"/>
  <c r="I37" i="2"/>
  <c r="I38" i="2"/>
  <c r="I39" i="2"/>
  <c r="I40" i="2"/>
  <c r="I41" i="2"/>
  <c r="I42" i="2"/>
  <c r="I43" i="2"/>
  <c r="I44" i="2"/>
  <c r="I45" i="2"/>
  <c r="I46" i="2"/>
  <c r="I47" i="2"/>
  <c r="D17" i="4"/>
  <c r="A28" i="4" l="1"/>
  <c r="A29" i="4"/>
  <c r="A30" i="4"/>
  <c r="A4" i="4"/>
  <c r="A5" i="4"/>
  <c r="A6" i="4"/>
  <c r="A7" i="4"/>
  <c r="A8" i="4"/>
  <c r="A9" i="4"/>
  <c r="A10" i="4"/>
  <c r="A11" i="4"/>
  <c r="A12" i="4"/>
  <c r="A13" i="4"/>
  <c r="A14" i="4"/>
  <c r="A15" i="4"/>
  <c r="A16" i="4"/>
  <c r="A17" i="4"/>
  <c r="A18" i="4"/>
  <c r="A19" i="4"/>
  <c r="A20" i="4"/>
  <c r="A21" i="4"/>
  <c r="A22" i="4"/>
  <c r="A23" i="4"/>
  <c r="A24" i="4"/>
  <c r="A25" i="4"/>
  <c r="A26" i="4"/>
  <c r="A27" i="4"/>
  <c r="S4" i="3" l="1"/>
  <c r="R7" i="3"/>
  <c r="O7" i="3"/>
  <c r="S6" i="3"/>
  <c r="O6" i="3"/>
  <c r="M4" i="3"/>
  <c r="M5" i="3"/>
  <c r="D7" i="3"/>
  <c r="H6" i="3"/>
  <c r="E5" i="3"/>
  <c r="I5" i="3"/>
  <c r="C4" i="3"/>
  <c r="S5" i="3"/>
  <c r="A3" i="4" l="1"/>
  <c r="O51" i="2" l="1"/>
  <c r="M51" i="2" l="1"/>
  <c r="L16" i="3" s="1"/>
  <c r="M50" i="2" l="1"/>
  <c r="L15" i="3" s="1"/>
  <c r="M49" i="2"/>
  <c r="L14" i="3" s="1"/>
  <c r="O50" i="2"/>
  <c r="O49" i="2"/>
</calcChain>
</file>

<file path=xl/sharedStrings.xml><?xml version="1.0" encoding="utf-8"?>
<sst xmlns="http://schemas.openxmlformats.org/spreadsheetml/2006/main" count="513" uniqueCount="343">
  <si>
    <t>NORTH CAROLINA DEPARTMENT OF ENVIRONMENT QUALITY</t>
  </si>
  <si>
    <t>LEAKING PETROLEUM UNDERGROUND STORAGE TANK CLEANUP FUNDS</t>
  </si>
  <si>
    <t>INSTRUCTIONS FOR COMPLETING AN ePATA (ELECTRONIC PREAPPROVAL) FORM</t>
  </si>
  <si>
    <t>Preapproval Requirement</t>
  </si>
  <si>
    <t xml:space="preserve">Written preapproval of both tasks and associated costs must be received from the appropriate regional office before work is performed in order to receive reimbursement from the Cleanup Funds [N.C.G.S. 143-215.94E(e2) and 15A NCAC 2P.0402(b)(9)].  Preapproval must be obtained even if Fund eligibility has not been determined where later reimbursement will be sought.  Except where otherwise noted, work performed during emergency response actions (such as vapor/explosion hazards, initial abatement actions for a new release, and immediate free product recovery responses, etc.) and the risk assessment phase (Limited Site Assessment) do not require preapproval.  </t>
  </si>
  <si>
    <t>Tasks or phases of work requiring preapproval include:</t>
  </si>
  <si>
    <t xml:space="preserve"> </t>
  </si>
  <si>
    <t xml:space="preserve">Any work not defined by the Department as an Emergency Response (typically immediate surface water cleanup actions, initial free product recovery events in response to the discovery of free-phase hydrocarbons, vapor/explosion hazard investigations, the Initial Abatement Action done within 90 days of the release discovery, etc.) or part of the site's initial Risk Assessment (typically the LSA). </t>
  </si>
  <si>
    <t>All work performed after a Risk, Rank and Abatement determination is made for the site (typically, but not always, following completion of a Limited Site Assessment) including any corrective action excavations done as following a tank closure event performed after the RRA score is assigned.</t>
  </si>
  <si>
    <t>All aggressive fluid-vapor recovery events after completion of the first emergency response event.</t>
  </si>
  <si>
    <t>Any task in the Reasonable Rate Document that is defined as requiring preapproval.</t>
  </si>
  <si>
    <t>Note that any Initial Abatement Action or Limited Site Assessment activity that varies from or exceeds the scopes of work defined in the STIRA (tank closure) or ACA (assessment) guidelines, and/or the Reasonable Rate Document, (excepting only those variations specifically allowed in the aforementioned documents) should be approved in writing by the Incident Manager.  Formal 'Preapproval' is not required, but may be used as documentation of the work as reasonable and necessary.</t>
  </si>
  <si>
    <t>Preapproval Procedures</t>
  </si>
  <si>
    <t xml:space="preserve">Complete the Electronic Preapproval Task Authorization Form (ePATA) excel worksheet included in this file.  DO NOT MODIFY the form or alter the other worksheets in the file, as this will impact the ability to have the information uploaded into the State Trust Fund Preapproval database in a timely manner.  If additional room is needed, break the requested scope into related task groupings and submit a separate ePATA file for each group. </t>
  </si>
  <si>
    <t xml:space="preserve">The Preapproval form must be completed in full, with the exception of those portions explicitly reserved for UST Section personnel (designated as 'Incident Manager', 'RO', 'CO', and 'UST Section').  This includes the completion of the required text in the form header, as well as the 'Task/Lab', 'Unit/Type', and 'Rate/Price' columns. </t>
  </si>
  <si>
    <r>
      <t xml:space="preserve">Complete the TA by first selecting the merged cell with the TA title in it (Cells A1-J2) </t>
    </r>
    <r>
      <rPr>
        <i/>
        <sz val="9"/>
        <rFont val="Arial"/>
        <family val="2"/>
      </rPr>
      <t>then</t>
    </r>
    <r>
      <rPr>
        <sz val="9"/>
        <rFont val="Arial"/>
        <family val="2"/>
      </rPr>
      <t xml:space="preserve"> picking the applicable Preappoval type in the dropdown menu (Directed, NonDirected, Free Product Program). [Note that a NonDirected preapproval request </t>
    </r>
    <r>
      <rPr>
        <b/>
        <u/>
        <sz val="9"/>
        <rFont val="Arial"/>
        <family val="2"/>
      </rPr>
      <t>will require</t>
    </r>
    <r>
      <rPr>
        <sz val="9"/>
        <rFont val="Arial"/>
        <family val="2"/>
      </rPr>
      <t xml:space="preserve"> that a scanned copy of the NonDirected Certification (notarized statement from the RP acknowledging the delayed reimbursement schedule for NonDirected work) be attached to the submittal, with the original subsequently submitted by mail to the Regional Office.]</t>
    </r>
  </si>
  <si>
    <t>If you receive an error message when entering data, it likely means that the cell you are using either has a specific format type (like dates) or has a preset list available via dropdown menu (text can still be entered manually for these, but it must match the style/options in the dropdown.)  Please follow the instructions on the error message to match the appropriate data validation rules.</t>
  </si>
  <si>
    <t xml:space="preserve">Next, enter in all of the associated Site, Responsble Party, and Consultant Information at the top of the TA.  Do not enter any information in the "Reserved for Incident Manager" box.  Where known, the RP and Consultant ID numbers may be entered at this time as well.  Though not required, these ID numbers may be obtained by contacting Jared Edwards at jared.edwards@ncdenr.gov or by referencing previous ePATA's for this or other sites where this information was already provided (the ID #'s are consistent for each RP and Consultant across multiple sites.) </t>
  </si>
  <si>
    <t>Enter in the requested 'Tasks', 'Units' and unit 'Type' (e.g., ft, hrs, mw, 6200b, etc.), then the 'Rate' per unit or lump 'Price' (if bidded) in the appropriate columns, and, if applicable, designate the task as being a Third Party Deductible/Damages Task in the far left column with a 'Y'.  If not a Third Party Damages cost, leave the leftmost column blank.  [Note that that the "Total Applied as Third Party Deductible/Damages Costs" relates to a separate deductible for costs associated with bodily injury or property damage, including loss of normal use of their property, for neighboring property owners (or a new non-RP site owner) impacted by the release (NCGS 143-215.94B(b)(5) and 143-215.94D(b1)(2)). It is not for costs related to 'Third-Party' vendors or service providers (which are not tracked separately.)]</t>
  </si>
  <si>
    <t>Confirm that the Proposed Task Subtotal is accurate, that the summed Requested Totals are accurate, and enter a submittal date at the bottom of the form.  Then save a copy of the submittal as &lt; incident#-TA# Site Name yyyy-mm-dd &gt;  (e.g., "123456-78 John Doe Residence 2012-01-31" and email a copy of the finalized TA Excel file to the appropriate Regional Office Incident Manager, along with a copy of the workplan/proposal justifying the work included within the TA and any necessary maps or tables.  [A submittal PM signature should not be included at this time. See #7 below.]</t>
  </si>
  <si>
    <t xml:space="preserve">Once preapproval is authorized by both Branches, the Regional Office will send a copy of the finalized Preapproval form directly to the Main Consultant/Contractor.  Upon receipt, the PM should also sign and date the final hard copy in the space provided. After receiving the finalized Preapproval form, the approved activities may be initiated. Any costs incurred prior to the final UST Section authorization date on the Preapproval may not be claimed as a "preapproved" cost under that form. </t>
  </si>
  <si>
    <t xml:space="preserve">If the Main Consultant/Contractor discovers that unexpected tasks must be performed and/or costs will be incurred that exceed the preapproved amount, a 'supplementary' ePATA change order must be submitted (using the same file, but designated as such where applicable in the form header.)  List all previous PATA numbers associated with this revised request and include scans/copies of the earlier approved PATA form(s) along with a written justification to the Regional Office.  This form must be approved by all applicable UST Section staff prior to conducting the additional work.  The supplementary Preapproval form should include only the additional requested tasks and costs, and should not carry forward any previously-approved costs from an earlier PATA.  </t>
  </si>
  <si>
    <t xml:space="preserve"> If verbal preapproval is authorized over the telephone or by email, it is the responsibility of the consultant to prepare a formal ePATA submittal as outlined above and ensure that this file is submitted to the Regional Office within one week of the verbal authorization.  Failure to acquire this document will result in non-payment of the costs.</t>
  </si>
  <si>
    <t>Claim Procedures</t>
  </si>
  <si>
    <t>After the work has been completed, the finalized Preapproval form will serve as the cover to the Main Consultant/Contractor invoices submitted with the reimbursement claim. Please note that multiple PATA's may be submitted with a single reimbursement claim.  Once claimed, however, each Preapproval Task Authorization (including associated PATA supplements/change orders, whether claimed or not) is closed and no other costs may be claimed under that preapproval.  Additionally, except where a claim exceeds $20,000, only one claim may be submitted for a given site during a 90-day period.</t>
  </si>
  <si>
    <t>Complete the "Final Reimbursement" section of all Preapproval forms included with a reimbursement claim. Designate the applicable date(s) of work specific to each task and the amount claimed for these dates under each Preapproval.  This portion of the Preapproval form must be completed for the reimbursement request to be properly reviewed.  Any failure to properly document the required information will result in the return of any filed claim, unprocessed.</t>
  </si>
  <si>
    <t>Ensure that the aforementioned dates and subtotals correspond correctly to any information on the invoices, Primary Forms, and Secondary Forms submitted with the reimbursement claim.  Inconsistencies within the provided documentation will result in reimbursement reductions or denials.</t>
  </si>
  <si>
    <t>CLICK HERE FIRST TO USE DROPDOWN -&gt;</t>
  </si>
  <si>
    <r>
      <t>Site Name</t>
    </r>
    <r>
      <rPr>
        <u/>
        <sz val="9"/>
        <rFont val="Arial"/>
        <family val="2"/>
      </rPr>
      <t/>
    </r>
  </si>
  <si>
    <t>City / County</t>
  </si>
  <si>
    <t>/</t>
  </si>
  <si>
    <t>Incident #</t>
  </si>
  <si>
    <t>Resp Pty Name / Contact</t>
  </si>
  <si>
    <t>Incident Mgr</t>
  </si>
  <si>
    <t>Region</t>
  </si>
  <si>
    <r>
      <t xml:space="preserve">RP Type </t>
    </r>
    <r>
      <rPr>
        <i/>
        <sz val="8"/>
        <rFont val="Calibri"/>
        <family val="2"/>
        <scheme val="minor"/>
      </rPr>
      <t>(Owner/Operator / Landowner / Attny-in-fact)</t>
    </r>
  </si>
  <si>
    <t>Change Order?</t>
  </si>
  <si>
    <t>Prev. TA #</t>
  </si>
  <si>
    <t>Consultant / Project Mgr</t>
  </si>
  <si>
    <t>(Reserved for Incident Manager)</t>
  </si>
  <si>
    <t>Telephone / Fax Number</t>
  </si>
  <si>
    <t>Task Authorization Number:</t>
  </si>
  <si>
    <t>ChangeOrd:</t>
  </si>
  <si>
    <t>Project Mgr Email</t>
  </si>
  <si>
    <t>Site Risk / Rank / Abatement:</t>
  </si>
  <si>
    <t>RRA Date:</t>
  </si>
  <si>
    <t>Proposal# / Scope Dates</t>
  </si>
  <si>
    <r>
      <t xml:space="preserve">% Commercial </t>
    </r>
    <r>
      <rPr>
        <i/>
        <sz val="9"/>
        <rFont val="Calibri"/>
        <family val="2"/>
        <scheme val="minor"/>
      </rPr>
      <t>(C=100%,  NC=0%,  Both=1%-99%)</t>
    </r>
  </si>
  <si>
    <t>Has STF Eligibility Been Determined? (Y/N)</t>
  </si>
  <si>
    <r>
      <t>Site Status</t>
    </r>
    <r>
      <rPr>
        <i/>
        <sz val="10"/>
        <rFont val="Calibri"/>
        <family val="2"/>
        <scheme val="minor"/>
      </rPr>
      <t xml:space="preserve"> </t>
    </r>
    <r>
      <rPr>
        <i/>
        <sz val="9"/>
        <rFont val="Calibri"/>
        <family val="2"/>
        <scheme val="minor"/>
      </rPr>
      <t>(Active  or  NFA Date)</t>
    </r>
  </si>
  <si>
    <r>
      <t xml:space="preserve">Note:  This Electronic Preapproval Task Authorization (ePATA) shall be used to receive preapproval from the UST Section.  </t>
    </r>
    <r>
      <rPr>
        <b/>
        <u/>
        <sz val="8"/>
        <rFont val="Arial"/>
        <family val="2"/>
      </rPr>
      <t>A proposal, including maps and figures, must be attached to elaborate on the costs for the tasks listed below that describes the scope of work and the rationale for the proposed activities.</t>
    </r>
    <r>
      <rPr>
        <b/>
        <sz val="8"/>
        <rFont val="Arial"/>
        <family val="2"/>
      </rPr>
      <t xml:space="preserve">  If, following completion of this ePATA, you discover that unexpected tasks must be performed, incurring costs for tasks not originally included with this form, you must complete and submit a separate ePATA request designated as a "Change Order" in the provided space above prior to conducting those tasks.  Include a copy of the prior ePATA form for confirmation.  Please attach this form to the cover of the corresponding claim when requesting reimbursement.  </t>
    </r>
    <r>
      <rPr>
        <b/>
        <u/>
        <sz val="8"/>
        <rFont val="Arial"/>
        <family val="2"/>
      </rPr>
      <t>IMPORTANT:</t>
    </r>
    <r>
      <rPr>
        <b/>
        <sz val="8"/>
        <rFont val="Arial"/>
        <family val="2"/>
      </rPr>
      <t xml:space="preserve"> Only one claim may be submitted per ePATA and </t>
    </r>
    <r>
      <rPr>
        <b/>
        <u/>
        <sz val="8"/>
        <rFont val="Arial"/>
        <family val="2"/>
      </rPr>
      <t>all work on the ePATA must have been completed within 12 months of the completion date of the FIRST completed task to remain within the Statute of Limitations</t>
    </r>
    <r>
      <rPr>
        <b/>
        <sz val="8"/>
        <rFont val="Arial"/>
        <family val="2"/>
      </rPr>
      <t xml:space="preserve">. All ePATAs submitted within a claim are closed with that claim, and may not be re-used in a separate submittal, even for costs or tasks that were not originally claimed. Final reimbursement of costs associated with the Total Claimed amount below may be affected by the eligibility status of the site (i.e., deductibles, apportionment, etc.), and the documentary validation of incurred costs as reasonable and necessary expenses per 15A NCAC 2P .0402 and .0404.  </t>
    </r>
  </si>
  <si>
    <t xml:space="preserve">With Claim: </t>
  </si>
  <si>
    <t>[  ] All Main Consultant/Contractor invoices attached?</t>
  </si>
  <si>
    <t>[  ] Proof of payment attached directly to the front of each invoice?</t>
  </si>
  <si>
    <r>
      <rPr>
        <b/>
        <sz val="9"/>
        <rFont val="Wingdings"/>
        <charset val="2"/>
      </rPr>
      <t>w</t>
    </r>
    <r>
      <rPr>
        <b/>
        <sz val="9"/>
        <rFont val="Calibri"/>
        <family val="2"/>
        <scheme val="minor"/>
      </rPr>
      <t xml:space="preserve"> Important: The date of reimbursement is dependent on the Trust Fund balance. There may be a delay in the reimbursement of claims for work under this ePATA.</t>
    </r>
  </si>
  <si>
    <t>PREAPPROVAL / TASK AUTHORIZATION</t>
  </si>
  <si>
    <t>FINAL REIMBURSEMENT</t>
  </si>
  <si>
    <t>(See Instructions / RRD for Tasks requiring Preapproval / Task Authorization)</t>
  </si>
  <si>
    <t>(Must Complete with Claim Submittal)</t>
  </si>
  <si>
    <t>3rd Pty Ded?</t>
  </si>
  <si>
    <t>Task #</t>
  </si>
  <si>
    <t>Lab / SubCode</t>
  </si>
  <si>
    <r>
      <t xml:space="preserve">Proposed 
Units / Type
</t>
    </r>
    <r>
      <rPr>
        <i/>
        <sz val="8"/>
        <rFont val="Calibri"/>
        <family val="2"/>
        <scheme val="minor"/>
      </rPr>
      <t>(Consultant)</t>
    </r>
  </si>
  <si>
    <r>
      <t xml:space="preserve">Proposed Rate/Price
</t>
    </r>
    <r>
      <rPr>
        <i/>
        <sz val="8"/>
        <rFont val="Calibri"/>
        <family val="2"/>
        <scheme val="minor"/>
      </rPr>
      <t>(Consultant)</t>
    </r>
  </si>
  <si>
    <r>
      <t xml:space="preserve">Proposed Task Subtotal
</t>
    </r>
    <r>
      <rPr>
        <i/>
        <sz val="8"/>
        <rFont val="Calibri"/>
        <family val="2"/>
        <scheme val="minor"/>
      </rPr>
      <t>(Consultant)</t>
    </r>
  </si>
  <si>
    <r>
      <t xml:space="preserve">Final Preapproved Subtotal
</t>
    </r>
    <r>
      <rPr>
        <i/>
        <sz val="8"/>
        <rFont val="Calibri"/>
        <family val="2"/>
        <scheme val="minor"/>
      </rPr>
      <t>(UST Section)</t>
    </r>
  </si>
  <si>
    <r>
      <t xml:space="preserve">Dates of Work
</t>
    </r>
    <r>
      <rPr>
        <i/>
        <sz val="8"/>
        <rFont val="Calibri"/>
        <family val="2"/>
        <scheme val="minor"/>
      </rPr>
      <t>(Consultant)</t>
    </r>
    <r>
      <rPr>
        <i/>
        <sz val="9"/>
        <rFont val="Calibri"/>
        <family val="2"/>
        <scheme val="minor"/>
      </rPr>
      <t xml:space="preserve">
</t>
    </r>
    <r>
      <rPr>
        <sz val="9"/>
        <rFont val="Calibri"/>
        <family val="2"/>
        <scheme val="minor"/>
      </rPr>
      <t>Started</t>
    </r>
    <r>
      <rPr>
        <vertAlign val="superscript"/>
        <sz val="9"/>
        <rFont val="Calibri"/>
        <family val="2"/>
        <scheme val="minor"/>
      </rPr>
      <t>1</t>
    </r>
    <r>
      <rPr>
        <sz val="9"/>
        <rFont val="Calibri"/>
        <family val="2"/>
        <scheme val="minor"/>
      </rPr>
      <t xml:space="preserve">  /  Completed</t>
    </r>
    <r>
      <rPr>
        <b/>
        <vertAlign val="superscript"/>
        <sz val="9"/>
        <rFont val="Calibri"/>
        <family val="2"/>
        <scheme val="minor"/>
      </rPr>
      <t>2</t>
    </r>
  </si>
  <si>
    <r>
      <t>Claimed Amount</t>
    </r>
    <r>
      <rPr>
        <b/>
        <vertAlign val="superscript"/>
        <sz val="9"/>
        <rFont val="Calibri"/>
        <family val="2"/>
        <scheme val="minor"/>
      </rPr>
      <t>3</t>
    </r>
    <r>
      <rPr>
        <b/>
        <sz val="9"/>
        <rFont val="Calibri"/>
        <family val="2"/>
        <scheme val="minor"/>
      </rPr>
      <t xml:space="preserve">
</t>
    </r>
    <r>
      <rPr>
        <i/>
        <sz val="8"/>
        <rFont val="Calibri"/>
        <family val="2"/>
        <scheme val="minor"/>
      </rPr>
      <t>(Consultant)</t>
    </r>
  </si>
  <si>
    <t>Requested</t>
  </si>
  <si>
    <t>Preapproved</t>
  </si>
  <si>
    <r>
      <t>Claimed</t>
    </r>
    <r>
      <rPr>
        <b/>
        <i/>
        <vertAlign val="superscript"/>
        <sz val="9"/>
        <rFont val="Calibri"/>
        <family val="2"/>
        <scheme val="minor"/>
      </rPr>
      <t>3</t>
    </r>
  </si>
  <si>
    <t xml:space="preserve"> </t>
  </si>
  <si>
    <t>TOTAL:</t>
  </si>
  <si>
    <t>Total Standard Costs (Not Third Party)</t>
  </si>
  <si>
    <t>Total Standard Costs</t>
  </si>
  <si>
    <t>Total applied as Third Party Deductible/Damage Costs</t>
  </si>
  <si>
    <t>Total Third Pty Costs</t>
  </si>
  <si>
    <t>Process Tracking</t>
  </si>
  <si>
    <t>(Date)</t>
  </si>
  <si>
    <t>(Initials)</t>
  </si>
  <si>
    <t>TA Submittal:</t>
  </si>
  <si>
    <t>by:</t>
  </si>
  <si>
    <t>(PM)</t>
  </si>
  <si>
    <t>(Reserved for RO)</t>
  </si>
  <si>
    <t>RO Review:</t>
  </si>
  <si>
    <t>(IM)</t>
  </si>
  <si>
    <r>
      <t>Date</t>
    </r>
    <r>
      <rPr>
        <vertAlign val="superscript"/>
        <sz val="9"/>
        <rFont val="Calibri"/>
        <family val="2"/>
        <scheme val="minor"/>
      </rPr>
      <t>1</t>
    </r>
  </si>
  <si>
    <t>RP or Designee Receipt Confirmed By:</t>
  </si>
  <si>
    <r>
      <t xml:space="preserve">Date </t>
    </r>
    <r>
      <rPr>
        <vertAlign val="superscript"/>
        <sz val="9"/>
        <rFont val="Calibri"/>
        <family val="2"/>
        <scheme val="minor"/>
      </rPr>
      <t>4</t>
    </r>
  </si>
  <si>
    <t>1 - This ePATA expires one year from the Joint UST Preapproval date.  This does not extend, alter, or supersede any regulatory deadlines (e.g., NORR's, NOV's, Enforcements, etc.)</t>
  </si>
  <si>
    <r>
      <t xml:space="preserve">2 - </t>
    </r>
    <r>
      <rPr>
        <b/>
        <u/>
        <sz val="9"/>
        <rFont val="Calibri"/>
        <family val="2"/>
        <scheme val="minor"/>
      </rPr>
      <t>THE ONE YEAR STATUTE OF LIMITATIONS APPLIES TO EACH INDIVIDUAL TASK</t>
    </r>
    <r>
      <rPr>
        <b/>
        <sz val="9"/>
        <rFont val="Calibri"/>
        <family val="2"/>
        <scheme val="minor"/>
      </rPr>
      <t xml:space="preserve">. Costs must be claimed within one year of completion </t>
    </r>
    <r>
      <rPr>
        <b/>
        <u/>
        <sz val="9"/>
        <rFont val="Calibri"/>
        <family val="2"/>
        <scheme val="minor"/>
      </rPr>
      <t>of that task</t>
    </r>
    <r>
      <rPr>
        <b/>
        <sz val="9"/>
        <rFont val="Calibri"/>
        <family val="2"/>
        <scheme val="minor"/>
      </rPr>
      <t xml:space="preserve"> to be reimbursable.</t>
    </r>
  </si>
  <si>
    <t>3 - Only Tasks included on this ePATA may be claimed.  Do not include other Tasks or claimed costs (i.e., Claim preparation) that were not preapproved or the claim will be returned.</t>
  </si>
  <si>
    <t>5 - Tasks approved on Directed - CAB Only ePATAs must be performed in accordance with all applicable rules, statutes, and RRD Task Scopes of Work to be reimbursed in full.</t>
  </si>
  <si>
    <t>DWM/UST ePATA 11/15/2024</t>
  </si>
  <si>
    <t>NON-DIRECTED CERTIFICATION</t>
  </si>
  <si>
    <t>ELECTRONIC PREAPPROVAL TASK  AUTHORIZATION FORM</t>
  </si>
  <si>
    <t>Dept of Environment Quality  -  Division of Waste Management</t>
  </si>
  <si>
    <t>Responsible Party Name</t>
  </si>
  <si>
    <t>TA Supplement/C. Order?</t>
  </si>
  <si>
    <t>Consultant Name</t>
  </si>
  <si>
    <r>
      <t>Note:</t>
    </r>
    <r>
      <rPr>
        <sz val="10"/>
        <rFont val="Arial"/>
        <family val="2"/>
      </rPr>
      <t xml:space="preserve">  An original, notarized version of this form should be submitted to the Regional Office by mail to be filed with a hard copy of the finalized   Non-Directed Electronic Preapproval Task Authorization request.  </t>
    </r>
    <r>
      <rPr>
        <b/>
        <u/>
        <sz val="10"/>
        <rFont val="Arial"/>
        <family val="2"/>
      </rPr>
      <t xml:space="preserve">The associated Non-Directed ePATA cannot be approved without receipt of this certification document. </t>
    </r>
    <r>
      <rPr>
        <sz val="10"/>
        <rFont val="Arial"/>
        <family val="2"/>
      </rPr>
      <t xml:space="preserve"> If, following receipt of the completed ePATA, you discover that other, unexpected tasks must be performed, incurring costs or using tasks not preapproved in this authorization, you must complete and submit a separate ePATA request with its own, separate Non-Directed Certification.  Additionally, a copy of this form should be attached to the hard copy of the ePATA form that is submitted with the formal claim when requesting reimbursement.  </t>
    </r>
    <r>
      <rPr>
        <b/>
        <sz val="10"/>
        <rFont val="Arial"/>
        <family val="2"/>
      </rPr>
      <t>IMPORTANT:</t>
    </r>
    <r>
      <rPr>
        <sz val="10"/>
        <rFont val="Arial"/>
        <family val="2"/>
      </rPr>
      <t xml:space="preserve"> Only one claim may be submitted during a quarter or 3-month period. </t>
    </r>
    <r>
      <rPr>
        <b/>
        <u/>
        <sz val="10"/>
        <rFont val="Arial"/>
        <family val="2"/>
      </rPr>
      <t>All preapprovals submitted within a claim are closed with that claim, and may not be reused for a separate claim, even for any remaining, 'unclaimed' tasks from the earlier submittal.</t>
    </r>
    <r>
      <rPr>
        <sz val="10"/>
        <rFont val="Arial"/>
        <family val="2"/>
      </rPr>
      <t xml:space="preserve">  Final reimbursement of costs associated with the </t>
    </r>
    <r>
      <rPr>
        <b/>
        <sz val="10"/>
        <rFont val="Arial"/>
        <family val="2"/>
      </rPr>
      <t xml:space="preserve">total preapproved </t>
    </r>
    <r>
      <rPr>
        <sz val="10"/>
        <rFont val="Arial"/>
        <family val="2"/>
      </rPr>
      <t xml:space="preserve">amount may vary depending on the eligibility status of the site (i.e., deductibles, apportionment, etc.), and the documentary validation of incurred costs as reasonable and necessary expenses per 15A NCAC 2P .0402 and .0404.  </t>
    </r>
  </si>
  <si>
    <r>
      <rPr>
        <b/>
        <sz val="12"/>
        <rFont val="Calibri"/>
        <family val="2"/>
        <scheme val="minor"/>
      </rPr>
      <t xml:space="preserve">Requested Amount
</t>
    </r>
    <r>
      <rPr>
        <i/>
        <sz val="10"/>
        <rFont val="Calibri"/>
        <family val="2"/>
        <scheme val="minor"/>
      </rPr>
      <t>(as shown on the ePATA)</t>
    </r>
  </si>
  <si>
    <t>TOTAL NONDIRECTED REQUEST:</t>
  </si>
  <si>
    <t>Total Standard Costs (Not Third Party Damages)</t>
  </si>
  <si>
    <t xml:space="preserve">I, ______________________________________ (tank owner/operator/landowner), understand and agree that reimbursement of claims submitted to the Department for costs incurred as a result of properly completing the tasks preapproved herein will not be paid until after the Department has paid all claims for tasks that the Department directs.  </t>
  </si>
  <si>
    <t>Signature</t>
  </si>
  <si>
    <t>Date</t>
  </si>
  <si>
    <t>County of</t>
  </si>
  <si>
    <t xml:space="preserve">State of </t>
  </si>
  <si>
    <t>I certify that the following person(s) personally appeared before me this day: __________________________________________,</t>
  </si>
  <si>
    <t>each acknowledging to me that he or she signed the foregoing document: ____________________________________________.</t>
  </si>
  <si>
    <t xml:space="preserve">                   (Describe if signed individually or in representative capacity)</t>
  </si>
  <si>
    <t>WITNESS my hand and official seal, this ______ day of ______________ A.D. ________</t>
  </si>
  <si>
    <t>Notary Public:</t>
  </si>
  <si>
    <t>My Commission expires:</t>
  </si>
  <si>
    <t>DWM/UST NonDir Cert V.11/15/2024</t>
  </si>
  <si>
    <t>Discrete Tasks</t>
  </si>
  <si>
    <t>(calculated from entry)</t>
  </si>
  <si>
    <t>County List</t>
  </si>
  <si>
    <t>RO</t>
  </si>
  <si>
    <t>2022 Task List</t>
  </si>
  <si>
    <t>Lab Codes</t>
  </si>
  <si>
    <t>#4 Text CAB-Directed - CAB Only</t>
  </si>
  <si>
    <t>Alamance</t>
  </si>
  <si>
    <t>WS</t>
  </si>
  <si>
    <t>#210</t>
  </si>
  <si>
    <r>
      <t xml:space="preserve">4 - Preapproval is not </t>
    </r>
    <r>
      <rPr>
        <b/>
        <u/>
        <sz val="10"/>
        <rFont val="Arial"/>
        <family val="2"/>
      </rPr>
      <t>valid</t>
    </r>
    <r>
      <rPr>
        <b/>
        <sz val="10"/>
        <rFont val="Arial"/>
        <family val="2"/>
      </rPr>
      <t xml:space="preserve"> (i.e., claimable) until receipt is signed as '</t>
    </r>
    <r>
      <rPr>
        <b/>
        <u/>
        <sz val="10"/>
        <rFont val="Arial"/>
        <family val="2"/>
      </rPr>
      <t>Confirmed</t>
    </r>
    <r>
      <rPr>
        <b/>
        <sz val="10"/>
        <rFont val="Arial"/>
        <family val="2"/>
      </rPr>
      <t>' by the RP or their designee within a week of approval.  The signed pre-approval must be submitted</t>
    </r>
  </si>
  <si>
    <t>Alexander</t>
  </si>
  <si>
    <t>MOR</t>
  </si>
  <si>
    <t>#220</t>
  </si>
  <si>
    <r>
      <t xml:space="preserve">in the submitted claim. Signature indicates acknowledgement of the tasks and amounts approved. Any objections/appeals must be submitted via Change Order </t>
    </r>
    <r>
      <rPr>
        <b/>
        <u/>
        <sz val="10"/>
        <rFont val="Arial"/>
        <family val="2"/>
      </rPr>
      <t>prior</t>
    </r>
    <r>
      <rPr>
        <b/>
        <sz val="10"/>
        <rFont val="Arial"/>
        <family val="2"/>
      </rPr>
      <t xml:space="preserve"> to work</t>
    </r>
  </si>
  <si>
    <t>Alleghany</t>
  </si>
  <si>
    <t>#230</t>
  </si>
  <si>
    <t>proceeding.  Scope/cost negotiations do not supersede other regulatory deadlines as described in #1 above.  Also, any ePATA that has been signed as 'Confirmed' by both the</t>
  </si>
  <si>
    <t>Anson</t>
  </si>
  <si>
    <t>FAY</t>
  </si>
  <si>
    <t>#240</t>
  </si>
  <si>
    <t>UST Section and RP is not to be modified without written consent by all signatories.</t>
  </si>
  <si>
    <t>Ashe</t>
  </si>
  <si>
    <t>#271</t>
  </si>
  <si>
    <t>ReimbType Name</t>
  </si>
  <si>
    <t>Type Value</t>
  </si>
  <si>
    <t>Avery</t>
  </si>
  <si>
    <t>ASH</t>
  </si>
  <si>
    <t>#272</t>
  </si>
  <si>
    <t>#4 Text Default</t>
  </si>
  <si>
    <t>Beaufort</t>
  </si>
  <si>
    <t>WAS</t>
  </si>
  <si>
    <t>#280</t>
  </si>
  <si>
    <r>
      <t xml:space="preserve">4 - Preapproval is not </t>
    </r>
    <r>
      <rPr>
        <b/>
        <u/>
        <sz val="10"/>
        <rFont val="Arial"/>
        <family val="2"/>
      </rPr>
      <t>valid</t>
    </r>
    <r>
      <rPr>
        <b/>
        <sz val="10"/>
        <rFont val="Arial"/>
        <family val="2"/>
      </rPr>
      <t xml:space="preserve"> (i.e., claimable) until receipt is signed as '</t>
    </r>
    <r>
      <rPr>
        <b/>
        <u/>
        <sz val="10"/>
        <rFont val="Arial"/>
        <family val="2"/>
      </rPr>
      <t>Confirmed</t>
    </r>
    <r>
      <rPr>
        <b/>
        <sz val="10"/>
        <rFont val="Arial"/>
        <family val="2"/>
      </rPr>
      <t>' by the RP or their designee and returned to the Trust Fund within a week of approval. Signature</t>
    </r>
  </si>
  <si>
    <t>DIRECTED COSTS</t>
  </si>
  <si>
    <t>Bertie</t>
  </si>
  <si>
    <t>#290</t>
  </si>
  <si>
    <r>
      <t xml:space="preserve">indicates acknowledgement of the tasks and amounts approved.  Any objections/appeals must be submitted via Change Order </t>
    </r>
    <r>
      <rPr>
        <b/>
        <u/>
        <sz val="10"/>
        <rFont val="Arial"/>
        <family val="2"/>
      </rPr>
      <t>prior</t>
    </r>
    <r>
      <rPr>
        <b/>
        <sz val="10"/>
        <rFont val="Arial"/>
        <family val="2"/>
      </rPr>
      <t xml:space="preserve"> to work proceeding. Scope/cost</t>
    </r>
  </si>
  <si>
    <t>NON-DIRECTED</t>
  </si>
  <si>
    <t>Bladen</t>
  </si>
  <si>
    <t>#300</t>
  </si>
  <si>
    <t>negotiations do not supersede other regulatory deadlines as described in #1 above.  Also, any ePATA that has been signed as 'Confirmed' by both the UST Section and RP</t>
  </si>
  <si>
    <t>FREE PRODUCT</t>
  </si>
  <si>
    <t>Brunswick</t>
  </si>
  <si>
    <t>WIL</t>
  </si>
  <si>
    <t>#301</t>
  </si>
  <si>
    <t>is not to be modified without written consent by all signatories.</t>
  </si>
  <si>
    <t>LIMITED LOW RISK</t>
  </si>
  <si>
    <t>Buncombe</t>
  </si>
  <si>
    <t>#310</t>
  </si>
  <si>
    <t>DIRECTED - CAB ONLY</t>
  </si>
  <si>
    <t>Burke</t>
  </si>
  <si>
    <t>#320</t>
  </si>
  <si>
    <t>Cabarrus</t>
  </si>
  <si>
    <t>#321</t>
  </si>
  <si>
    <t>ReimbType Check</t>
  </si>
  <si>
    <t>Caldwell</t>
  </si>
  <si>
    <t>#330</t>
  </si>
  <si>
    <t>Camden</t>
  </si>
  <si>
    <t>#331</t>
  </si>
  <si>
    <t>Carteret</t>
  </si>
  <si>
    <t>#340</t>
  </si>
  <si>
    <t>RP Type</t>
  </si>
  <si>
    <t>Caswell</t>
  </si>
  <si>
    <t>#341</t>
  </si>
  <si>
    <t>Owner/Operator</t>
  </si>
  <si>
    <t>Catawba</t>
  </si>
  <si>
    <t>#342</t>
  </si>
  <si>
    <t>Landowner</t>
  </si>
  <si>
    <t>Chatham</t>
  </si>
  <si>
    <t>RAL</t>
  </si>
  <si>
    <t>#350</t>
  </si>
  <si>
    <t>Attorney-In-Fact</t>
  </si>
  <si>
    <t>Cherokee</t>
  </si>
  <si>
    <t>#360</t>
  </si>
  <si>
    <t>Chowan</t>
  </si>
  <si>
    <t>#370</t>
  </si>
  <si>
    <t>Clay</t>
  </si>
  <si>
    <t>#380</t>
  </si>
  <si>
    <t>Cleveland</t>
  </si>
  <si>
    <t>#390</t>
  </si>
  <si>
    <t>Columbus</t>
  </si>
  <si>
    <t>#408</t>
  </si>
  <si>
    <t>Eligibility</t>
  </si>
  <si>
    <t>Craven</t>
  </si>
  <si>
    <t>#409</t>
  </si>
  <si>
    <t>YES</t>
  </si>
  <si>
    <t>Cumberland</t>
  </si>
  <si>
    <t>#410</t>
  </si>
  <si>
    <t>NO</t>
  </si>
  <si>
    <t>Currituck</t>
  </si>
  <si>
    <t>#411</t>
  </si>
  <si>
    <t>Dare</t>
  </si>
  <si>
    <t>#412</t>
  </si>
  <si>
    <t>Davidson</t>
  </si>
  <si>
    <t>#414</t>
  </si>
  <si>
    <t>Davie</t>
  </si>
  <si>
    <t>#415</t>
  </si>
  <si>
    <t>Duplin</t>
  </si>
  <si>
    <t>#416</t>
  </si>
  <si>
    <t>Durham</t>
  </si>
  <si>
    <t>#417</t>
  </si>
  <si>
    <t>Edgecombe</t>
  </si>
  <si>
    <t>#420</t>
  </si>
  <si>
    <t>Forsyth</t>
  </si>
  <si>
    <t>#421</t>
  </si>
  <si>
    <t>Franklin</t>
  </si>
  <si>
    <t>#422</t>
  </si>
  <si>
    <t>Gaston</t>
  </si>
  <si>
    <t>#424</t>
  </si>
  <si>
    <t>Gates</t>
  </si>
  <si>
    <t>#430</t>
  </si>
  <si>
    <t>Graham</t>
  </si>
  <si>
    <t>#440</t>
  </si>
  <si>
    <t>Granville</t>
  </si>
  <si>
    <t>#441</t>
  </si>
  <si>
    <t>Greene</t>
  </si>
  <si>
    <t>#442</t>
  </si>
  <si>
    <t>Guilford</t>
  </si>
  <si>
    <t>#460</t>
  </si>
  <si>
    <t>Halifax</t>
  </si>
  <si>
    <t>#470</t>
  </si>
  <si>
    <t>Harnett</t>
  </si>
  <si>
    <t>#490</t>
  </si>
  <si>
    <t>Haywood</t>
  </si>
  <si>
    <t>#500</t>
  </si>
  <si>
    <t>Henderson</t>
  </si>
  <si>
    <t>#510</t>
  </si>
  <si>
    <t>Hertford</t>
  </si>
  <si>
    <t>#520</t>
  </si>
  <si>
    <t>Hoke</t>
  </si>
  <si>
    <t>#521</t>
  </si>
  <si>
    <t>Hyde</t>
  </si>
  <si>
    <t>#590</t>
  </si>
  <si>
    <t>Iredell</t>
  </si>
  <si>
    <t>#600</t>
  </si>
  <si>
    <t>Jackson</t>
  </si>
  <si>
    <t>#620</t>
  </si>
  <si>
    <t>Johnston</t>
  </si>
  <si>
    <t>#630</t>
  </si>
  <si>
    <t>Jones</t>
  </si>
  <si>
    <t>#640</t>
  </si>
  <si>
    <t>Lee</t>
  </si>
  <si>
    <t>#650</t>
  </si>
  <si>
    <t>Lenoir</t>
  </si>
  <si>
    <t>#660</t>
  </si>
  <si>
    <t>Lincoln</t>
  </si>
  <si>
    <t>#670</t>
  </si>
  <si>
    <t>Macon</t>
  </si>
  <si>
    <t>#680</t>
  </si>
  <si>
    <t>Madison</t>
  </si>
  <si>
    <t>#690</t>
  </si>
  <si>
    <t>Martin</t>
  </si>
  <si>
    <t>#700</t>
  </si>
  <si>
    <t>McDowell</t>
  </si>
  <si>
    <t>#710</t>
  </si>
  <si>
    <t>Mecklenburg</t>
  </si>
  <si>
    <t>#720</t>
  </si>
  <si>
    <t>Mitchell</t>
  </si>
  <si>
    <t>#740</t>
  </si>
  <si>
    <t>Montgomery</t>
  </si>
  <si>
    <t>#760</t>
  </si>
  <si>
    <t>Moore</t>
  </si>
  <si>
    <t>#770</t>
  </si>
  <si>
    <t>Nash</t>
  </si>
  <si>
    <t>#771</t>
  </si>
  <si>
    <t>New Hanover</t>
  </si>
  <si>
    <t>#780</t>
  </si>
  <si>
    <t>Northampton</t>
  </si>
  <si>
    <t>#781</t>
  </si>
  <si>
    <t>Onslow</t>
  </si>
  <si>
    <t>#790</t>
  </si>
  <si>
    <t>Orange</t>
  </si>
  <si>
    <t>#800</t>
  </si>
  <si>
    <t>Pamlico</t>
  </si>
  <si>
    <t>#810</t>
  </si>
  <si>
    <t>Pasquotank</t>
  </si>
  <si>
    <t>#820</t>
  </si>
  <si>
    <t>Pender</t>
  </si>
  <si>
    <t>#830</t>
  </si>
  <si>
    <t>Perquimans</t>
  </si>
  <si>
    <t>#840</t>
  </si>
  <si>
    <t>Person</t>
  </si>
  <si>
    <t>#850</t>
  </si>
  <si>
    <t>Pitt</t>
  </si>
  <si>
    <t>#860</t>
  </si>
  <si>
    <t>Polk</t>
  </si>
  <si>
    <t>#870</t>
  </si>
  <si>
    <t>Randolph</t>
  </si>
  <si>
    <t>#874</t>
  </si>
  <si>
    <t>Richmond</t>
  </si>
  <si>
    <t>#875</t>
  </si>
  <si>
    <t>Robeson</t>
  </si>
  <si>
    <t>#880</t>
  </si>
  <si>
    <t>Rockingham</t>
  </si>
  <si>
    <t>S/H</t>
  </si>
  <si>
    <t>Rowan</t>
  </si>
  <si>
    <t>HA</t>
  </si>
  <si>
    <t>Rutherford</t>
  </si>
  <si>
    <t>SB</t>
  </si>
  <si>
    <t>Sampson</t>
  </si>
  <si>
    <t>1A</t>
  </si>
  <si>
    <t>Scotland</t>
  </si>
  <si>
    <t>2A</t>
  </si>
  <si>
    <t>Stanly</t>
  </si>
  <si>
    <t>4A</t>
  </si>
  <si>
    <t>Stokes</t>
  </si>
  <si>
    <t>T3</t>
  </si>
  <si>
    <t>Surry</t>
  </si>
  <si>
    <t>1P</t>
  </si>
  <si>
    <t>Swain</t>
  </si>
  <si>
    <t>2P</t>
  </si>
  <si>
    <t>Transylvania</t>
  </si>
  <si>
    <t>Tyrrell</t>
  </si>
  <si>
    <t>Union</t>
  </si>
  <si>
    <t>Vance</t>
  </si>
  <si>
    <t>Wake</t>
  </si>
  <si>
    <t>Warren</t>
  </si>
  <si>
    <t>Washington</t>
  </si>
  <si>
    <t>Watauga</t>
  </si>
  <si>
    <t>Wayne</t>
  </si>
  <si>
    <t>Wilkes</t>
  </si>
  <si>
    <t>Wilson</t>
  </si>
  <si>
    <t>Yadkin</t>
  </si>
  <si>
    <t>Yancey</t>
  </si>
  <si>
    <t>HH25</t>
  </si>
  <si>
    <t>OIL POLLUTION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</si>
</sst>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164" formatCode="&quot;$&quot;#,##0.00"/>
    <numFmt numFmtId="165" formatCode="0.000"/>
    <numFmt numFmtId="166" formatCode="m/d/yy;@"/>
    <numFmt numFmtId="167" formatCode=";;;"/>
  </numFmts>
  <fonts count="55" x14ac:knownFonts="1">
    <font>
      <sz val="10"/>
      <name val="Arial"/>
    </font>
    <font>
      <sz val="10"/>
      <name val="Arial"/>
      <family val="2"/>
    </font>
    <font>
      <sz val="10"/>
      <name val="Helv"/>
    </font>
    <font>
      <sz val="9"/>
      <name val="Arial"/>
      <family val="2"/>
    </font>
    <font>
      <sz val="9"/>
      <name val="Arial"/>
      <family val="2"/>
    </font>
    <font>
      <u/>
      <sz val="9"/>
      <name val="Arial"/>
      <family val="2"/>
    </font>
    <font>
      <sz val="8"/>
      <name val="Arial"/>
      <family val="2"/>
    </font>
    <font>
      <b/>
      <sz val="8"/>
      <name val="Arial"/>
      <family val="2"/>
    </font>
    <font>
      <b/>
      <u/>
      <sz val="8"/>
      <name val="Arial"/>
      <family val="2"/>
    </font>
    <font>
      <b/>
      <u/>
      <sz val="10"/>
      <name val="Arial"/>
      <family val="2"/>
    </font>
    <font>
      <sz val="10"/>
      <name val="Arial"/>
      <family val="2"/>
    </font>
    <font>
      <b/>
      <sz val="10"/>
      <name val="Helv"/>
    </font>
    <font>
      <sz val="7"/>
      <name val="Arial"/>
      <family val="2"/>
    </font>
    <font>
      <b/>
      <sz val="10"/>
      <name val="Arial"/>
      <family val="2"/>
    </font>
    <font>
      <sz val="8"/>
      <name val="Arial"/>
      <family val="2"/>
    </font>
    <font>
      <sz val="10"/>
      <name val="Symbol"/>
      <family val="1"/>
      <charset val="2"/>
    </font>
    <font>
      <b/>
      <i/>
      <sz val="10"/>
      <name val="Arial"/>
      <family val="2"/>
    </font>
    <font>
      <b/>
      <sz val="12"/>
      <name val="Arial"/>
      <family val="2"/>
    </font>
    <font>
      <sz val="11"/>
      <color indexed="8"/>
      <name val="Calibri"/>
      <family val="2"/>
    </font>
    <font>
      <sz val="10"/>
      <color indexed="8"/>
      <name val="Arial"/>
      <family val="2"/>
    </font>
    <font>
      <b/>
      <u/>
      <sz val="9"/>
      <name val="Arial"/>
      <family val="2"/>
    </font>
    <font>
      <sz val="10"/>
      <name val="Calibri"/>
      <family val="2"/>
      <scheme val="minor"/>
    </font>
    <font>
      <b/>
      <sz val="8"/>
      <name val="Calibri"/>
      <family val="2"/>
      <scheme val="minor"/>
    </font>
    <font>
      <sz val="9"/>
      <name val="Calibri"/>
      <family val="2"/>
      <scheme val="minor"/>
    </font>
    <font>
      <b/>
      <sz val="9"/>
      <name val="Calibri"/>
      <family val="2"/>
      <scheme val="minor"/>
    </font>
    <font>
      <b/>
      <sz val="24"/>
      <name val="Calibri"/>
      <family val="2"/>
      <scheme val="minor"/>
    </font>
    <font>
      <b/>
      <sz val="10"/>
      <name val="Calibri"/>
      <family val="2"/>
      <scheme val="minor"/>
    </font>
    <font>
      <sz val="8"/>
      <name val="Calibri"/>
      <family val="2"/>
      <scheme val="minor"/>
    </font>
    <font>
      <i/>
      <sz val="9"/>
      <name val="Calibri"/>
      <family val="2"/>
      <scheme val="minor"/>
    </font>
    <font>
      <b/>
      <i/>
      <sz val="9"/>
      <name val="Calibri"/>
      <family val="2"/>
      <scheme val="minor"/>
    </font>
    <font>
      <i/>
      <sz val="8"/>
      <name val="Calibri"/>
      <family val="2"/>
      <scheme val="minor"/>
    </font>
    <font>
      <b/>
      <u/>
      <sz val="10"/>
      <name val="Calibri"/>
      <family val="2"/>
      <scheme val="minor"/>
    </font>
    <font>
      <b/>
      <vertAlign val="superscript"/>
      <sz val="9"/>
      <name val="Calibri"/>
      <family val="2"/>
      <scheme val="minor"/>
    </font>
    <font>
      <b/>
      <i/>
      <vertAlign val="superscript"/>
      <sz val="9"/>
      <name val="Calibri"/>
      <family val="2"/>
      <scheme val="minor"/>
    </font>
    <font>
      <vertAlign val="superscript"/>
      <sz val="9"/>
      <name val="Calibri"/>
      <family val="2"/>
      <scheme val="minor"/>
    </font>
    <font>
      <sz val="7"/>
      <name val="Calibri"/>
      <family val="2"/>
      <scheme val="minor"/>
    </font>
    <font>
      <i/>
      <sz val="10"/>
      <name val="Calibri"/>
      <family val="2"/>
      <scheme val="minor"/>
    </font>
    <font>
      <b/>
      <i/>
      <sz val="10"/>
      <name val="Calibri"/>
      <family val="2"/>
      <scheme val="minor"/>
    </font>
    <font>
      <b/>
      <sz val="12"/>
      <name val="Calibri"/>
      <family val="2"/>
      <scheme val="minor"/>
    </font>
    <font>
      <b/>
      <sz val="14"/>
      <name val="Calibri"/>
      <family val="2"/>
      <scheme val="minor"/>
    </font>
    <font>
      <b/>
      <sz val="20"/>
      <name val="Calibri"/>
      <family val="2"/>
      <scheme val="minor"/>
    </font>
    <font>
      <sz val="12"/>
      <name val="Calibri"/>
      <family val="2"/>
      <scheme val="minor"/>
    </font>
    <font>
      <sz val="11"/>
      <name val="Calibri"/>
      <family val="2"/>
      <scheme val="minor"/>
    </font>
    <font>
      <b/>
      <sz val="11"/>
      <name val="Calibri"/>
      <family val="2"/>
      <scheme val="minor"/>
    </font>
    <font>
      <sz val="12"/>
      <name val="Arial"/>
      <family val="2"/>
    </font>
    <font>
      <b/>
      <i/>
      <sz val="12"/>
      <name val="Calibri"/>
      <family val="2"/>
      <scheme val="minor"/>
    </font>
    <font>
      <i/>
      <sz val="12"/>
      <name val="Calibri"/>
      <family val="2"/>
      <scheme val="minor"/>
    </font>
    <font>
      <b/>
      <sz val="9"/>
      <name val="Wingdings"/>
      <charset val="2"/>
    </font>
    <font>
      <i/>
      <sz val="9"/>
      <name val="Arial"/>
      <family val="2"/>
    </font>
    <font>
      <i/>
      <sz val="10"/>
      <name val="Arial"/>
      <family val="2"/>
    </font>
    <font>
      <b/>
      <u/>
      <sz val="9"/>
      <name val="Calibri"/>
      <family val="2"/>
      <scheme val="minor"/>
    </font>
    <font>
      <b/>
      <sz val="9"/>
      <name val="Arial"/>
      <family val="2"/>
    </font>
    <font>
      <sz val="9"/>
      <color theme="0"/>
      <name val="Calibri"/>
      <family val="2"/>
      <scheme val="minor"/>
    </font>
    <font>
      <b/>
      <sz val="9"/>
      <color theme="0"/>
      <name val="Calibri"/>
      <family val="2"/>
      <scheme val="minor"/>
    </font>
    <font>
      <u/>
      <sz val="10"/>
      <color theme="10"/>
      <name val="Arial"/>
      <family val="2"/>
    </font>
  </fonts>
  <fills count="3">
    <fill>
      <patternFill patternType="none"/>
    </fill>
    <fill>
      <patternFill patternType="gray125"/>
    </fill>
    <fill>
      <patternFill patternType="solid">
        <fgColor theme="0"/>
        <bgColor indexed="64"/>
      </patternFill>
    </fill>
  </fills>
  <borders count="52">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auto="1"/>
      </top>
      <bottom style="thin">
        <color indexed="64"/>
      </bottom>
      <diagonal/>
    </border>
    <border>
      <left/>
      <right style="double">
        <color auto="1"/>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9" fillId="0" borderId="0"/>
    <xf numFmtId="0" fontId="54" fillId="0" borderId="0" applyNumberFormat="0" applyFill="0" applyBorder="0" applyAlignment="0" applyProtection="0"/>
  </cellStyleXfs>
  <cellXfs count="282">
    <xf numFmtId="0" fontId="0" fillId="0" borderId="0" xfId="0"/>
    <xf numFmtId="0" fontId="3" fillId="0" borderId="0" xfId="0" applyFont="1"/>
    <xf numFmtId="0" fontId="4" fillId="0" borderId="0" xfId="0" applyFont="1" applyAlignment="1">
      <alignment wrapText="1"/>
    </xf>
    <xf numFmtId="0" fontId="6" fillId="0" borderId="0" xfId="0" applyFont="1" applyAlignment="1">
      <alignment horizontal="left"/>
    </xf>
    <xf numFmtId="0" fontId="6" fillId="0" borderId="0" xfId="0" applyFont="1"/>
    <xf numFmtId="0" fontId="0" fillId="0" borderId="0" xfId="0" applyAlignment="1">
      <alignment horizontal="left" wrapText="1"/>
    </xf>
    <xf numFmtId="0" fontId="13" fillId="0" borderId="0" xfId="0" applyFont="1"/>
    <xf numFmtId="0" fontId="16" fillId="0" borderId="0" xfId="0" applyFont="1"/>
    <xf numFmtId="0" fontId="15" fillId="0" borderId="0" xfId="0" applyFont="1" applyAlignment="1">
      <alignment vertical="top"/>
    </xf>
    <xf numFmtId="0" fontId="0" fillId="0" borderId="0" xfId="0" applyAlignment="1">
      <alignment vertical="top" wrapText="1"/>
    </xf>
    <xf numFmtId="0" fontId="3" fillId="0" borderId="0" xfId="0" applyFont="1" applyAlignment="1">
      <alignment vertical="top" wrapText="1"/>
    </xf>
    <xf numFmtId="0" fontId="12" fillId="0" borderId="0" xfId="0" applyFont="1"/>
    <xf numFmtId="0" fontId="3" fillId="0" borderId="0" xfId="0" applyFont="1" applyAlignment="1">
      <alignment horizontal="center" vertical="top"/>
    </xf>
    <xf numFmtId="0" fontId="10" fillId="0" borderId="0" xfId="0" applyFont="1" applyAlignment="1">
      <alignment horizontal="center"/>
    </xf>
    <xf numFmtId="0" fontId="13" fillId="0" borderId="29" xfId="0" applyFont="1" applyBorder="1"/>
    <xf numFmtId="165" fontId="0" fillId="0" borderId="30" xfId="0" applyNumberFormat="1" applyBorder="1" applyAlignment="1">
      <alignment horizontal="center"/>
    </xf>
    <xf numFmtId="0" fontId="13" fillId="0" borderId="28" xfId="0" applyFont="1" applyBorder="1"/>
    <xf numFmtId="0" fontId="13" fillId="0" borderId="22" xfId="0" applyFont="1" applyBorder="1"/>
    <xf numFmtId="0" fontId="13" fillId="0" borderId="23" xfId="0" applyFont="1" applyBorder="1"/>
    <xf numFmtId="0" fontId="0" fillId="0" borderId="3" xfId="0" applyBorder="1"/>
    <xf numFmtId="0" fontId="0" fillId="0" borderId="18" xfId="0" applyBorder="1"/>
    <xf numFmtId="0" fontId="18" fillId="0" borderId="32" xfId="2" applyFont="1" applyBorder="1"/>
    <xf numFmtId="0" fontId="18" fillId="0" borderId="33" xfId="2" applyFont="1" applyBorder="1" applyAlignment="1">
      <alignment wrapText="1"/>
    </xf>
    <xf numFmtId="0" fontId="18" fillId="0" borderId="34" xfId="2" applyFont="1" applyBorder="1"/>
    <xf numFmtId="0" fontId="18" fillId="0" borderId="35" xfId="2" applyFont="1" applyBorder="1" applyAlignment="1">
      <alignment wrapText="1"/>
    </xf>
    <xf numFmtId="165" fontId="0" fillId="0" borderId="4" xfId="0" applyNumberFormat="1" applyBorder="1" applyAlignment="1">
      <alignment horizontal="center"/>
    </xf>
    <xf numFmtId="0" fontId="0" fillId="0" borderId="4" xfId="0" applyBorder="1" applyAlignment="1">
      <alignment horizontal="center"/>
    </xf>
    <xf numFmtId="0" fontId="18" fillId="0" borderId="0" xfId="2" applyFont="1"/>
    <xf numFmtId="0" fontId="23" fillId="0" borderId="0" xfId="0" applyFont="1" applyAlignment="1">
      <alignment horizontal="left"/>
    </xf>
    <xf numFmtId="0" fontId="23" fillId="0" borderId="0" xfId="0" applyFont="1"/>
    <xf numFmtId="0" fontId="27" fillId="0" borderId="0" xfId="0" applyFont="1" applyAlignment="1">
      <alignment horizontal="left"/>
    </xf>
    <xf numFmtId="0" fontId="27" fillId="0" borderId="0" xfId="0" applyFont="1" applyAlignment="1" applyProtection="1">
      <alignment horizontal="center"/>
      <protection locked="0"/>
    </xf>
    <xf numFmtId="0" fontId="21" fillId="0" borderId="0" xfId="0" applyFont="1" applyAlignment="1">
      <alignment horizontal="left"/>
    </xf>
    <xf numFmtId="0" fontId="22" fillId="0" borderId="8" xfId="0" applyFont="1" applyBorder="1" applyAlignment="1">
      <alignment horizontal="left" textRotation="90"/>
    </xf>
    <xf numFmtId="49" fontId="26" fillId="0" borderId="8" xfId="0" applyNumberFormat="1" applyFont="1" applyBorder="1" applyAlignment="1" applyProtection="1">
      <alignment horizontal="center"/>
      <protection locked="0"/>
    </xf>
    <xf numFmtId="0" fontId="23" fillId="0" borderId="6" xfId="0" applyFont="1" applyBorder="1" applyAlignment="1" applyProtection="1">
      <alignment horizontal="center"/>
      <protection locked="0"/>
    </xf>
    <xf numFmtId="0" fontId="23" fillId="0" borderId="5" xfId="0" applyFont="1" applyBorder="1" applyAlignment="1" applyProtection="1">
      <alignment horizontal="center"/>
      <protection locked="0"/>
    </xf>
    <xf numFmtId="0" fontId="23" fillId="0" borderId="2" xfId="0" applyFont="1" applyBorder="1" applyAlignment="1" applyProtection="1">
      <alignment horizontal="center" shrinkToFit="1"/>
      <protection locked="0"/>
    </xf>
    <xf numFmtId="164" fontId="23" fillId="0" borderId="8" xfId="0" applyNumberFormat="1" applyFont="1" applyBorder="1" applyAlignment="1" applyProtection="1">
      <alignment horizontal="center"/>
      <protection locked="0"/>
    </xf>
    <xf numFmtId="7" fontId="23" fillId="0" borderId="13" xfId="0" applyNumberFormat="1" applyFont="1" applyBorder="1" applyAlignment="1" applyProtection="1">
      <alignment horizontal="left"/>
      <protection locked="0"/>
    </xf>
    <xf numFmtId="0" fontId="23" fillId="0" borderId="0" xfId="0" applyFont="1" applyProtection="1">
      <protection locked="0"/>
    </xf>
    <xf numFmtId="0" fontId="23" fillId="0" borderId="2" xfId="0" applyFont="1" applyBorder="1" applyProtection="1">
      <protection locked="0"/>
    </xf>
    <xf numFmtId="0" fontId="35" fillId="0" borderId="0" xfId="0" applyFont="1" applyAlignment="1">
      <alignment horizontal="left"/>
    </xf>
    <xf numFmtId="0" fontId="35" fillId="0" borderId="0" xfId="0" applyFont="1"/>
    <xf numFmtId="0" fontId="21" fillId="0" borderId="0" xfId="0" quotePrefix="1" applyFont="1" applyProtection="1">
      <protection locked="0"/>
    </xf>
    <xf numFmtId="0" fontId="21" fillId="0" borderId="0" xfId="0" applyFont="1" applyAlignment="1" applyProtection="1">
      <alignment horizontal="left"/>
      <protection locked="0"/>
    </xf>
    <xf numFmtId="0" fontId="36" fillId="0" borderId="0" xfId="0" applyFont="1" applyAlignment="1">
      <alignment horizontal="left"/>
    </xf>
    <xf numFmtId="0" fontId="36" fillId="0" borderId="0" xfId="0" applyFont="1" applyAlignment="1">
      <alignment horizontal="right"/>
    </xf>
    <xf numFmtId="0" fontId="37" fillId="0" borderId="0" xfId="0" applyFont="1"/>
    <xf numFmtId="0" fontId="36" fillId="0" borderId="1" xfId="0" applyFont="1" applyBorder="1"/>
    <xf numFmtId="0" fontId="21" fillId="0" borderId="0" xfId="0" applyFont="1"/>
    <xf numFmtId="0" fontId="38" fillId="0" borderId="0" xfId="0" applyFont="1" applyAlignment="1">
      <alignment horizontal="center"/>
    </xf>
    <xf numFmtId="0" fontId="30" fillId="0" borderId="0" xfId="0" applyFont="1" applyAlignment="1">
      <alignment horizontal="left"/>
    </xf>
    <xf numFmtId="0" fontId="30" fillId="0" borderId="0" xfId="0" applyFont="1" applyAlignment="1">
      <alignment horizontal="center"/>
    </xf>
    <xf numFmtId="0" fontId="41" fillId="0" borderId="0" xfId="0" applyFont="1" applyAlignment="1">
      <alignment horizontal="center" vertical="center"/>
    </xf>
    <xf numFmtId="0" fontId="41" fillId="0" borderId="0" xfId="0" applyFont="1" applyAlignment="1">
      <alignment horizontal="right" vertical="center"/>
    </xf>
    <xf numFmtId="0" fontId="41" fillId="0" borderId="0" xfId="0" applyFont="1"/>
    <xf numFmtId="0" fontId="41" fillId="0" borderId="0" xfId="0" applyFont="1" applyAlignment="1">
      <alignment horizontal="center" vertical="center" wrapText="1"/>
    </xf>
    <xf numFmtId="0" fontId="41" fillId="0" borderId="0" xfId="0" applyFont="1" applyAlignment="1">
      <alignment horizontal="right"/>
    </xf>
    <xf numFmtId="0" fontId="41" fillId="0" borderId="0" xfId="0" applyFont="1" applyAlignment="1">
      <alignment horizontal="left"/>
    </xf>
    <xf numFmtId="0" fontId="38" fillId="0" borderId="0" xfId="0" quotePrefix="1" applyFont="1" applyAlignment="1">
      <alignment horizontal="left"/>
    </xf>
    <xf numFmtId="0" fontId="44" fillId="0" borderId="0" xfId="0" applyFont="1"/>
    <xf numFmtId="0" fontId="44" fillId="0" borderId="0" xfId="0" applyFont="1" applyAlignment="1">
      <alignment horizontal="left"/>
    </xf>
    <xf numFmtId="0" fontId="41" fillId="0" borderId="0" xfId="0" applyFont="1" applyAlignment="1">
      <alignment horizontal="center"/>
    </xf>
    <xf numFmtId="164" fontId="41" fillId="0" borderId="0" xfId="0" applyNumberFormat="1" applyFont="1" applyAlignment="1">
      <alignment horizontal="left"/>
    </xf>
    <xf numFmtId="0" fontId="38" fillId="0" borderId="0" xfId="0" applyFont="1" applyAlignment="1">
      <alignment horizontal="right"/>
    </xf>
    <xf numFmtId="0" fontId="45" fillId="0" borderId="0" xfId="0" applyFont="1" applyAlignment="1">
      <alignment horizontal="right"/>
    </xf>
    <xf numFmtId="0" fontId="43" fillId="0" borderId="13" xfId="0" applyFont="1" applyBorder="1" applyAlignment="1" applyProtection="1">
      <alignment horizontal="center"/>
      <protection locked="0"/>
    </xf>
    <xf numFmtId="0" fontId="38" fillId="0" borderId="13" xfId="0" applyFont="1" applyBorder="1" applyAlignment="1" applyProtection="1">
      <alignment horizontal="center"/>
      <protection locked="0"/>
    </xf>
    <xf numFmtId="0" fontId="41" fillId="0" borderId="0" xfId="0" applyFont="1" applyAlignment="1" applyProtection="1">
      <alignment horizontal="left"/>
      <protection locked="0"/>
    </xf>
    <xf numFmtId="0" fontId="41" fillId="0" borderId="0" xfId="0" applyFont="1" applyAlignment="1" applyProtection="1">
      <alignment horizontal="right"/>
      <protection locked="0"/>
    </xf>
    <xf numFmtId="0" fontId="46" fillId="0" borderId="0" xfId="0" applyFont="1" applyAlignment="1">
      <alignment horizontal="left"/>
    </xf>
    <xf numFmtId="0" fontId="41" fillId="0" borderId="0" xfId="0" quotePrefix="1" applyFont="1" applyAlignment="1">
      <alignment horizontal="left"/>
    </xf>
    <xf numFmtId="0" fontId="27" fillId="0" borderId="0" xfId="0" quotePrefix="1" applyFont="1" applyProtection="1">
      <protection locked="0"/>
    </xf>
    <xf numFmtId="0" fontId="41" fillId="0" borderId="2" xfId="0" applyFont="1" applyBorder="1" applyAlignment="1" applyProtection="1">
      <alignment horizontal="center" shrinkToFit="1"/>
      <protection locked="0"/>
    </xf>
    <xf numFmtId="14" fontId="23" fillId="0" borderId="0" xfId="0" applyNumberFormat="1" applyFont="1" applyAlignment="1" applyProtection="1">
      <alignment horizontal="center"/>
      <protection locked="0"/>
    </xf>
    <xf numFmtId="0" fontId="23" fillId="0" borderId="26" xfId="0" applyFont="1" applyBorder="1" applyProtection="1">
      <protection locked="0"/>
    </xf>
    <xf numFmtId="0" fontId="49" fillId="0" borderId="0" xfId="0" applyFont="1"/>
    <xf numFmtId="0" fontId="21" fillId="0" borderId="0" xfId="0" applyFont="1" applyAlignment="1">
      <alignment vertical="top"/>
    </xf>
    <xf numFmtId="0" fontId="37" fillId="0" borderId="0" xfId="0" applyFont="1" applyAlignment="1">
      <alignment horizontal="center"/>
    </xf>
    <xf numFmtId="0" fontId="37" fillId="0" borderId="0" xfId="0" applyFont="1" applyAlignment="1">
      <alignment horizontal="centerContinuous" vertical="top"/>
    </xf>
    <xf numFmtId="0" fontId="21" fillId="0" borderId="2" xfId="0" applyFont="1" applyBorder="1" applyAlignment="1" applyProtection="1">
      <alignment horizontal="center" shrinkToFit="1"/>
      <protection locked="0"/>
    </xf>
    <xf numFmtId="0" fontId="1" fillId="0" borderId="31" xfId="0" applyFont="1" applyBorder="1"/>
    <xf numFmtId="0" fontId="3" fillId="0" borderId="0" xfId="0" applyFont="1" applyAlignment="1">
      <alignment horizontal="left" vertical="top" wrapText="1"/>
    </xf>
    <xf numFmtId="166" fontId="23" fillId="0" borderId="19" xfId="0" applyNumberFormat="1" applyFont="1" applyBorder="1" applyAlignment="1" applyProtection="1">
      <alignment horizontal="center"/>
      <protection locked="0"/>
    </xf>
    <xf numFmtId="166" fontId="23" fillId="0" borderId="2" xfId="0" quotePrefix="1" applyNumberFormat="1" applyFont="1" applyBorder="1" applyAlignment="1" applyProtection="1">
      <alignment horizontal="center"/>
      <protection locked="0"/>
    </xf>
    <xf numFmtId="166" fontId="23" fillId="0" borderId="20" xfId="0" applyNumberFormat="1" applyFont="1" applyBorder="1" applyAlignment="1" applyProtection="1">
      <alignment horizontal="center"/>
      <protection locked="0"/>
    </xf>
    <xf numFmtId="0" fontId="27" fillId="0" borderId="1" xfId="0" quotePrefix="1" applyFont="1" applyBorder="1" applyProtection="1">
      <protection locked="0"/>
    </xf>
    <xf numFmtId="165" fontId="23" fillId="2" borderId="2" xfId="0" applyNumberFormat="1" applyFont="1" applyFill="1" applyBorder="1" applyAlignment="1" applyProtection="1">
      <alignment horizontal="center" vertical="center"/>
      <protection locked="0"/>
    </xf>
    <xf numFmtId="0" fontId="23" fillId="2" borderId="6" xfId="0" applyFont="1" applyFill="1" applyBorder="1" applyAlignment="1" applyProtection="1">
      <alignment horizontal="center"/>
      <protection locked="0"/>
    </xf>
    <xf numFmtId="0" fontId="23" fillId="2" borderId="5" xfId="0" applyFont="1" applyFill="1" applyBorder="1" applyAlignment="1" applyProtection="1">
      <alignment horizontal="center"/>
      <protection locked="0"/>
    </xf>
    <xf numFmtId="0" fontId="23" fillId="2" borderId="17" xfId="0" quotePrefix="1" applyFont="1" applyFill="1" applyBorder="1" applyAlignment="1" applyProtection="1">
      <alignment horizontal="center"/>
      <protection locked="0"/>
    </xf>
    <xf numFmtId="0" fontId="23" fillId="2" borderId="2" xfId="0" applyFont="1" applyFill="1" applyBorder="1" applyAlignment="1" applyProtection="1">
      <alignment horizontal="center" shrinkToFit="1"/>
      <protection locked="0"/>
    </xf>
    <xf numFmtId="164" fontId="23" fillId="2" borderId="7" xfId="0" applyNumberFormat="1" applyFont="1" applyFill="1" applyBorder="1" applyAlignment="1" applyProtection="1">
      <alignment horizontal="center"/>
      <protection locked="0"/>
    </xf>
    <xf numFmtId="0" fontId="1" fillId="0" borderId="5" xfId="0" applyFont="1" applyBorder="1"/>
    <xf numFmtId="0" fontId="23" fillId="0" borderId="0" xfId="0" applyFont="1" applyAlignment="1" applyProtection="1">
      <alignment horizontal="left"/>
      <protection locked="0"/>
    </xf>
    <xf numFmtId="0" fontId="27" fillId="0" borderId="0" xfId="0" applyFont="1" applyAlignment="1" applyProtection="1">
      <alignment horizontal="left"/>
      <protection locked="0"/>
    </xf>
    <xf numFmtId="0" fontId="1" fillId="0" borderId="4" xfId="0" applyFont="1" applyBorder="1" applyAlignment="1">
      <alignment horizontal="center"/>
    </xf>
    <xf numFmtId="0" fontId="1" fillId="0" borderId="12" xfId="0" applyFont="1" applyBorder="1" applyAlignment="1">
      <alignment horizontal="center"/>
    </xf>
    <xf numFmtId="166" fontId="23" fillId="0" borderId="2" xfId="0" applyNumberFormat="1" applyFont="1" applyBorder="1" applyAlignment="1" applyProtection="1">
      <alignment horizontal="center"/>
      <protection locked="0"/>
    </xf>
    <xf numFmtId="0" fontId="16" fillId="0" borderId="19" xfId="0" applyFont="1" applyBorder="1"/>
    <xf numFmtId="0" fontId="0" fillId="0" borderId="20" xfId="0" applyBorder="1"/>
    <xf numFmtId="0" fontId="23" fillId="2" borderId="6" xfId="0" applyFont="1" applyFill="1" applyBorder="1" applyAlignment="1" applyProtection="1">
      <alignment horizontal="center" shrinkToFit="1"/>
      <protection locked="0"/>
    </xf>
    <xf numFmtId="164" fontId="23" fillId="2" borderId="6" xfId="0" applyNumberFormat="1" applyFont="1" applyFill="1" applyBorder="1" applyAlignment="1" applyProtection="1">
      <alignment horizontal="center" shrinkToFit="1"/>
      <protection locked="0"/>
    </xf>
    <xf numFmtId="0" fontId="23" fillId="0" borderId="0" xfId="0" applyFont="1" applyAlignment="1" applyProtection="1">
      <alignment horizontal="center"/>
      <protection locked="0"/>
    </xf>
    <xf numFmtId="164" fontId="23" fillId="2" borderId="8" xfId="0" applyNumberFormat="1" applyFont="1" applyFill="1" applyBorder="1" applyAlignment="1">
      <alignment horizontal="center"/>
    </xf>
    <xf numFmtId="0" fontId="23" fillId="0" borderId="0" xfId="0" applyFont="1" applyAlignment="1">
      <alignment horizontal="center"/>
    </xf>
    <xf numFmtId="8" fontId="23" fillId="0" borderId="8" xfId="0" applyNumberFormat="1" applyFont="1" applyBorder="1" applyAlignment="1">
      <alignment horizontal="center"/>
    </xf>
    <xf numFmtId="0" fontId="3" fillId="0" borderId="0" xfId="0" applyFont="1" applyProtection="1">
      <protection locked="0"/>
    </xf>
    <xf numFmtId="0" fontId="1" fillId="0" borderId="0" xfId="0" applyFont="1" applyProtection="1">
      <protection locked="0"/>
    </xf>
    <xf numFmtId="0" fontId="36" fillId="0" borderId="0" xfId="0" applyFont="1" applyAlignment="1" applyProtection="1">
      <alignment horizontal="left"/>
      <protection locked="0"/>
    </xf>
    <xf numFmtId="0" fontId="36" fillId="0" borderId="0" xfId="0" applyFont="1" applyAlignment="1" applyProtection="1">
      <alignment horizontal="right"/>
      <protection locked="0"/>
    </xf>
    <xf numFmtId="0" fontId="37" fillId="0" borderId="0" xfId="0" applyFont="1" applyProtection="1">
      <protection locked="0"/>
    </xf>
    <xf numFmtId="14" fontId="37" fillId="0" borderId="21" xfId="0" applyNumberFormat="1" applyFont="1" applyBorder="1" applyProtection="1">
      <protection locked="0"/>
    </xf>
    <xf numFmtId="0" fontId="36" fillId="0" borderId="0" xfId="0" applyFont="1" applyProtection="1">
      <protection locked="0"/>
    </xf>
    <xf numFmtId="0" fontId="6" fillId="0" borderId="0" xfId="0" applyFont="1" applyProtection="1">
      <protection locked="0"/>
    </xf>
    <xf numFmtId="0" fontId="30" fillId="0" borderId="14" xfId="0" applyFont="1" applyBorder="1" applyAlignment="1" applyProtection="1">
      <alignment horizontal="left"/>
      <protection locked="0"/>
    </xf>
    <xf numFmtId="0" fontId="30" fillId="0" borderId="15" xfId="0" applyFont="1" applyBorder="1" applyAlignment="1" applyProtection="1">
      <alignment horizontal="left"/>
      <protection locked="0"/>
    </xf>
    <xf numFmtId="0" fontId="30" fillId="0" borderId="15" xfId="0" applyFont="1" applyBorder="1" applyAlignment="1" applyProtection="1">
      <alignment horizontal="center"/>
      <protection locked="0"/>
    </xf>
    <xf numFmtId="0" fontId="30" fillId="0" borderId="16" xfId="0" applyFont="1" applyBorder="1" applyAlignment="1" applyProtection="1">
      <alignment horizontal="center"/>
      <protection locked="0"/>
    </xf>
    <xf numFmtId="0" fontId="6" fillId="0" borderId="0" xfId="0" applyFont="1" applyAlignment="1" applyProtection="1">
      <alignment horizontal="left"/>
      <protection locked="0"/>
    </xf>
    <xf numFmtId="0" fontId="4" fillId="0" borderId="0" xfId="0" applyFont="1" applyAlignment="1" applyProtection="1">
      <alignment wrapText="1"/>
      <protection locked="0"/>
    </xf>
    <xf numFmtId="0" fontId="4" fillId="0" borderId="0" xfId="0" applyFont="1" applyAlignment="1" applyProtection="1">
      <alignment vertical="center" wrapText="1"/>
      <protection locked="0"/>
    </xf>
    <xf numFmtId="0" fontId="3" fillId="0" borderId="0" xfId="0" applyFont="1" applyAlignment="1" applyProtection="1">
      <alignment horizontal="left"/>
      <protection locked="0"/>
    </xf>
    <xf numFmtId="0" fontId="3" fillId="0" borderId="26" xfId="0" applyFont="1" applyBorder="1" applyProtection="1">
      <protection locked="0"/>
    </xf>
    <xf numFmtId="0" fontId="52" fillId="0" borderId="0" xfId="0" applyFont="1" applyAlignment="1" applyProtection="1">
      <alignment horizontal="center"/>
      <protection locked="0"/>
    </xf>
    <xf numFmtId="166" fontId="23" fillId="0" borderId="41" xfId="0" applyNumberFormat="1" applyFont="1" applyBorder="1" applyAlignment="1" applyProtection="1">
      <alignment horizontal="center"/>
      <protection locked="0"/>
    </xf>
    <xf numFmtId="0" fontId="3" fillId="0" borderId="2" xfId="0" applyFont="1" applyBorder="1" applyProtection="1">
      <protection locked="0"/>
    </xf>
    <xf numFmtId="14" fontId="23" fillId="0" borderId="2" xfId="0" applyNumberFormat="1" applyFont="1" applyBorder="1" applyAlignment="1" applyProtection="1">
      <alignment horizontal="center"/>
      <protection locked="0"/>
    </xf>
    <xf numFmtId="167" fontId="3" fillId="0" borderId="0" xfId="0" applyNumberFormat="1" applyFont="1" applyAlignment="1">
      <alignment horizontal="left"/>
    </xf>
    <xf numFmtId="167" fontId="23" fillId="2" borderId="0" xfId="0" applyNumberFormat="1" applyFont="1" applyFill="1" applyAlignment="1">
      <alignment horizontal="center"/>
    </xf>
    <xf numFmtId="0" fontId="23" fillId="0" borderId="0" xfId="0" applyFont="1" applyAlignment="1">
      <alignment vertical="center" wrapText="1"/>
    </xf>
    <xf numFmtId="0" fontId="24" fillId="0" borderId="0" xfId="0" quotePrefix="1" applyFont="1" applyAlignment="1">
      <alignment horizontal="left" vertical="center"/>
    </xf>
    <xf numFmtId="0" fontId="22" fillId="0" borderId="0" xfId="0" applyFont="1" applyAlignment="1">
      <alignment horizontal="justify" vertical="center" wrapText="1"/>
    </xf>
    <xf numFmtId="0" fontId="24" fillId="0" borderId="0" xfId="0" applyFont="1" applyAlignment="1">
      <alignment horizontal="left"/>
    </xf>
    <xf numFmtId="0" fontId="24" fillId="0" borderId="0" xfId="0" applyFont="1" applyAlignment="1">
      <alignment horizontal="left" vertical="center"/>
    </xf>
    <xf numFmtId="0" fontId="26" fillId="0" borderId="0" xfId="0" applyFont="1" applyAlignment="1">
      <alignment horizontal="left"/>
    </xf>
    <xf numFmtId="0" fontId="26" fillId="0" borderId="0" xfId="0" applyFont="1" applyAlignment="1">
      <alignment horizontal="right"/>
    </xf>
    <xf numFmtId="0" fontId="21" fillId="0" borderId="0" xfId="0" applyFont="1" applyAlignment="1">
      <alignment horizontal="right"/>
    </xf>
    <xf numFmtId="0" fontId="36" fillId="0" borderId="9" xfId="0" applyFont="1" applyBorder="1" applyAlignment="1">
      <alignment horizontal="left"/>
    </xf>
    <xf numFmtId="0" fontId="37" fillId="0" borderId="9" xfId="0" applyFont="1" applyBorder="1" applyAlignment="1">
      <alignment horizontal="left"/>
    </xf>
    <xf numFmtId="0" fontId="11" fillId="0" borderId="0" xfId="1" applyFont="1" applyAlignment="1">
      <alignment horizontal="left"/>
    </xf>
    <xf numFmtId="0" fontId="2" fillId="0" borderId="0" xfId="1" applyAlignment="1">
      <alignment horizontal="left"/>
    </xf>
    <xf numFmtId="0" fontId="4" fillId="0" borderId="0" xfId="0" applyFont="1" applyAlignment="1">
      <alignment horizontal="left"/>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textRotation="90"/>
    </xf>
    <xf numFmtId="167" fontId="53" fillId="0" borderId="8" xfId="0" applyNumberFormat="1" applyFont="1" applyBorder="1" applyAlignment="1">
      <alignment horizontal="left"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4" xfId="0" applyFont="1" applyBorder="1" applyAlignment="1">
      <alignment horizontal="left" wrapText="1"/>
    </xf>
    <xf numFmtId="0" fontId="23" fillId="0" borderId="0" xfId="0" applyFont="1" applyAlignment="1">
      <alignment horizontal="left" wrapText="1"/>
    </xf>
    <xf numFmtId="0" fontId="4" fillId="0" borderId="0" xfId="0" applyFont="1" applyAlignment="1">
      <alignment horizontal="left" wrapText="1"/>
    </xf>
    <xf numFmtId="0" fontId="23" fillId="0" borderId="2" xfId="0" applyFont="1" applyBorder="1" applyAlignment="1">
      <alignment horizontal="left"/>
    </xf>
    <xf numFmtId="0" fontId="23" fillId="0" borderId="0" xfId="0" applyFont="1" applyAlignment="1">
      <alignment horizontal="right"/>
    </xf>
    <xf numFmtId="0" fontId="28" fillId="0" borderId="0" xfId="0" applyFont="1" applyAlignment="1">
      <alignment horizontal="left"/>
    </xf>
    <xf numFmtId="0" fontId="24" fillId="0" borderId="0" xfId="0" applyFont="1"/>
    <xf numFmtId="0" fontId="29" fillId="0" borderId="0" xfId="0" applyFont="1" applyAlignment="1">
      <alignment horizontal="right"/>
    </xf>
    <xf numFmtId="0" fontId="23" fillId="0" borderId="1" xfId="0" applyFont="1" applyBorder="1"/>
    <xf numFmtId="0" fontId="29" fillId="0" borderId="0" xfId="0" applyFont="1" applyAlignment="1">
      <alignment horizontal="left"/>
    </xf>
    <xf numFmtId="164" fontId="23" fillId="0" borderId="0" xfId="0" applyNumberFormat="1" applyFont="1" applyAlignment="1">
      <alignment horizontal="left"/>
    </xf>
    <xf numFmtId="164" fontId="23" fillId="0" borderId="8" xfId="0" applyNumberFormat="1" applyFont="1" applyBorder="1" applyAlignment="1">
      <alignment horizontal="center"/>
    </xf>
    <xf numFmtId="164" fontId="24" fillId="0" borderId="8" xfId="0" applyNumberFormat="1" applyFont="1" applyBorder="1" applyAlignment="1">
      <alignment horizontal="center"/>
    </xf>
    <xf numFmtId="164" fontId="23" fillId="0" borderId="43" xfId="0" applyNumberFormat="1" applyFont="1" applyBorder="1" applyAlignment="1">
      <alignment horizontal="center"/>
    </xf>
    <xf numFmtId="164" fontId="24" fillId="0" borderId="43" xfId="0" applyNumberFormat="1" applyFont="1" applyBorder="1" applyAlignment="1">
      <alignment horizontal="center"/>
    </xf>
    <xf numFmtId="0" fontId="24" fillId="0" borderId="0" xfId="0" applyFont="1" applyAlignment="1">
      <alignment horizontal="right"/>
    </xf>
    <xf numFmtId="164" fontId="21" fillId="0" borderId="13" xfId="0" applyNumberFormat="1" applyFont="1" applyBorder="1" applyAlignment="1">
      <alignment horizontal="center"/>
    </xf>
    <xf numFmtId="164" fontId="26" fillId="0" borderId="13" xfId="0" applyNumberFormat="1" applyFont="1" applyBorder="1" applyAlignment="1">
      <alignment horizontal="center"/>
    </xf>
    <xf numFmtId="0" fontId="24" fillId="0" borderId="0" xfId="0" applyFont="1" applyAlignment="1">
      <alignment horizontal="center"/>
    </xf>
    <xf numFmtId="0" fontId="24" fillId="0" borderId="0" xfId="0" quotePrefix="1" applyFont="1" applyAlignment="1">
      <alignment horizontal="left"/>
    </xf>
    <xf numFmtId="0" fontId="23" fillId="0" borderId="1" xfId="0" applyFont="1" applyBorder="1" applyAlignment="1">
      <alignment horizontal="left"/>
    </xf>
    <xf numFmtId="0" fontId="29" fillId="0" borderId="0" xfId="0" applyFont="1" applyAlignment="1">
      <alignment horizontal="center"/>
    </xf>
    <xf numFmtId="0" fontId="51" fillId="0" borderId="0" xfId="0" applyFont="1"/>
    <xf numFmtId="0" fontId="23" fillId="0" borderId="26" xfId="0" applyFont="1" applyBorder="1" applyAlignment="1">
      <alignment horizontal="right"/>
    </xf>
    <xf numFmtId="0" fontId="23" fillId="0" borderId="26" xfId="0" applyFont="1" applyBorder="1" applyAlignment="1">
      <alignment horizontal="center"/>
    </xf>
    <xf numFmtId="0" fontId="23" fillId="0" borderId="15" xfId="0" applyFont="1" applyBorder="1" applyAlignment="1">
      <alignment horizontal="center"/>
    </xf>
    <xf numFmtId="0" fontId="23" fillId="0" borderId="27" xfId="0" applyFont="1" applyBorder="1" applyAlignment="1">
      <alignment horizontal="left"/>
    </xf>
    <xf numFmtId="0" fontId="23" fillId="0" borderId="42" xfId="0" applyFont="1" applyBorder="1" applyAlignment="1">
      <alignment horizontal="left"/>
    </xf>
    <xf numFmtId="0" fontId="23" fillId="0" borderId="16" xfId="0" applyFont="1" applyBorder="1" applyAlignment="1">
      <alignment horizontal="left"/>
    </xf>
    <xf numFmtId="0" fontId="3" fillId="0" borderId="14" xfId="0" applyFont="1" applyBorder="1"/>
    <xf numFmtId="0" fontId="3" fillId="0" borderId="15" xfId="0" applyFont="1" applyBorder="1"/>
    <xf numFmtId="0" fontId="30" fillId="0" borderId="25" xfId="0" applyFont="1" applyBorder="1"/>
    <xf numFmtId="0" fontId="3" fillId="0" borderId="26" xfId="0" applyFont="1" applyBorder="1"/>
    <xf numFmtId="0" fontId="30" fillId="0" borderId="9" xfId="0" applyFont="1" applyBorder="1"/>
    <xf numFmtId="0" fontId="3" fillId="0" borderId="9" xfId="0" applyFont="1" applyBorder="1"/>
    <xf numFmtId="0" fontId="23" fillId="0" borderId="25" xfId="0" applyFont="1" applyBorder="1"/>
    <xf numFmtId="0" fontId="23" fillId="0" borderId="9" xfId="0" applyFont="1" applyBorder="1"/>
    <xf numFmtId="0" fontId="23" fillId="0" borderId="14" xfId="0" applyFont="1" applyBorder="1"/>
    <xf numFmtId="0" fontId="23" fillId="0" borderId="15" xfId="0" applyFont="1" applyBorder="1" applyAlignment="1">
      <alignment horizontal="right"/>
    </xf>
    <xf numFmtId="14" fontId="23" fillId="0" borderId="15" xfId="0" applyNumberFormat="1" applyFont="1" applyBorder="1" applyAlignment="1">
      <alignment horizontal="center"/>
    </xf>
    <xf numFmtId="0" fontId="21" fillId="0" borderId="0" xfId="0" quotePrefix="1" applyFont="1"/>
    <xf numFmtId="0" fontId="21" fillId="0" borderId="0" xfId="0" quotePrefix="1" applyFont="1" applyAlignment="1">
      <alignment horizontal="left"/>
    </xf>
    <xf numFmtId="0" fontId="1" fillId="0" borderId="0" xfId="0" applyFont="1"/>
    <xf numFmtId="0" fontId="3" fillId="0" borderId="0" xfId="0" applyFont="1" applyAlignment="1">
      <alignment horizontal="left"/>
    </xf>
    <xf numFmtId="0" fontId="1" fillId="0" borderId="0" xfId="0" applyFont="1" applyAlignment="1">
      <alignment horizontal="left"/>
    </xf>
    <xf numFmtId="0" fontId="3" fillId="0" borderId="27" xfId="0" applyFont="1" applyBorder="1"/>
    <xf numFmtId="0" fontId="3" fillId="0" borderId="42" xfId="0" applyFont="1" applyBorder="1"/>
    <xf numFmtId="0" fontId="3" fillId="0" borderId="16" xfId="0" applyFont="1" applyBorder="1"/>
    <xf numFmtId="0" fontId="23" fillId="0" borderId="0" xfId="0" quotePrefix="1" applyFont="1" applyAlignment="1">
      <alignment horizontal="left"/>
    </xf>
    <xf numFmtId="0" fontId="21" fillId="0" borderId="0" xfId="0" applyFont="1" applyAlignment="1">
      <alignment horizontal="left" vertical="center"/>
    </xf>
    <xf numFmtId="0" fontId="21" fillId="0" borderId="0" xfId="0" applyFont="1" applyProtection="1">
      <protection locked="0"/>
    </xf>
    <xf numFmtId="0" fontId="24" fillId="0" borderId="10" xfId="0" applyFont="1" applyBorder="1" applyAlignment="1">
      <alignment horizontal="center" vertical="center" textRotation="90" wrapText="1"/>
    </xf>
    <xf numFmtId="0" fontId="9" fillId="0" borderId="44" xfId="0" applyFont="1" applyBorder="1"/>
    <xf numFmtId="0" fontId="0" fillId="0" borderId="45" xfId="0" applyBorder="1"/>
    <xf numFmtId="0" fontId="0" fillId="0" borderId="46" xfId="0" applyBorder="1"/>
    <xf numFmtId="0" fontId="0" fillId="0" borderId="48" xfId="0" applyBorder="1"/>
    <xf numFmtId="0" fontId="0" fillId="0" borderId="47" xfId="0" applyBorder="1"/>
    <xf numFmtId="0" fontId="0" fillId="0" borderId="50" xfId="0" applyBorder="1"/>
    <xf numFmtId="0" fontId="0" fillId="0" borderId="51" xfId="0" applyBorder="1"/>
    <xf numFmtId="0" fontId="9" fillId="0" borderId="47" xfId="0" applyFont="1" applyBorder="1"/>
    <xf numFmtId="49" fontId="13" fillId="0" borderId="47" xfId="0" applyNumberFormat="1" applyFont="1" applyBorder="1"/>
    <xf numFmtId="49" fontId="13" fillId="0" borderId="49" xfId="0" applyNumberFormat="1" applyFont="1" applyBorder="1"/>
    <xf numFmtId="0" fontId="21" fillId="0" borderId="17" xfId="0" applyFont="1" applyBorder="1" applyAlignment="1" applyProtection="1">
      <alignment horizontal="center"/>
      <protection locked="0"/>
    </xf>
    <xf numFmtId="0" fontId="21" fillId="0" borderId="2" xfId="0" applyFont="1" applyBorder="1" applyAlignment="1" applyProtection="1">
      <alignment horizontal="center"/>
      <protection locked="0"/>
    </xf>
    <xf numFmtId="0" fontId="37" fillId="0" borderId="2" xfId="0" applyFont="1" applyBorder="1" applyAlignment="1" applyProtection="1">
      <alignment horizontal="center"/>
      <protection locked="0"/>
    </xf>
    <xf numFmtId="0" fontId="37" fillId="0" borderId="21" xfId="0" applyFont="1" applyBorder="1" applyAlignment="1" applyProtection="1">
      <alignment horizontal="center"/>
      <protection locked="0"/>
    </xf>
    <xf numFmtId="0" fontId="7" fillId="0" borderId="0" xfId="0" applyFont="1" applyAlignment="1">
      <alignment horizontal="justify" wrapText="1"/>
    </xf>
    <xf numFmtId="0" fontId="28" fillId="0" borderId="0" xfId="0" applyFont="1" applyAlignment="1">
      <alignment horizontal="center"/>
    </xf>
    <xf numFmtId="0" fontId="41" fillId="0" borderId="2" xfId="0" applyFont="1" applyBorder="1" applyAlignment="1" applyProtection="1">
      <alignment horizontal="center"/>
      <protection locked="0"/>
    </xf>
    <xf numFmtId="0" fontId="41" fillId="0" borderId="17" xfId="0" applyFont="1" applyBorder="1" applyAlignment="1" applyProtection="1">
      <alignment horizontal="center"/>
      <protection locked="0"/>
    </xf>
    <xf numFmtId="0" fontId="13" fillId="0" borderId="0" xfId="0" applyFont="1" applyAlignment="1">
      <alignment horizontal="justify" vertical="center" wrapText="1"/>
    </xf>
    <xf numFmtId="0" fontId="3" fillId="0" borderId="0" xfId="0" applyFont="1" applyAlignment="1">
      <alignment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horizontal="left" wrapText="1"/>
    </xf>
    <xf numFmtId="0" fontId="1" fillId="0" borderId="30" xfId="0" applyFont="1" applyBorder="1"/>
    <xf numFmtId="0" fontId="1" fillId="0" borderId="4" xfId="0" applyFont="1" applyBorder="1"/>
    <xf numFmtId="0" fontId="1" fillId="0" borderId="12" xfId="0" applyFont="1" applyBorder="1"/>
    <xf numFmtId="0" fontId="1" fillId="0" borderId="0" xfId="0" applyFont="1" applyAlignment="1">
      <alignment horizontal="center"/>
    </xf>
    <xf numFmtId="0" fontId="25" fillId="0" borderId="0" xfId="0" applyFont="1" applyAlignment="1" applyProtection="1">
      <alignment horizontal="center" shrinkToFit="1"/>
      <protection locked="0"/>
    </xf>
    <xf numFmtId="0" fontId="38" fillId="0" borderId="0" xfId="0" applyFont="1" applyAlignment="1">
      <alignment horizontal="center" vertical="top" wrapText="1"/>
    </xf>
    <xf numFmtId="0" fontId="23" fillId="0" borderId="41" xfId="0" applyFont="1" applyBorder="1" applyAlignment="1" applyProtection="1">
      <alignment horizontal="center"/>
      <protection locked="0"/>
    </xf>
    <xf numFmtId="0" fontId="21" fillId="0" borderId="2" xfId="0" applyFont="1" applyBorder="1" applyAlignment="1" applyProtection="1">
      <alignment horizontal="center"/>
      <protection locked="0"/>
    </xf>
    <xf numFmtId="0" fontId="28" fillId="0" borderId="5" xfId="0" applyFont="1" applyBorder="1" applyAlignment="1">
      <alignment horizontal="center" vertical="top"/>
    </xf>
    <xf numFmtId="0" fontId="28" fillId="0" borderId="2" xfId="0" applyFont="1" applyBorder="1" applyAlignment="1">
      <alignment horizontal="center" vertical="top"/>
    </xf>
    <xf numFmtId="0" fontId="28" fillId="0" borderId="18" xfId="0" applyFont="1" applyBorder="1" applyAlignment="1">
      <alignment horizontal="center" vertical="top"/>
    </xf>
    <xf numFmtId="0" fontId="37" fillId="0" borderId="25" xfId="0" applyFont="1" applyBorder="1" applyAlignment="1">
      <alignment horizontal="center" vertical="top"/>
    </xf>
    <xf numFmtId="0" fontId="37" fillId="0" borderId="26" xfId="0" applyFont="1" applyBorder="1" applyAlignment="1">
      <alignment horizontal="center" vertical="top"/>
    </xf>
    <xf numFmtId="0" fontId="37" fillId="0" borderId="27" xfId="0" applyFont="1" applyBorder="1" applyAlignment="1">
      <alignment horizontal="center" vertical="top"/>
    </xf>
    <xf numFmtId="0" fontId="31" fillId="0" borderId="22" xfId="0" applyFont="1" applyBorder="1" applyAlignment="1">
      <alignment horizontal="center"/>
    </xf>
    <xf numFmtId="0" fontId="31" fillId="0" borderId="1" xfId="0" applyFont="1" applyBorder="1" applyAlignment="1">
      <alignment horizontal="center"/>
    </xf>
    <xf numFmtId="0" fontId="31" fillId="0" borderId="23" xfId="0" applyFont="1" applyBorder="1" applyAlignment="1">
      <alignment horizontal="center"/>
    </xf>
    <xf numFmtId="0" fontId="42" fillId="0" borderId="2" xfId="0" applyFont="1" applyBorder="1" applyAlignment="1" applyProtection="1">
      <alignment horizontal="center"/>
      <protection locked="0"/>
    </xf>
    <xf numFmtId="0" fontId="7" fillId="0" borderId="0" xfId="0" applyFont="1" applyAlignment="1">
      <alignment horizontal="justify" wrapText="1"/>
    </xf>
    <xf numFmtId="0" fontId="23" fillId="0" borderId="2" xfId="0" applyFont="1" applyBorder="1" applyAlignment="1" applyProtection="1">
      <alignment horizontal="center"/>
      <protection locked="0"/>
    </xf>
    <xf numFmtId="0" fontId="28" fillId="0" borderId="0" xfId="0" applyFont="1" applyAlignment="1">
      <alignment horizontal="center"/>
    </xf>
    <xf numFmtId="0" fontId="24" fillId="0" borderId="5"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7" xfId="0" applyFont="1" applyBorder="1" applyAlignment="1" applyProtection="1">
      <alignment horizontal="center"/>
      <protection locked="0"/>
    </xf>
    <xf numFmtId="0" fontId="37" fillId="0" borderId="2" xfId="0" applyFont="1" applyBorder="1" applyAlignment="1" applyProtection="1">
      <alignment horizontal="center"/>
      <protection locked="0"/>
    </xf>
    <xf numFmtId="0" fontId="37" fillId="0" borderId="21" xfId="0" applyFont="1" applyBorder="1" applyAlignment="1" applyProtection="1">
      <alignment horizontal="center"/>
      <protection locked="0"/>
    </xf>
    <xf numFmtId="0" fontId="0" fillId="0" borderId="2" xfId="0" applyBorder="1" applyProtection="1">
      <protection locked="0"/>
    </xf>
    <xf numFmtId="14" fontId="21" fillId="0" borderId="2" xfId="0" applyNumberFormat="1" applyFont="1" applyBorder="1" applyAlignment="1" applyProtection="1">
      <alignment horizontal="center"/>
      <protection locked="0"/>
    </xf>
    <xf numFmtId="0" fontId="24" fillId="0" borderId="19"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0" xfId="0" applyFont="1" applyBorder="1" applyAlignment="1">
      <alignment horizontal="center" vertical="center" wrapText="1"/>
    </xf>
    <xf numFmtId="10" fontId="36" fillId="0" borderId="2" xfId="0" applyNumberFormat="1" applyFont="1" applyBorder="1" applyAlignment="1" applyProtection="1">
      <alignment horizontal="center"/>
      <protection locked="0"/>
    </xf>
    <xf numFmtId="10" fontId="36" fillId="0" borderId="21" xfId="0" applyNumberFormat="1" applyFont="1" applyBorder="1" applyAlignment="1" applyProtection="1">
      <alignment horizontal="center"/>
      <protection locked="0"/>
    </xf>
    <xf numFmtId="0" fontId="54" fillId="0" borderId="2" xfId="3" quotePrefix="1" applyBorder="1" applyAlignment="1" applyProtection="1">
      <alignment horizontal="center"/>
      <protection locked="0"/>
    </xf>
    <xf numFmtId="0" fontId="21" fillId="0" borderId="2" xfId="0" quotePrefix="1" applyFont="1" applyBorder="1" applyAlignment="1" applyProtection="1">
      <alignment horizontal="center"/>
      <protection locked="0"/>
    </xf>
    <xf numFmtId="0" fontId="13" fillId="0" borderId="0" xfId="0" applyFont="1" applyAlignment="1">
      <alignment horizontal="center" vertical="top"/>
    </xf>
    <xf numFmtId="0" fontId="17" fillId="0" borderId="0" xfId="0" applyFont="1" applyAlignment="1">
      <alignment horizontal="center" vertical="top"/>
    </xf>
    <xf numFmtId="164" fontId="41" fillId="0" borderId="38" xfId="0" applyNumberFormat="1" applyFont="1" applyBorder="1" applyAlignment="1" applyProtection="1">
      <alignment horizontal="center"/>
      <protection locked="0"/>
    </xf>
    <xf numFmtId="164" fontId="41" fillId="0" borderId="39" xfId="0" applyNumberFormat="1" applyFont="1" applyBorder="1" applyAlignment="1" applyProtection="1">
      <alignment horizontal="center"/>
      <protection locked="0"/>
    </xf>
    <xf numFmtId="164" fontId="41" fillId="0" borderId="40" xfId="0" applyNumberFormat="1" applyFont="1" applyBorder="1" applyAlignment="1" applyProtection="1">
      <alignment horizontal="center"/>
      <protection locked="0"/>
    </xf>
    <xf numFmtId="0" fontId="41" fillId="0" borderId="2" xfId="0" applyFont="1" applyBorder="1" applyAlignment="1">
      <alignment horizontal="center"/>
    </xf>
    <xf numFmtId="0" fontId="41" fillId="0" borderId="0" xfId="0" applyFont="1" applyAlignment="1">
      <alignment horizontal="left" vertical="center" wrapText="1"/>
    </xf>
    <xf numFmtId="0" fontId="13" fillId="0" borderId="0" xfId="0" applyFont="1" applyAlignment="1">
      <alignment horizontal="justify" vertical="center" wrapText="1"/>
    </xf>
    <xf numFmtId="0" fontId="45" fillId="0" borderId="0" xfId="0" applyFont="1" applyAlignment="1">
      <alignment horizontal="center" vertical="center" wrapText="1"/>
    </xf>
    <xf numFmtId="0" fontId="45" fillId="0" borderId="0" xfId="0" applyFont="1" applyAlignment="1">
      <alignment horizontal="center" vertical="center"/>
    </xf>
    <xf numFmtId="0" fontId="45" fillId="0" borderId="2" xfId="0" applyFont="1" applyBorder="1" applyAlignment="1">
      <alignment horizontal="center" vertical="center"/>
    </xf>
    <xf numFmtId="164" fontId="41" fillId="0" borderId="36" xfId="0" applyNumberFormat="1" applyFont="1" applyBorder="1" applyAlignment="1" applyProtection="1">
      <alignment horizontal="center"/>
      <protection locked="0"/>
    </xf>
    <xf numFmtId="164" fontId="41" fillId="0" borderId="8" xfId="0" applyNumberFormat="1" applyFont="1" applyBorder="1" applyAlignment="1" applyProtection="1">
      <alignment horizontal="center"/>
      <protection locked="0"/>
    </xf>
    <xf numFmtId="164" fontId="41" fillId="0" borderId="37" xfId="0" applyNumberFormat="1" applyFont="1" applyBorder="1" applyAlignment="1" applyProtection="1">
      <alignment horizontal="center"/>
      <protection locked="0"/>
    </xf>
    <xf numFmtId="0" fontId="41" fillId="0" borderId="2" xfId="0" applyFont="1" applyBorder="1" applyAlignment="1" applyProtection="1">
      <alignment horizontal="center"/>
      <protection locked="0"/>
    </xf>
    <xf numFmtId="0" fontId="40" fillId="0" borderId="0" xfId="0" applyFont="1" applyAlignment="1">
      <alignment horizontal="center" vertical="center"/>
    </xf>
    <xf numFmtId="0" fontId="41" fillId="0" borderId="17" xfId="0" applyFont="1" applyBorder="1" applyAlignment="1" applyProtection="1">
      <alignment horizontal="center"/>
      <protection locked="0"/>
    </xf>
    <xf numFmtId="0" fontId="39" fillId="0" borderId="0" xfId="0" applyFont="1" applyAlignment="1">
      <alignment horizontal="center"/>
    </xf>
    <xf numFmtId="0" fontId="43" fillId="0" borderId="0" xfId="0" applyFont="1" applyAlignment="1">
      <alignment horizontal="center"/>
    </xf>
    <xf numFmtId="0" fontId="41" fillId="0" borderId="17" xfId="0" applyFont="1" applyBorder="1" applyAlignment="1">
      <alignment horizontal="center"/>
    </xf>
    <xf numFmtId="0" fontId="27" fillId="0" borderId="17" xfId="0" quotePrefix="1" applyFont="1" applyBorder="1" applyAlignment="1" applyProtection="1">
      <alignment horizontal="center"/>
      <protection locked="0"/>
    </xf>
  </cellXfs>
  <cellStyles count="4">
    <cellStyle name="Hyperlink" xfId="3" builtinId="8"/>
    <cellStyle name="Normal" xfId="0" builtinId="0"/>
    <cellStyle name="Normal_Converter" xfId="2" xr:uid="{00000000-0005-0000-0000-000001000000}"/>
    <cellStyle name="Normal_FORMB" xfId="1" xr:uid="{00000000-0005-0000-0000-000002000000}"/>
  </cellStyles>
  <dxfs count="10">
    <dxf>
      <font>
        <b/>
        <i val="0"/>
        <u/>
      </font>
    </dxf>
    <dxf>
      <font>
        <b/>
        <i val="0"/>
      </font>
    </dxf>
    <dxf>
      <font>
        <b/>
        <i val="0"/>
        <u/>
      </font>
    </dxf>
    <dxf>
      <font>
        <strike/>
      </font>
    </dxf>
    <dxf>
      <font>
        <strike/>
      </font>
    </dxf>
    <dxf>
      <font>
        <strike/>
      </font>
    </dxf>
    <dxf>
      <font>
        <b/>
        <i val="0"/>
        <u/>
      </font>
    </dxf>
    <dxf>
      <font>
        <b/>
        <i val="0"/>
      </font>
    </dxf>
    <dxf>
      <font>
        <strike/>
      </font>
    </dxf>
    <dxf>
      <font>
        <strik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545523</xdr:colOff>
      <xdr:row>0</xdr:row>
      <xdr:rowOff>51954</xdr:rowOff>
    </xdr:from>
    <xdr:ext cx="4104409" cy="259773"/>
    <xdr:sp macro="" textlink="">
      <xdr:nvSpPr>
        <xdr:cNvPr id="2" name="TextBox 1">
          <a:extLst>
            <a:ext uri="{FF2B5EF4-FFF2-40B4-BE49-F238E27FC236}">
              <a16:creationId xmlns:a16="http://schemas.microsoft.com/office/drawing/2014/main" id="{1B936851-3C79-4BD6-9102-9BC49CFEAB80}"/>
            </a:ext>
          </a:extLst>
        </xdr:cNvPr>
        <xdr:cNvSpPr txBox="1"/>
      </xdr:nvSpPr>
      <xdr:spPr>
        <a:xfrm>
          <a:off x="4165023" y="51954"/>
          <a:ext cx="4104409"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0" tIns="45720" rIns="91440" bIns="45720" rtlCol="0" anchor="ctr" anchorCtr="1">
          <a:noAutofit/>
        </a:bodyPr>
        <a:lstStyle/>
        <a:p>
          <a:pPr algn="ctr"/>
          <a:r>
            <a:rPr lang="en-US" sz="1200" b="1"/>
            <a:t>ELECTRONIC PREAPPROVAL TASK AUTHORIZATION FORM</a:t>
          </a:r>
        </a:p>
        <a:p>
          <a:pPr algn="ctr"/>
          <a:r>
            <a:rPr lang="en-US" sz="1050" b="1"/>
            <a:t>Dept of Environmental Quality  -  Division of Waste Management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L32"/>
  <sheetViews>
    <sheetView zoomScale="120" zoomScaleNormal="120" zoomScaleSheetLayoutView="110" workbookViewId="0">
      <selection activeCell="C34" sqref="C34"/>
    </sheetView>
  </sheetViews>
  <sheetFormatPr defaultRowHeight="13.2" x14ac:dyDescent="0.25"/>
  <cols>
    <col min="1" max="1" width="0.88671875" customWidth="1"/>
    <col min="2" max="2" width="3" customWidth="1"/>
    <col min="3" max="3" width="95" style="9" customWidth="1"/>
    <col min="4" max="4" width="0.88671875" customWidth="1"/>
    <col min="12" max="12" width="15" customWidth="1"/>
  </cols>
  <sheetData>
    <row r="1" spans="1:12" x14ac:dyDescent="0.25">
      <c r="A1" s="261" t="s">
        <v>0</v>
      </c>
      <c r="B1" s="261"/>
      <c r="C1" s="261"/>
    </row>
    <row r="2" spans="1:12" x14ac:dyDescent="0.25">
      <c r="A2" s="261" t="s">
        <v>1</v>
      </c>
      <c r="B2" s="261"/>
      <c r="C2" s="261"/>
    </row>
    <row r="3" spans="1:12" ht="6" customHeight="1" x14ac:dyDescent="0.25"/>
    <row r="4" spans="1:12" ht="15.6" x14ac:dyDescent="0.25">
      <c r="A4" s="262" t="s">
        <v>2</v>
      </c>
      <c r="B4" s="262"/>
      <c r="C4" s="262"/>
    </row>
    <row r="5" spans="1:12" ht="8.25" customHeight="1" x14ac:dyDescent="0.25"/>
    <row r="6" spans="1:12" x14ac:dyDescent="0.25">
      <c r="A6" s="6" t="s">
        <v>3</v>
      </c>
    </row>
    <row r="7" spans="1:12" ht="3" customHeight="1" x14ac:dyDescent="0.25"/>
    <row r="8" spans="1:12" ht="68.400000000000006" x14ac:dyDescent="0.25">
      <c r="C8" s="83" t="s">
        <v>4</v>
      </c>
      <c r="D8" s="5"/>
      <c r="E8" s="5"/>
      <c r="F8" s="5"/>
      <c r="G8" s="5"/>
      <c r="H8" s="5"/>
      <c r="I8" s="5"/>
      <c r="J8" s="5"/>
      <c r="K8" s="5"/>
      <c r="L8" s="5"/>
    </row>
    <row r="9" spans="1:12" ht="3" customHeight="1" x14ac:dyDescent="0.25"/>
    <row r="10" spans="1:12" x14ac:dyDescent="0.25">
      <c r="B10" s="7" t="s">
        <v>5</v>
      </c>
    </row>
    <row r="11" spans="1:12" ht="45.6" x14ac:dyDescent="0.25">
      <c r="B11" s="8" t="s">
        <v>6</v>
      </c>
      <c r="C11" s="10" t="s">
        <v>7</v>
      </c>
    </row>
    <row r="12" spans="1:12" ht="34.200000000000003" x14ac:dyDescent="0.25">
      <c r="B12" s="8" t="s">
        <v>6</v>
      </c>
      <c r="C12" s="10" t="s">
        <v>8</v>
      </c>
    </row>
    <row r="13" spans="1:12" x14ac:dyDescent="0.25">
      <c r="B13" s="8" t="s">
        <v>6</v>
      </c>
      <c r="C13" s="10" t="s">
        <v>9</v>
      </c>
    </row>
    <row r="14" spans="1:12" x14ac:dyDescent="0.25">
      <c r="B14" s="8" t="s">
        <v>6</v>
      </c>
      <c r="C14" s="10" t="s">
        <v>10</v>
      </c>
    </row>
    <row r="15" spans="1:12" ht="52.5" customHeight="1" x14ac:dyDescent="0.25">
      <c r="B15" s="8" t="s">
        <v>6</v>
      </c>
      <c r="C15" s="10" t="s">
        <v>11</v>
      </c>
    </row>
    <row r="16" spans="1:12" ht="10.5" customHeight="1" x14ac:dyDescent="0.25">
      <c r="B16" s="8"/>
      <c r="C16" s="10"/>
    </row>
    <row r="17" spans="1:3" x14ac:dyDescent="0.25">
      <c r="A17" s="6" t="s">
        <v>12</v>
      </c>
    </row>
    <row r="18" spans="1:3" ht="45.6" x14ac:dyDescent="0.25">
      <c r="B18" s="12">
        <v>1</v>
      </c>
      <c r="C18" s="10" t="s">
        <v>13</v>
      </c>
    </row>
    <row r="19" spans="1:3" ht="34.200000000000003" x14ac:dyDescent="0.25">
      <c r="B19" s="12">
        <v>2</v>
      </c>
      <c r="C19" s="10" t="s">
        <v>14</v>
      </c>
    </row>
    <row r="20" spans="1:3" ht="58.2" x14ac:dyDescent="0.25">
      <c r="B20" s="12">
        <v>3</v>
      </c>
      <c r="C20" s="10" t="s">
        <v>15</v>
      </c>
    </row>
    <row r="21" spans="1:3" ht="45.6" x14ac:dyDescent="0.25">
      <c r="B21" s="12"/>
      <c r="C21" s="10" t="s">
        <v>16</v>
      </c>
    </row>
    <row r="22" spans="1:3" ht="57" x14ac:dyDescent="0.25">
      <c r="B22" s="12">
        <v>4</v>
      </c>
      <c r="C22" s="10" t="s">
        <v>17</v>
      </c>
    </row>
    <row r="23" spans="1:3" ht="79.8" x14ac:dyDescent="0.25">
      <c r="B23" s="12">
        <v>5</v>
      </c>
      <c r="C23" s="10" t="s">
        <v>18</v>
      </c>
    </row>
    <row r="24" spans="1:3" ht="57" x14ac:dyDescent="0.25">
      <c r="B24" s="12">
        <v>6</v>
      </c>
      <c r="C24" s="10" t="s">
        <v>19</v>
      </c>
    </row>
    <row r="25" spans="1:3" ht="45.6" x14ac:dyDescent="0.25">
      <c r="B25" s="12">
        <v>7</v>
      </c>
      <c r="C25" s="10" t="s">
        <v>20</v>
      </c>
    </row>
    <row r="26" spans="1:3" ht="79.8" x14ac:dyDescent="0.25">
      <c r="B26" s="12">
        <v>8</v>
      </c>
      <c r="C26" s="10" t="s">
        <v>21</v>
      </c>
    </row>
    <row r="27" spans="1:3" ht="34.200000000000003" x14ac:dyDescent="0.25">
      <c r="B27" s="12">
        <v>9</v>
      </c>
      <c r="C27" s="10" t="s">
        <v>22</v>
      </c>
    </row>
    <row r="28" spans="1:3" ht="6.75" customHeight="1" x14ac:dyDescent="0.25"/>
    <row r="29" spans="1:3" x14ac:dyDescent="0.25">
      <c r="A29" s="6" t="s">
        <v>23</v>
      </c>
    </row>
    <row r="30" spans="1:3" ht="57" x14ac:dyDescent="0.25">
      <c r="B30" s="12">
        <v>1</v>
      </c>
      <c r="C30" s="10" t="s">
        <v>24</v>
      </c>
    </row>
    <row r="31" spans="1:3" ht="48.75" customHeight="1" x14ac:dyDescent="0.25">
      <c r="B31" s="12">
        <v>2</v>
      </c>
      <c r="C31" s="10" t="s">
        <v>25</v>
      </c>
    </row>
    <row r="32" spans="1:3" ht="34.200000000000003" x14ac:dyDescent="0.25">
      <c r="B32" s="12">
        <v>3</v>
      </c>
      <c r="C32" s="10" t="s">
        <v>26</v>
      </c>
    </row>
  </sheetData>
  <customSheetViews>
    <customSheetView guid="{FED3EF2C-891B-4B19-A7F2-F90FD459899C}" showPageBreaks="1" printArea="1">
      <selection activeCell="C33" sqref="C33"/>
      <pageMargins left="0" right="0" top="0" bottom="0" header="0" footer="0"/>
      <pageSetup scale="98" orientation="portrait" r:id="rId1"/>
      <headerFooter alignWithMargins="0"/>
    </customSheetView>
  </customSheetViews>
  <mergeCells count="3">
    <mergeCell ref="A1:C1"/>
    <mergeCell ref="A2:C2"/>
    <mergeCell ref="A4:C4"/>
  </mergeCells>
  <phoneticPr fontId="14" type="noConversion"/>
  <pageMargins left="0.5" right="0.5" top="0.5" bottom="0.5" header="0.5" footer="0.5"/>
  <pageSetup scale="98"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U67"/>
  <sheetViews>
    <sheetView showGridLines="0" zoomScale="120" zoomScaleNormal="120" zoomScaleSheetLayoutView="110" workbookViewId="0">
      <selection activeCell="Y20" sqref="Y20"/>
    </sheetView>
  </sheetViews>
  <sheetFormatPr defaultColWidth="9.109375" defaultRowHeight="12" x14ac:dyDescent="0.25"/>
  <cols>
    <col min="1" max="1" width="0.44140625" style="108" customWidth="1"/>
    <col min="2" max="2" width="3.33203125" style="40" customWidth="1"/>
    <col min="3" max="3" width="9.5546875" style="95" customWidth="1"/>
    <col min="4" max="4" width="7.33203125" style="95" customWidth="1"/>
    <col min="5" max="5" width="7.5546875" style="95" customWidth="1"/>
    <col min="6" max="6" width="1.88671875" style="95" bestFit="1" customWidth="1"/>
    <col min="7" max="7" width="6.33203125" style="95" customWidth="1"/>
    <col min="8" max="8" width="7.5546875" style="95" customWidth="1"/>
    <col min="9" max="9" width="1" style="95" customWidth="1"/>
    <col min="10" max="10" width="10.109375" style="95" customWidth="1"/>
    <col min="11" max="11" width="8.88671875" style="95" customWidth="1"/>
    <col min="12" max="12" width="1" style="95" customWidth="1"/>
    <col min="13" max="13" width="12.33203125" style="95" customWidth="1"/>
    <col min="14" max="14" width="1" style="95" customWidth="1"/>
    <col min="15" max="15" width="12.33203125" style="95" customWidth="1"/>
    <col min="16" max="16" width="1" style="95" customWidth="1"/>
    <col min="17" max="17" width="10" style="95" customWidth="1"/>
    <col min="18" max="18" width="1" style="95" customWidth="1"/>
    <col min="19" max="19" width="10" style="95" customWidth="1"/>
    <col min="20" max="20" width="11.6640625" style="95" customWidth="1"/>
    <col min="21" max="21" width="0.44140625" style="108" customWidth="1"/>
    <col min="22" max="16384" width="9.109375" style="108"/>
  </cols>
  <sheetData>
    <row r="1" spans="1:21" ht="8.1" customHeight="1" x14ac:dyDescent="0.2">
      <c r="A1" s="229" t="s">
        <v>27</v>
      </c>
      <c r="B1" s="229"/>
      <c r="C1" s="229"/>
      <c r="D1" s="229"/>
      <c r="E1" s="229"/>
      <c r="F1" s="229"/>
      <c r="G1" s="229"/>
      <c r="H1" s="229"/>
      <c r="I1" s="229"/>
      <c r="J1" s="229"/>
      <c r="K1" s="230"/>
      <c r="L1" s="230"/>
      <c r="M1" s="230"/>
      <c r="N1" s="230"/>
      <c r="O1" s="230"/>
      <c r="P1" s="230"/>
      <c r="Q1" s="230"/>
      <c r="R1" s="230"/>
      <c r="S1" s="230"/>
      <c r="T1" s="230"/>
      <c r="U1" s="1"/>
    </row>
    <row r="2" spans="1:21" ht="20.100000000000001" customHeight="1" x14ac:dyDescent="0.2">
      <c r="A2" s="229"/>
      <c r="B2" s="229"/>
      <c r="C2" s="229"/>
      <c r="D2" s="229"/>
      <c r="E2" s="229"/>
      <c r="F2" s="229"/>
      <c r="G2" s="229"/>
      <c r="H2" s="229"/>
      <c r="I2" s="229"/>
      <c r="J2" s="229"/>
      <c r="K2" s="230"/>
      <c r="L2" s="230"/>
      <c r="M2" s="230"/>
      <c r="N2" s="230"/>
      <c r="O2" s="230"/>
      <c r="P2" s="230"/>
      <c r="Q2" s="230"/>
      <c r="R2" s="230"/>
      <c r="S2" s="230"/>
      <c r="T2" s="230"/>
      <c r="U2" s="1"/>
    </row>
    <row r="3" spans="1:21" s="1" customFormat="1" ht="3" customHeight="1" thickBot="1" x14ac:dyDescent="0.3">
      <c r="B3" s="28"/>
      <c r="C3" s="28"/>
      <c r="D3" s="28"/>
      <c r="E3" s="28"/>
      <c r="F3" s="28"/>
      <c r="G3" s="28"/>
      <c r="H3" s="28"/>
      <c r="I3" s="28"/>
      <c r="J3" s="28"/>
      <c r="K3" s="28"/>
      <c r="L3" s="28"/>
      <c r="M3" s="28"/>
      <c r="N3" s="28"/>
      <c r="O3" s="28"/>
      <c r="P3" s="28"/>
      <c r="Q3" s="28"/>
      <c r="R3" s="28"/>
      <c r="S3" s="29"/>
      <c r="T3" s="29"/>
    </row>
    <row r="4" spans="1:21" s="109" customFormat="1" ht="13.5" customHeight="1" thickBot="1" x14ac:dyDescent="0.35">
      <c r="A4" s="192"/>
      <c r="B4" s="199" t="s">
        <v>28</v>
      </c>
      <c r="C4" s="199"/>
      <c r="D4" s="242"/>
      <c r="E4" s="242"/>
      <c r="F4" s="242"/>
      <c r="G4" s="242"/>
      <c r="H4" s="242"/>
      <c r="I4" s="242"/>
      <c r="J4" s="242"/>
      <c r="K4" s="242"/>
      <c r="L4" s="32"/>
      <c r="M4" s="199" t="s">
        <v>29</v>
      </c>
      <c r="N4" s="232"/>
      <c r="O4" s="232"/>
      <c r="P4" s="190" t="s">
        <v>30</v>
      </c>
      <c r="Q4" s="81"/>
      <c r="R4" s="32"/>
      <c r="S4" s="137" t="s">
        <v>31</v>
      </c>
      <c r="T4" s="67"/>
      <c r="U4" s="192"/>
    </row>
    <row r="5" spans="1:21" s="109" customFormat="1" ht="13.5" customHeight="1" x14ac:dyDescent="0.3">
      <c r="A5" s="192"/>
      <c r="B5" s="32" t="s">
        <v>32</v>
      </c>
      <c r="C5" s="32"/>
      <c r="D5" s="32"/>
      <c r="E5" s="249"/>
      <c r="F5" s="249"/>
      <c r="G5" s="249"/>
      <c r="H5" s="249"/>
      <c r="I5" s="190" t="s">
        <v>30</v>
      </c>
      <c r="J5" s="249"/>
      <c r="K5" s="249"/>
      <c r="L5" s="32"/>
      <c r="M5" s="32" t="s">
        <v>33</v>
      </c>
      <c r="N5" s="249"/>
      <c r="O5" s="249"/>
      <c r="P5" s="232"/>
      <c r="Q5" s="249"/>
      <c r="R5" s="32"/>
      <c r="S5" s="138" t="s">
        <v>34</v>
      </c>
      <c r="T5" s="213"/>
      <c r="U5" s="192"/>
    </row>
    <row r="6" spans="1:21" s="109" customFormat="1" ht="13.5" customHeight="1" x14ac:dyDescent="0.3">
      <c r="A6" s="192"/>
      <c r="B6" s="32" t="s">
        <v>35</v>
      </c>
      <c r="C6" s="32"/>
      <c r="D6" s="46"/>
      <c r="E6" s="32"/>
      <c r="F6" s="32"/>
      <c r="G6" s="32"/>
      <c r="H6" s="32"/>
      <c r="I6" s="232"/>
      <c r="J6" s="232"/>
      <c r="K6" s="232"/>
      <c r="L6" s="32"/>
      <c r="M6" s="136" t="s">
        <v>36</v>
      </c>
      <c r="N6" s="45"/>
      <c r="O6" s="249"/>
      <c r="P6" s="249"/>
      <c r="Q6" s="249"/>
      <c r="R6" s="191"/>
      <c r="S6" s="137" t="s">
        <v>37</v>
      </c>
      <c r="T6" s="212"/>
      <c r="U6" s="192"/>
    </row>
    <row r="7" spans="1:21" s="1" customFormat="1" ht="3.75" customHeight="1" thickBot="1" x14ac:dyDescent="0.3">
      <c r="B7" s="29"/>
      <c r="C7" s="28"/>
      <c r="D7" s="28"/>
      <c r="E7" s="28"/>
      <c r="F7" s="28"/>
      <c r="G7" s="28"/>
      <c r="H7" s="28"/>
      <c r="I7" s="28"/>
      <c r="J7" s="28"/>
      <c r="K7" s="28"/>
      <c r="L7" s="28"/>
      <c r="M7" s="28"/>
      <c r="N7" s="28"/>
      <c r="O7" s="28"/>
      <c r="P7" s="154"/>
      <c r="Q7" s="198"/>
      <c r="R7" s="198"/>
      <c r="S7" s="29"/>
      <c r="T7" s="158"/>
    </row>
    <row r="8" spans="1:21" s="109" customFormat="1" ht="13.5" customHeight="1" thickTop="1" x14ac:dyDescent="0.3">
      <c r="A8" s="192"/>
      <c r="B8" s="32" t="s">
        <v>38</v>
      </c>
      <c r="C8" s="32"/>
      <c r="D8" s="32"/>
      <c r="E8" s="232"/>
      <c r="F8" s="232"/>
      <c r="G8" s="232"/>
      <c r="H8" s="232"/>
      <c r="I8" s="190" t="s">
        <v>30</v>
      </c>
      <c r="J8" s="200"/>
      <c r="K8" s="200"/>
      <c r="L8" s="45"/>
      <c r="M8" s="236" t="s">
        <v>39</v>
      </c>
      <c r="N8" s="237"/>
      <c r="O8" s="237"/>
      <c r="P8" s="237"/>
      <c r="Q8" s="237"/>
      <c r="R8" s="237"/>
      <c r="S8" s="237"/>
      <c r="T8" s="238"/>
      <c r="U8" s="192"/>
    </row>
    <row r="9" spans="1:21" s="109" customFormat="1" ht="13.5" customHeight="1" x14ac:dyDescent="0.3">
      <c r="A9" s="192"/>
      <c r="B9" s="32" t="s">
        <v>40</v>
      </c>
      <c r="C9" s="32"/>
      <c r="D9" s="32"/>
      <c r="E9" s="232"/>
      <c r="F9" s="232"/>
      <c r="G9" s="232"/>
      <c r="H9" s="232"/>
      <c r="I9" s="190" t="s">
        <v>30</v>
      </c>
      <c r="J9" s="249"/>
      <c r="K9" s="249"/>
      <c r="L9" s="45"/>
      <c r="M9" s="139" t="s">
        <v>41</v>
      </c>
      <c r="N9" s="46"/>
      <c r="O9" s="46"/>
      <c r="P9" s="111"/>
      <c r="Q9" s="214"/>
      <c r="R9" s="112"/>
      <c r="S9" s="47" t="s">
        <v>42</v>
      </c>
      <c r="T9" s="215"/>
      <c r="U9" s="192"/>
    </row>
    <row r="10" spans="1:21" s="109" customFormat="1" ht="13.5" customHeight="1" x14ac:dyDescent="0.3">
      <c r="A10" s="192"/>
      <c r="B10" s="32" t="s">
        <v>43</v>
      </c>
      <c r="C10" s="32"/>
      <c r="D10" s="32"/>
      <c r="E10" s="259"/>
      <c r="F10" s="260"/>
      <c r="G10" s="260"/>
      <c r="H10" s="260"/>
      <c r="I10" s="260"/>
      <c r="J10" s="260"/>
      <c r="K10" s="260"/>
      <c r="L10" s="45"/>
      <c r="M10" s="139" t="s">
        <v>44</v>
      </c>
      <c r="N10" s="46"/>
      <c r="O10" s="47"/>
      <c r="P10" s="111"/>
      <c r="Q10" s="214"/>
      <c r="R10" s="112"/>
      <c r="S10" s="47" t="s">
        <v>45</v>
      </c>
      <c r="T10" s="113"/>
      <c r="U10" s="192"/>
    </row>
    <row r="11" spans="1:21" s="109" customFormat="1" ht="13.5" customHeight="1" x14ac:dyDescent="0.3">
      <c r="A11" s="192"/>
      <c r="B11" s="32" t="s">
        <v>46</v>
      </c>
      <c r="C11" s="32"/>
      <c r="D11" s="32"/>
      <c r="E11" s="232"/>
      <c r="F11" s="232"/>
      <c r="G11" s="232"/>
      <c r="H11" s="232"/>
      <c r="I11" s="190" t="s">
        <v>30</v>
      </c>
      <c r="J11" s="253"/>
      <c r="K11" s="232"/>
      <c r="L11" s="45"/>
      <c r="M11" s="139" t="s">
        <v>47</v>
      </c>
      <c r="N11" s="46"/>
      <c r="O11" s="46"/>
      <c r="P11" s="46"/>
      <c r="Q11" s="49"/>
      <c r="R11" s="114"/>
      <c r="S11" s="257"/>
      <c r="T11" s="258"/>
      <c r="U11" s="194"/>
    </row>
    <row r="12" spans="1:21" s="109" customFormat="1" ht="13.5" customHeight="1" x14ac:dyDescent="0.3">
      <c r="A12" s="192"/>
      <c r="B12" s="136" t="s">
        <v>48</v>
      </c>
      <c r="C12" s="50"/>
      <c r="D12" s="50"/>
      <c r="E12" s="50"/>
      <c r="F12" s="50"/>
      <c r="G12" s="50"/>
      <c r="H12" s="232"/>
      <c r="I12" s="252"/>
      <c r="J12" s="252"/>
      <c r="K12" s="252"/>
      <c r="L12" s="45"/>
      <c r="M12" s="140" t="s">
        <v>49</v>
      </c>
      <c r="N12" s="46"/>
      <c r="O12" s="46"/>
      <c r="P12" s="110"/>
      <c r="Q12" s="250"/>
      <c r="R12" s="250"/>
      <c r="S12" s="250"/>
      <c r="T12" s="251"/>
      <c r="U12" s="194"/>
    </row>
    <row r="13" spans="1:21" s="115" customFormat="1" ht="1.5" customHeight="1" thickBot="1" x14ac:dyDescent="0.25">
      <c r="A13" s="4"/>
      <c r="B13" s="96"/>
      <c r="C13" s="96"/>
      <c r="D13" s="96"/>
      <c r="E13" s="31"/>
      <c r="F13" s="31"/>
      <c r="G13" s="31"/>
      <c r="H13" s="31"/>
      <c r="I13" s="31"/>
      <c r="J13" s="31"/>
      <c r="K13" s="31"/>
      <c r="L13" s="96"/>
      <c r="M13" s="116"/>
      <c r="N13" s="117"/>
      <c r="O13" s="117"/>
      <c r="P13" s="117"/>
      <c r="Q13" s="118"/>
      <c r="R13" s="118"/>
      <c r="S13" s="118"/>
      <c r="T13" s="119"/>
      <c r="U13" s="120"/>
    </row>
    <row r="14" spans="1:21" s="121" customFormat="1" ht="116.25" customHeight="1" thickTop="1" x14ac:dyDescent="0.2">
      <c r="A14" s="221"/>
      <c r="B14" s="243" t="s">
        <v>50</v>
      </c>
      <c r="C14" s="243"/>
      <c r="D14" s="243"/>
      <c r="E14" s="243"/>
      <c r="F14" s="243"/>
      <c r="G14" s="243"/>
      <c r="H14" s="243"/>
      <c r="I14" s="243"/>
      <c r="J14" s="243"/>
      <c r="K14" s="243"/>
      <c r="L14" s="243"/>
      <c r="M14" s="243"/>
      <c r="N14" s="243"/>
      <c r="O14" s="243"/>
      <c r="P14" s="243"/>
      <c r="Q14" s="243"/>
      <c r="R14" s="243"/>
      <c r="S14" s="243"/>
      <c r="T14" s="243"/>
      <c r="U14" s="243"/>
    </row>
    <row r="15" spans="1:21" s="122" customFormat="1" ht="14.25" customHeight="1" x14ac:dyDescent="0.25">
      <c r="A15" s="222"/>
      <c r="B15" s="135" t="s">
        <v>51</v>
      </c>
      <c r="C15" s="131"/>
      <c r="D15" s="132" t="s">
        <v>52</v>
      </c>
      <c r="E15" s="133"/>
      <c r="F15" s="133"/>
      <c r="G15" s="133"/>
      <c r="H15" s="133"/>
      <c r="I15" s="133"/>
      <c r="J15" s="133"/>
      <c r="K15" s="131"/>
      <c r="L15" s="133"/>
      <c r="M15" s="132" t="s">
        <v>53</v>
      </c>
      <c r="N15" s="133"/>
      <c r="O15" s="133"/>
      <c r="P15" s="133"/>
      <c r="Q15" s="133"/>
      <c r="R15" s="133"/>
      <c r="S15" s="133"/>
      <c r="T15" s="133"/>
      <c r="U15" s="223"/>
    </row>
    <row r="16" spans="1:21" x14ac:dyDescent="0.25">
      <c r="A16" s="1"/>
      <c r="B16" s="134" t="s">
        <v>54</v>
      </c>
      <c r="C16" s="28"/>
      <c r="D16" s="134"/>
      <c r="E16" s="134"/>
      <c r="F16" s="134"/>
      <c r="G16" s="134"/>
      <c r="H16" s="134"/>
      <c r="I16" s="28"/>
      <c r="J16" s="28"/>
      <c r="K16" s="28"/>
      <c r="L16" s="28"/>
      <c r="M16" s="28"/>
      <c r="N16" s="28"/>
      <c r="O16" s="28"/>
      <c r="P16" s="28"/>
      <c r="Q16" s="28"/>
      <c r="R16" s="28"/>
      <c r="S16" s="28"/>
      <c r="T16" s="28"/>
    </row>
    <row r="17" spans="1:21" s="1" customFormat="1" ht="3.75" customHeight="1" x14ac:dyDescent="0.25">
      <c r="B17" s="29"/>
      <c r="C17" s="153"/>
      <c r="D17" s="28"/>
      <c r="E17" s="28"/>
      <c r="F17" s="28"/>
      <c r="G17" s="28"/>
      <c r="H17" s="28"/>
      <c r="I17" s="28"/>
      <c r="J17" s="154"/>
      <c r="K17" s="154"/>
      <c r="L17" s="28"/>
      <c r="M17" s="154"/>
      <c r="N17" s="28"/>
      <c r="O17" s="154"/>
      <c r="P17" s="28"/>
      <c r="Q17" s="155"/>
      <c r="R17" s="28"/>
      <c r="S17" s="28"/>
      <c r="T17" s="29"/>
    </row>
    <row r="18" spans="1:21" s="142" customFormat="1" ht="13.8" x14ac:dyDescent="0.3">
      <c r="B18" s="239" t="s">
        <v>55</v>
      </c>
      <c r="C18" s="240"/>
      <c r="D18" s="240"/>
      <c r="E18" s="240"/>
      <c r="F18" s="240"/>
      <c r="G18" s="240"/>
      <c r="H18" s="240"/>
      <c r="I18" s="240"/>
      <c r="J18" s="240"/>
      <c r="K18" s="240"/>
      <c r="L18" s="240"/>
      <c r="M18" s="240"/>
      <c r="N18" s="240"/>
      <c r="O18" s="241"/>
      <c r="P18" s="32"/>
      <c r="Q18" s="239" t="s">
        <v>56</v>
      </c>
      <c r="R18" s="240"/>
      <c r="S18" s="240"/>
      <c r="T18" s="241"/>
      <c r="U18" s="141"/>
    </row>
    <row r="19" spans="1:21" s="143" customFormat="1" ht="15.75" customHeight="1" x14ac:dyDescent="0.25">
      <c r="A19" s="193"/>
      <c r="B19" s="233" t="s">
        <v>57</v>
      </c>
      <c r="C19" s="234"/>
      <c r="D19" s="234"/>
      <c r="E19" s="234"/>
      <c r="F19" s="234"/>
      <c r="G19" s="234"/>
      <c r="H19" s="234"/>
      <c r="I19" s="234"/>
      <c r="J19" s="234"/>
      <c r="K19" s="234"/>
      <c r="L19" s="234"/>
      <c r="M19" s="234"/>
      <c r="N19" s="234"/>
      <c r="O19" s="235"/>
      <c r="P19" s="28"/>
      <c r="Q19" s="233" t="s">
        <v>58</v>
      </c>
      <c r="R19" s="234"/>
      <c r="S19" s="234"/>
      <c r="T19" s="235"/>
      <c r="U19" s="193"/>
    </row>
    <row r="20" spans="1:21" s="152" customFormat="1" ht="54.75" customHeight="1" x14ac:dyDescent="0.25">
      <c r="A20" s="224"/>
      <c r="B20" s="33" t="s">
        <v>59</v>
      </c>
      <c r="C20" s="144" t="s">
        <v>60</v>
      </c>
      <c r="D20" s="145" t="s">
        <v>61</v>
      </c>
      <c r="E20" s="246" t="s">
        <v>62</v>
      </c>
      <c r="F20" s="247"/>
      <c r="G20" s="248"/>
      <c r="H20" s="146" t="str">
        <f>IF(TAType="DIRECTED - CAB ONLY", "RO IM Auth", "RO Auth")</f>
        <v>RO Auth</v>
      </c>
      <c r="I20" s="147"/>
      <c r="J20" s="148" t="s">
        <v>63</v>
      </c>
      <c r="K20" s="201" t="str">
        <f>IF(TAType="DIRECTED - CAB ONLY", "RO Supv. Auth", "CO Auth")</f>
        <v>CO Auth</v>
      </c>
      <c r="L20" s="147"/>
      <c r="M20" s="149" t="s">
        <v>64</v>
      </c>
      <c r="N20" s="150"/>
      <c r="O20" s="149" t="s">
        <v>65</v>
      </c>
      <c r="P20" s="151"/>
      <c r="Q20" s="254" t="s">
        <v>66</v>
      </c>
      <c r="R20" s="255"/>
      <c r="S20" s="256"/>
      <c r="T20" s="149" t="s">
        <v>67</v>
      </c>
      <c r="U20" s="224"/>
    </row>
    <row r="21" spans="1:21" s="123" customFormat="1" ht="12.75" customHeight="1" x14ac:dyDescent="0.3">
      <c r="A21" s="193"/>
      <c r="B21" s="34"/>
      <c r="C21" s="88"/>
      <c r="D21" s="89"/>
      <c r="E21" s="90"/>
      <c r="F21" s="91" t="s">
        <v>30</v>
      </c>
      <c r="G21" s="92"/>
      <c r="H21" s="102"/>
      <c r="I21" s="129">
        <f t="shared" ref="I21:I47" si="0">IF(H21="y",E21,IF(H21="n",0,H21))</f>
        <v>0</v>
      </c>
      <c r="J21" s="93"/>
      <c r="K21" s="103"/>
      <c r="L21" s="130">
        <f t="shared" ref="L21:L47" si="1">IF(OR(K21="y",TAType="Directed - CAB Only"),J21,IF(K21="n",0,K21))</f>
        <v>0</v>
      </c>
      <c r="M21" s="105" t="str">
        <f>IF(OR(E21="",J21=""),"",E21*J21)</f>
        <v/>
      </c>
      <c r="N21" s="106"/>
      <c r="O21" s="107" t="str">
        <f t="shared" ref="O21:O47" si="2">IF(OR(NOT(ISBLANK(K21)),AND(NOT(ISBLANK(H21)),TAType="Directed - CAB Only")),(I21*L21),"")</f>
        <v/>
      </c>
      <c r="P21" s="106"/>
      <c r="Q21" s="84"/>
      <c r="R21" s="85" t="s">
        <v>30</v>
      </c>
      <c r="S21" s="86"/>
      <c r="T21" s="38"/>
      <c r="U21" s="193"/>
    </row>
    <row r="22" spans="1:21" s="123" customFormat="1" ht="13.8" x14ac:dyDescent="0.3">
      <c r="A22" s="193"/>
      <c r="B22" s="34"/>
      <c r="C22" s="88"/>
      <c r="D22" s="89"/>
      <c r="E22" s="90"/>
      <c r="F22" s="91" t="s">
        <v>30</v>
      </c>
      <c r="G22" s="92"/>
      <c r="H22" s="102"/>
      <c r="I22" s="129">
        <f t="shared" si="0"/>
        <v>0</v>
      </c>
      <c r="J22" s="93"/>
      <c r="K22" s="103"/>
      <c r="L22" s="130">
        <f t="shared" si="1"/>
        <v>0</v>
      </c>
      <c r="M22" s="105"/>
      <c r="N22" s="106"/>
      <c r="O22" s="107" t="str">
        <f t="shared" si="2"/>
        <v/>
      </c>
      <c r="P22" s="106"/>
      <c r="Q22" s="84"/>
      <c r="R22" s="85" t="s">
        <v>30</v>
      </c>
      <c r="S22" s="86"/>
      <c r="T22" s="38"/>
      <c r="U22" s="193"/>
    </row>
    <row r="23" spans="1:21" s="123" customFormat="1" ht="13.8" x14ac:dyDescent="0.3">
      <c r="A23" s="193"/>
      <c r="B23" s="34"/>
      <c r="C23" s="88"/>
      <c r="D23" s="89"/>
      <c r="E23" s="90"/>
      <c r="F23" s="91" t="s">
        <v>30</v>
      </c>
      <c r="G23" s="92"/>
      <c r="H23" s="102"/>
      <c r="I23" s="129">
        <f t="shared" si="0"/>
        <v>0</v>
      </c>
      <c r="J23" s="93"/>
      <c r="K23" s="103"/>
      <c r="L23" s="130">
        <f t="shared" si="1"/>
        <v>0</v>
      </c>
      <c r="M23" s="105" t="str">
        <f t="shared" ref="M23:M47" si="3">IF(OR(E23="",J23=""),"",E23*J23)</f>
        <v/>
      </c>
      <c r="N23" s="106"/>
      <c r="O23" s="107" t="str">
        <f t="shared" si="2"/>
        <v/>
      </c>
      <c r="P23" s="106"/>
      <c r="Q23" s="84"/>
      <c r="R23" s="85" t="s">
        <v>30</v>
      </c>
      <c r="S23" s="86"/>
      <c r="T23" s="38"/>
      <c r="U23" s="193"/>
    </row>
    <row r="24" spans="1:21" s="123" customFormat="1" ht="13.8" x14ac:dyDescent="0.3">
      <c r="A24" s="193"/>
      <c r="B24" s="34"/>
      <c r="C24" s="88"/>
      <c r="D24" s="89"/>
      <c r="E24" s="90"/>
      <c r="F24" s="91" t="s">
        <v>30</v>
      </c>
      <c r="G24" s="92"/>
      <c r="H24" s="102"/>
      <c r="I24" s="129">
        <f t="shared" si="0"/>
        <v>0</v>
      </c>
      <c r="J24" s="93"/>
      <c r="K24" s="103"/>
      <c r="L24" s="130">
        <f t="shared" si="1"/>
        <v>0</v>
      </c>
      <c r="M24" s="105" t="str">
        <f t="shared" si="3"/>
        <v/>
      </c>
      <c r="N24" s="106"/>
      <c r="O24" s="107" t="str">
        <f t="shared" si="2"/>
        <v/>
      </c>
      <c r="P24" s="106"/>
      <c r="Q24" s="84"/>
      <c r="R24" s="85" t="s">
        <v>30</v>
      </c>
      <c r="S24" s="86"/>
      <c r="T24" s="38"/>
      <c r="U24" s="193"/>
    </row>
    <row r="25" spans="1:21" s="123" customFormat="1" ht="13.8" x14ac:dyDescent="0.3">
      <c r="A25" s="193"/>
      <c r="B25" s="34"/>
      <c r="C25" s="88"/>
      <c r="D25" s="89"/>
      <c r="E25" s="90"/>
      <c r="F25" s="91" t="s">
        <v>30</v>
      </c>
      <c r="G25" s="92"/>
      <c r="H25" s="102"/>
      <c r="I25" s="129">
        <f t="shared" si="0"/>
        <v>0</v>
      </c>
      <c r="J25" s="93"/>
      <c r="K25" s="103"/>
      <c r="L25" s="130">
        <f t="shared" si="1"/>
        <v>0</v>
      </c>
      <c r="M25" s="105" t="str">
        <f t="shared" si="3"/>
        <v/>
      </c>
      <c r="N25" s="106"/>
      <c r="O25" s="107" t="str">
        <f t="shared" si="2"/>
        <v/>
      </c>
      <c r="P25" s="106"/>
      <c r="Q25" s="84"/>
      <c r="R25" s="85" t="s">
        <v>30</v>
      </c>
      <c r="S25" s="86"/>
      <c r="T25" s="38"/>
      <c r="U25" s="193"/>
    </row>
    <row r="26" spans="1:21" ht="13.8" x14ac:dyDescent="0.3">
      <c r="A26" s="1"/>
      <c r="B26" s="34"/>
      <c r="C26" s="88"/>
      <c r="D26" s="89"/>
      <c r="E26" s="90"/>
      <c r="F26" s="91" t="s">
        <v>30</v>
      </c>
      <c r="G26" s="92"/>
      <c r="H26" s="102"/>
      <c r="I26" s="129">
        <f t="shared" si="0"/>
        <v>0</v>
      </c>
      <c r="J26" s="93"/>
      <c r="K26" s="103"/>
      <c r="L26" s="130">
        <f t="shared" si="1"/>
        <v>0</v>
      </c>
      <c r="M26" s="105" t="str">
        <f t="shared" si="3"/>
        <v/>
      </c>
      <c r="N26" s="106"/>
      <c r="O26" s="107" t="str">
        <f t="shared" si="2"/>
        <v/>
      </c>
      <c r="P26" s="106"/>
      <c r="Q26" s="84"/>
      <c r="R26" s="85" t="s">
        <v>30</v>
      </c>
      <c r="S26" s="86"/>
      <c r="T26" s="38"/>
      <c r="U26" s="1"/>
    </row>
    <row r="27" spans="1:21" ht="13.8" x14ac:dyDescent="0.3">
      <c r="A27" s="1"/>
      <c r="B27" s="34"/>
      <c r="C27" s="88"/>
      <c r="D27" s="89"/>
      <c r="E27" s="90"/>
      <c r="F27" s="91" t="s">
        <v>30</v>
      </c>
      <c r="G27" s="92"/>
      <c r="H27" s="102"/>
      <c r="I27" s="129">
        <f t="shared" si="0"/>
        <v>0</v>
      </c>
      <c r="J27" s="93"/>
      <c r="K27" s="103"/>
      <c r="L27" s="130">
        <f t="shared" si="1"/>
        <v>0</v>
      </c>
      <c r="M27" s="105" t="str">
        <f t="shared" si="3"/>
        <v/>
      </c>
      <c r="N27" s="106"/>
      <c r="O27" s="107" t="str">
        <f t="shared" si="2"/>
        <v/>
      </c>
      <c r="P27" s="106"/>
      <c r="Q27" s="84"/>
      <c r="R27" s="85" t="s">
        <v>30</v>
      </c>
      <c r="S27" s="86"/>
      <c r="T27" s="38"/>
      <c r="U27" s="1"/>
    </row>
    <row r="28" spans="1:21" ht="13.8" x14ac:dyDescent="0.3">
      <c r="A28" s="1"/>
      <c r="B28" s="34"/>
      <c r="C28" s="88"/>
      <c r="D28" s="89"/>
      <c r="E28" s="90"/>
      <c r="F28" s="91" t="s">
        <v>30</v>
      </c>
      <c r="G28" s="92"/>
      <c r="H28" s="102"/>
      <c r="I28" s="129">
        <f t="shared" si="0"/>
        <v>0</v>
      </c>
      <c r="J28" s="93"/>
      <c r="K28" s="103"/>
      <c r="L28" s="130">
        <f t="shared" si="1"/>
        <v>0</v>
      </c>
      <c r="M28" s="105" t="str">
        <f t="shared" si="3"/>
        <v/>
      </c>
      <c r="N28" s="106"/>
      <c r="O28" s="107" t="str">
        <f t="shared" si="2"/>
        <v/>
      </c>
      <c r="P28" s="106"/>
      <c r="Q28" s="84"/>
      <c r="R28" s="85" t="s">
        <v>30</v>
      </c>
      <c r="S28" s="86"/>
      <c r="T28" s="38"/>
      <c r="U28" s="1"/>
    </row>
    <row r="29" spans="1:21" ht="13.8" x14ac:dyDescent="0.3">
      <c r="A29" s="1"/>
      <c r="B29" s="34"/>
      <c r="C29" s="88"/>
      <c r="D29" s="89"/>
      <c r="E29" s="90"/>
      <c r="F29" s="91" t="s">
        <v>30</v>
      </c>
      <c r="G29" s="92"/>
      <c r="H29" s="102"/>
      <c r="I29" s="129">
        <f t="shared" si="0"/>
        <v>0</v>
      </c>
      <c r="J29" s="93"/>
      <c r="K29" s="103"/>
      <c r="L29" s="130">
        <f t="shared" si="1"/>
        <v>0</v>
      </c>
      <c r="M29" s="105" t="str">
        <f t="shared" si="3"/>
        <v/>
      </c>
      <c r="N29" s="106"/>
      <c r="O29" s="107" t="str">
        <f t="shared" si="2"/>
        <v/>
      </c>
      <c r="P29" s="106"/>
      <c r="Q29" s="84"/>
      <c r="R29" s="85" t="s">
        <v>30</v>
      </c>
      <c r="S29" s="86"/>
      <c r="T29" s="38"/>
      <c r="U29" s="1"/>
    </row>
    <row r="30" spans="1:21" ht="13.8" x14ac:dyDescent="0.3">
      <c r="A30" s="1"/>
      <c r="B30" s="34"/>
      <c r="C30" s="88"/>
      <c r="D30" s="89"/>
      <c r="E30" s="90"/>
      <c r="F30" s="91" t="s">
        <v>30</v>
      </c>
      <c r="G30" s="92"/>
      <c r="H30" s="102"/>
      <c r="I30" s="129">
        <f t="shared" si="0"/>
        <v>0</v>
      </c>
      <c r="J30" s="93"/>
      <c r="K30" s="103"/>
      <c r="L30" s="130">
        <f t="shared" si="1"/>
        <v>0</v>
      </c>
      <c r="M30" s="105" t="str">
        <f t="shared" si="3"/>
        <v/>
      </c>
      <c r="N30" s="106"/>
      <c r="O30" s="107" t="str">
        <f t="shared" si="2"/>
        <v/>
      </c>
      <c r="P30" s="106"/>
      <c r="Q30" s="84"/>
      <c r="R30" s="85" t="s">
        <v>30</v>
      </c>
      <c r="S30" s="86"/>
      <c r="T30" s="38"/>
      <c r="U30" s="1"/>
    </row>
    <row r="31" spans="1:21" ht="13.8" x14ac:dyDescent="0.3">
      <c r="A31" s="1"/>
      <c r="B31" s="34"/>
      <c r="C31" s="88"/>
      <c r="D31" s="35"/>
      <c r="E31" s="36"/>
      <c r="F31" s="91" t="s">
        <v>30</v>
      </c>
      <c r="G31" s="37"/>
      <c r="H31" s="102"/>
      <c r="I31" s="129">
        <f t="shared" si="0"/>
        <v>0</v>
      </c>
      <c r="J31" s="93"/>
      <c r="K31" s="103"/>
      <c r="L31" s="130">
        <f t="shared" si="1"/>
        <v>0</v>
      </c>
      <c r="M31" s="105" t="str">
        <f t="shared" si="3"/>
        <v/>
      </c>
      <c r="N31" s="106"/>
      <c r="O31" s="107" t="str">
        <f t="shared" si="2"/>
        <v/>
      </c>
      <c r="P31" s="106"/>
      <c r="Q31" s="84"/>
      <c r="R31" s="85" t="s">
        <v>30</v>
      </c>
      <c r="S31" s="86"/>
      <c r="T31" s="38"/>
      <c r="U31" s="1"/>
    </row>
    <row r="32" spans="1:21" ht="13.8" x14ac:dyDescent="0.3">
      <c r="A32" s="1"/>
      <c r="B32" s="34"/>
      <c r="C32" s="88"/>
      <c r="D32" s="89"/>
      <c r="E32" s="90"/>
      <c r="F32" s="91" t="s">
        <v>30</v>
      </c>
      <c r="G32" s="92"/>
      <c r="H32" s="102"/>
      <c r="I32" s="129">
        <f t="shared" si="0"/>
        <v>0</v>
      </c>
      <c r="J32" s="93"/>
      <c r="K32" s="103"/>
      <c r="L32" s="130">
        <f t="shared" si="1"/>
        <v>0</v>
      </c>
      <c r="M32" s="105" t="str">
        <f t="shared" si="3"/>
        <v/>
      </c>
      <c r="N32" s="106"/>
      <c r="O32" s="107" t="str">
        <f t="shared" si="2"/>
        <v/>
      </c>
      <c r="P32" s="106"/>
      <c r="Q32" s="84"/>
      <c r="R32" s="85" t="s">
        <v>30</v>
      </c>
      <c r="S32" s="86"/>
      <c r="T32" s="38"/>
      <c r="U32" s="1"/>
    </row>
    <row r="33" spans="1:21" ht="13.8" x14ac:dyDescent="0.3">
      <c r="A33" s="1"/>
      <c r="B33" s="34"/>
      <c r="C33" s="88"/>
      <c r="D33" s="89"/>
      <c r="E33" s="90"/>
      <c r="F33" s="91" t="s">
        <v>30</v>
      </c>
      <c r="G33" s="92"/>
      <c r="H33" s="102"/>
      <c r="I33" s="129">
        <f t="shared" si="0"/>
        <v>0</v>
      </c>
      <c r="J33" s="93"/>
      <c r="K33" s="103"/>
      <c r="L33" s="130">
        <f t="shared" si="1"/>
        <v>0</v>
      </c>
      <c r="M33" s="105" t="str">
        <f t="shared" si="3"/>
        <v/>
      </c>
      <c r="N33" s="106"/>
      <c r="O33" s="107" t="str">
        <f t="shared" si="2"/>
        <v/>
      </c>
      <c r="P33" s="106"/>
      <c r="Q33" s="84"/>
      <c r="R33" s="85" t="s">
        <v>30</v>
      </c>
      <c r="S33" s="86"/>
      <c r="T33" s="38"/>
      <c r="U33" s="1"/>
    </row>
    <row r="34" spans="1:21" ht="13.8" x14ac:dyDescent="0.3">
      <c r="A34" s="1"/>
      <c r="B34" s="34"/>
      <c r="C34" s="88"/>
      <c r="D34" s="89"/>
      <c r="E34" s="90"/>
      <c r="F34" s="91" t="s">
        <v>30</v>
      </c>
      <c r="G34" s="92"/>
      <c r="H34" s="102"/>
      <c r="I34" s="129">
        <f t="shared" si="0"/>
        <v>0</v>
      </c>
      <c r="J34" s="93"/>
      <c r="K34" s="103"/>
      <c r="L34" s="130">
        <f t="shared" si="1"/>
        <v>0</v>
      </c>
      <c r="M34" s="105" t="str">
        <f t="shared" si="3"/>
        <v/>
      </c>
      <c r="N34" s="106"/>
      <c r="O34" s="107" t="str">
        <f t="shared" si="2"/>
        <v/>
      </c>
      <c r="P34" s="106"/>
      <c r="Q34" s="84"/>
      <c r="R34" s="85" t="s">
        <v>30</v>
      </c>
      <c r="S34" s="86"/>
      <c r="T34" s="38"/>
      <c r="U34" s="1"/>
    </row>
    <row r="35" spans="1:21" ht="13.8" x14ac:dyDescent="0.3">
      <c r="A35" s="1"/>
      <c r="B35" s="34"/>
      <c r="C35" s="88"/>
      <c r="D35" s="89"/>
      <c r="E35" s="90"/>
      <c r="F35" s="91" t="s">
        <v>30</v>
      </c>
      <c r="G35" s="92"/>
      <c r="H35" s="102"/>
      <c r="I35" s="129">
        <f t="shared" si="0"/>
        <v>0</v>
      </c>
      <c r="J35" s="93"/>
      <c r="K35" s="103"/>
      <c r="L35" s="130">
        <f t="shared" si="1"/>
        <v>0</v>
      </c>
      <c r="M35" s="105" t="str">
        <f t="shared" si="3"/>
        <v/>
      </c>
      <c r="N35" s="106"/>
      <c r="O35" s="107" t="str">
        <f t="shared" si="2"/>
        <v/>
      </c>
      <c r="P35" s="106"/>
      <c r="Q35" s="84"/>
      <c r="R35" s="85" t="s">
        <v>30</v>
      </c>
      <c r="S35" s="86"/>
      <c r="T35" s="38"/>
      <c r="U35" s="1"/>
    </row>
    <row r="36" spans="1:21" ht="13.8" x14ac:dyDescent="0.3">
      <c r="A36" s="1"/>
      <c r="B36" s="34"/>
      <c r="C36" s="88"/>
      <c r="D36" s="89"/>
      <c r="E36" s="90"/>
      <c r="F36" s="91" t="s">
        <v>30</v>
      </c>
      <c r="G36" s="92"/>
      <c r="H36" s="102"/>
      <c r="I36" s="129">
        <f t="shared" si="0"/>
        <v>0</v>
      </c>
      <c r="J36" s="93"/>
      <c r="K36" s="103"/>
      <c r="L36" s="130">
        <f t="shared" si="1"/>
        <v>0</v>
      </c>
      <c r="M36" s="105" t="str">
        <f t="shared" si="3"/>
        <v/>
      </c>
      <c r="N36" s="106"/>
      <c r="O36" s="107" t="str">
        <f t="shared" si="2"/>
        <v/>
      </c>
      <c r="P36" s="106"/>
      <c r="Q36" s="84"/>
      <c r="R36" s="85" t="s">
        <v>30</v>
      </c>
      <c r="S36" s="86"/>
      <c r="T36" s="38"/>
      <c r="U36" s="1"/>
    </row>
    <row r="37" spans="1:21" ht="13.8" x14ac:dyDescent="0.3">
      <c r="A37" s="1"/>
      <c r="B37" s="34"/>
      <c r="C37" s="88"/>
      <c r="D37" s="89"/>
      <c r="E37" s="90"/>
      <c r="F37" s="91" t="s">
        <v>30</v>
      </c>
      <c r="G37" s="92"/>
      <c r="H37" s="102"/>
      <c r="I37" s="129">
        <f t="shared" si="0"/>
        <v>0</v>
      </c>
      <c r="J37" s="93"/>
      <c r="K37" s="103"/>
      <c r="L37" s="130">
        <f t="shared" si="1"/>
        <v>0</v>
      </c>
      <c r="M37" s="105" t="str">
        <f t="shared" si="3"/>
        <v/>
      </c>
      <c r="N37" s="106"/>
      <c r="O37" s="107" t="str">
        <f t="shared" si="2"/>
        <v/>
      </c>
      <c r="P37" s="106"/>
      <c r="Q37" s="84"/>
      <c r="R37" s="85" t="s">
        <v>30</v>
      </c>
      <c r="S37" s="86"/>
      <c r="T37" s="38"/>
      <c r="U37" s="1"/>
    </row>
    <row r="38" spans="1:21" ht="13.8" x14ac:dyDescent="0.3">
      <c r="A38" s="1"/>
      <c r="B38" s="34"/>
      <c r="C38" s="88"/>
      <c r="D38" s="89"/>
      <c r="E38" s="90"/>
      <c r="F38" s="91" t="s">
        <v>30</v>
      </c>
      <c r="G38" s="92"/>
      <c r="H38" s="102"/>
      <c r="I38" s="129">
        <f t="shared" si="0"/>
        <v>0</v>
      </c>
      <c r="J38" s="93"/>
      <c r="K38" s="103"/>
      <c r="L38" s="130">
        <f t="shared" si="1"/>
        <v>0</v>
      </c>
      <c r="M38" s="105" t="str">
        <f t="shared" si="3"/>
        <v/>
      </c>
      <c r="N38" s="106"/>
      <c r="O38" s="107" t="str">
        <f t="shared" si="2"/>
        <v/>
      </c>
      <c r="P38" s="106"/>
      <c r="Q38" s="84"/>
      <c r="R38" s="85" t="s">
        <v>30</v>
      </c>
      <c r="S38" s="86"/>
      <c r="T38" s="38"/>
      <c r="U38" s="1"/>
    </row>
    <row r="39" spans="1:21" ht="13.8" x14ac:dyDescent="0.3">
      <c r="A39" s="1"/>
      <c r="B39" s="34"/>
      <c r="C39" s="88"/>
      <c r="D39" s="89"/>
      <c r="E39" s="90"/>
      <c r="F39" s="91" t="s">
        <v>30</v>
      </c>
      <c r="G39" s="92"/>
      <c r="H39" s="102"/>
      <c r="I39" s="129">
        <f t="shared" si="0"/>
        <v>0</v>
      </c>
      <c r="J39" s="93"/>
      <c r="K39" s="103"/>
      <c r="L39" s="130">
        <f t="shared" si="1"/>
        <v>0</v>
      </c>
      <c r="M39" s="105" t="str">
        <f t="shared" si="3"/>
        <v/>
      </c>
      <c r="N39" s="106"/>
      <c r="O39" s="107" t="str">
        <f t="shared" si="2"/>
        <v/>
      </c>
      <c r="P39" s="106"/>
      <c r="Q39" s="84"/>
      <c r="R39" s="85" t="s">
        <v>30</v>
      </c>
      <c r="S39" s="86"/>
      <c r="T39" s="38"/>
      <c r="U39" s="1"/>
    </row>
    <row r="40" spans="1:21" ht="13.8" x14ac:dyDescent="0.3">
      <c r="A40" s="1"/>
      <c r="B40" s="34"/>
      <c r="C40" s="88"/>
      <c r="D40" s="35"/>
      <c r="E40" s="90"/>
      <c r="F40" s="91" t="s">
        <v>30</v>
      </c>
      <c r="G40" s="37"/>
      <c r="H40" s="102"/>
      <c r="I40" s="129">
        <f t="shared" si="0"/>
        <v>0</v>
      </c>
      <c r="J40" s="93"/>
      <c r="K40" s="103"/>
      <c r="L40" s="130">
        <f t="shared" si="1"/>
        <v>0</v>
      </c>
      <c r="M40" s="105" t="str">
        <f t="shared" si="3"/>
        <v/>
      </c>
      <c r="N40" s="106"/>
      <c r="O40" s="107" t="str">
        <f t="shared" si="2"/>
        <v/>
      </c>
      <c r="P40" s="106"/>
      <c r="Q40" s="84"/>
      <c r="R40" s="85" t="s">
        <v>30</v>
      </c>
      <c r="S40" s="86"/>
      <c r="T40" s="38"/>
      <c r="U40" s="1"/>
    </row>
    <row r="41" spans="1:21" ht="13.8" x14ac:dyDescent="0.3">
      <c r="A41" s="1"/>
      <c r="B41" s="34"/>
      <c r="C41" s="88"/>
      <c r="D41" s="35"/>
      <c r="E41" s="90"/>
      <c r="F41" s="91" t="s">
        <v>30</v>
      </c>
      <c r="G41" s="37"/>
      <c r="H41" s="102"/>
      <c r="I41" s="129">
        <f t="shared" si="0"/>
        <v>0</v>
      </c>
      <c r="J41" s="93"/>
      <c r="K41" s="103"/>
      <c r="L41" s="130">
        <f t="shared" si="1"/>
        <v>0</v>
      </c>
      <c r="M41" s="105" t="str">
        <f t="shared" si="3"/>
        <v/>
      </c>
      <c r="N41" s="106"/>
      <c r="O41" s="107" t="str">
        <f t="shared" si="2"/>
        <v/>
      </c>
      <c r="P41" s="106"/>
      <c r="Q41" s="84"/>
      <c r="R41" s="85" t="s">
        <v>30</v>
      </c>
      <c r="S41" s="86"/>
      <c r="T41" s="38"/>
      <c r="U41" s="1"/>
    </row>
    <row r="42" spans="1:21" ht="13.8" x14ac:dyDescent="0.3">
      <c r="A42" s="1"/>
      <c r="B42" s="34"/>
      <c r="C42" s="88"/>
      <c r="D42" s="89"/>
      <c r="E42" s="90"/>
      <c r="F42" s="91" t="s">
        <v>30</v>
      </c>
      <c r="G42" s="92"/>
      <c r="H42" s="102"/>
      <c r="I42" s="129">
        <f t="shared" si="0"/>
        <v>0</v>
      </c>
      <c r="J42" s="93"/>
      <c r="K42" s="103"/>
      <c r="L42" s="130">
        <f t="shared" si="1"/>
        <v>0</v>
      </c>
      <c r="M42" s="105" t="str">
        <f t="shared" si="3"/>
        <v/>
      </c>
      <c r="N42" s="106"/>
      <c r="O42" s="107" t="str">
        <f t="shared" si="2"/>
        <v/>
      </c>
      <c r="P42" s="106"/>
      <c r="Q42" s="84"/>
      <c r="R42" s="85" t="s">
        <v>30</v>
      </c>
      <c r="S42" s="86"/>
      <c r="T42" s="38"/>
      <c r="U42" s="1"/>
    </row>
    <row r="43" spans="1:21" ht="13.8" x14ac:dyDescent="0.3">
      <c r="A43" s="1"/>
      <c r="B43" s="34"/>
      <c r="C43" s="88"/>
      <c r="D43" s="89"/>
      <c r="E43" s="90"/>
      <c r="F43" s="91" t="s">
        <v>30</v>
      </c>
      <c r="G43" s="92"/>
      <c r="H43" s="102"/>
      <c r="I43" s="129">
        <f t="shared" si="0"/>
        <v>0</v>
      </c>
      <c r="J43" s="93"/>
      <c r="K43" s="103"/>
      <c r="L43" s="130">
        <f t="shared" si="1"/>
        <v>0</v>
      </c>
      <c r="M43" s="105" t="str">
        <f t="shared" si="3"/>
        <v/>
      </c>
      <c r="N43" s="106"/>
      <c r="O43" s="107" t="str">
        <f t="shared" si="2"/>
        <v/>
      </c>
      <c r="P43" s="106"/>
      <c r="Q43" s="84"/>
      <c r="R43" s="85" t="s">
        <v>30</v>
      </c>
      <c r="S43" s="86"/>
      <c r="T43" s="38"/>
      <c r="U43" s="1"/>
    </row>
    <row r="44" spans="1:21" ht="13.8" x14ac:dyDescent="0.3">
      <c r="A44" s="1"/>
      <c r="B44" s="34"/>
      <c r="C44" s="88"/>
      <c r="D44" s="89"/>
      <c r="E44" s="90"/>
      <c r="F44" s="91" t="s">
        <v>30</v>
      </c>
      <c r="G44" s="92"/>
      <c r="H44" s="102"/>
      <c r="I44" s="129">
        <f t="shared" si="0"/>
        <v>0</v>
      </c>
      <c r="J44" s="93"/>
      <c r="K44" s="103"/>
      <c r="L44" s="130">
        <f t="shared" si="1"/>
        <v>0</v>
      </c>
      <c r="M44" s="105" t="str">
        <f t="shared" si="3"/>
        <v/>
      </c>
      <c r="N44" s="106"/>
      <c r="O44" s="107" t="str">
        <f t="shared" si="2"/>
        <v/>
      </c>
      <c r="P44" s="106"/>
      <c r="Q44" s="84"/>
      <c r="R44" s="85" t="s">
        <v>30</v>
      </c>
      <c r="S44" s="86"/>
      <c r="T44" s="38"/>
      <c r="U44" s="1"/>
    </row>
    <row r="45" spans="1:21" ht="13.8" x14ac:dyDescent="0.3">
      <c r="A45" s="1"/>
      <c r="B45" s="34"/>
      <c r="C45" s="88"/>
      <c r="D45" s="89"/>
      <c r="E45" s="90"/>
      <c r="F45" s="91" t="s">
        <v>30</v>
      </c>
      <c r="G45" s="92"/>
      <c r="H45" s="102"/>
      <c r="I45" s="129">
        <f t="shared" si="0"/>
        <v>0</v>
      </c>
      <c r="J45" s="93"/>
      <c r="K45" s="103"/>
      <c r="L45" s="130">
        <f t="shared" si="1"/>
        <v>0</v>
      </c>
      <c r="M45" s="105" t="str">
        <f t="shared" si="3"/>
        <v/>
      </c>
      <c r="N45" s="106"/>
      <c r="O45" s="107" t="str">
        <f t="shared" si="2"/>
        <v/>
      </c>
      <c r="P45" s="106"/>
      <c r="Q45" s="84"/>
      <c r="R45" s="85" t="s">
        <v>30</v>
      </c>
      <c r="S45" s="86"/>
      <c r="T45" s="38"/>
      <c r="U45" s="1"/>
    </row>
    <row r="46" spans="1:21" ht="13.8" x14ac:dyDescent="0.3">
      <c r="A46" s="1"/>
      <c r="B46" s="34"/>
      <c r="C46" s="88"/>
      <c r="D46" s="89"/>
      <c r="E46" s="90"/>
      <c r="F46" s="91" t="s">
        <v>30</v>
      </c>
      <c r="G46" s="92"/>
      <c r="H46" s="102"/>
      <c r="I46" s="129">
        <f t="shared" si="0"/>
        <v>0</v>
      </c>
      <c r="J46" s="93"/>
      <c r="K46" s="103"/>
      <c r="L46" s="130">
        <f t="shared" si="1"/>
        <v>0</v>
      </c>
      <c r="M46" s="105" t="str">
        <f t="shared" si="3"/>
        <v/>
      </c>
      <c r="N46" s="106"/>
      <c r="O46" s="107" t="str">
        <f t="shared" si="2"/>
        <v/>
      </c>
      <c r="P46" s="106"/>
      <c r="Q46" s="84"/>
      <c r="R46" s="85" t="s">
        <v>30</v>
      </c>
      <c r="S46" s="86"/>
      <c r="T46" s="38"/>
      <c r="U46" s="1"/>
    </row>
    <row r="47" spans="1:21" ht="13.8" x14ac:dyDescent="0.3">
      <c r="A47" s="1"/>
      <c r="B47" s="34"/>
      <c r="C47" s="88"/>
      <c r="D47" s="89"/>
      <c r="E47" s="90"/>
      <c r="F47" s="91" t="s">
        <v>30</v>
      </c>
      <c r="G47" s="92"/>
      <c r="H47" s="102"/>
      <c r="I47" s="129">
        <f t="shared" si="0"/>
        <v>0</v>
      </c>
      <c r="J47" s="93"/>
      <c r="K47" s="103"/>
      <c r="L47" s="130">
        <f t="shared" si="1"/>
        <v>0</v>
      </c>
      <c r="M47" s="105" t="str">
        <f t="shared" si="3"/>
        <v/>
      </c>
      <c r="N47" s="106"/>
      <c r="O47" s="107" t="str">
        <f t="shared" si="2"/>
        <v/>
      </c>
      <c r="P47" s="106"/>
      <c r="Q47" s="84"/>
      <c r="R47" s="85" t="s">
        <v>30</v>
      </c>
      <c r="S47" s="86"/>
      <c r="T47" s="38"/>
      <c r="U47" s="1"/>
    </row>
    <row r="48" spans="1:21" s="1" customFormat="1" ht="15.75" customHeight="1" thickBot="1" x14ac:dyDescent="0.3">
      <c r="B48" s="29"/>
      <c r="C48" s="28"/>
      <c r="D48" s="28"/>
      <c r="E48" s="168"/>
      <c r="F48" s="169"/>
      <c r="G48" s="168"/>
      <c r="H48" s="28"/>
      <c r="I48" s="170"/>
      <c r="J48" s="28"/>
      <c r="K48" s="28"/>
      <c r="L48" s="170"/>
      <c r="M48" s="171" t="s">
        <v>68</v>
      </c>
      <c r="N48" s="134"/>
      <c r="O48" s="171" t="s">
        <v>69</v>
      </c>
      <c r="P48" s="28"/>
      <c r="Q48" s="28"/>
      <c r="R48" s="169"/>
      <c r="S48" s="28"/>
      <c r="T48" s="171" t="s">
        <v>70</v>
      </c>
    </row>
    <row r="49" spans="1:21" s="1" customFormat="1" ht="13.5" customHeight="1" thickBot="1" x14ac:dyDescent="0.35">
      <c r="B49" s="29"/>
      <c r="C49" s="28"/>
      <c r="D49" s="159" t="s">
        <v>71</v>
      </c>
      <c r="E49" s="106"/>
      <c r="F49" s="106"/>
      <c r="G49" s="106"/>
      <c r="H49" s="106"/>
      <c r="I49" s="28"/>
      <c r="J49" s="160"/>
      <c r="K49" s="165" t="s">
        <v>72</v>
      </c>
      <c r="L49" s="28"/>
      <c r="M49" s="166">
        <f>SUM(M21:M47)</f>
        <v>0</v>
      </c>
      <c r="N49" s="28"/>
      <c r="O49" s="167">
        <f>SUM(O21:O47)</f>
        <v>0</v>
      </c>
      <c r="P49" s="28"/>
      <c r="Q49" s="160"/>
      <c r="R49" s="160"/>
      <c r="S49" s="165" t="s">
        <v>72</v>
      </c>
      <c r="T49" s="39"/>
    </row>
    <row r="50" spans="1:21" s="1" customFormat="1" ht="13.5" customHeight="1" x14ac:dyDescent="0.25">
      <c r="B50" s="29"/>
      <c r="C50" s="134"/>
      <c r="D50" s="159"/>
      <c r="E50" s="106"/>
      <c r="F50" s="106"/>
      <c r="G50" s="106"/>
      <c r="H50" s="106"/>
      <c r="I50" s="28"/>
      <c r="J50" s="160"/>
      <c r="K50" s="157" t="s">
        <v>73</v>
      </c>
      <c r="L50" s="28"/>
      <c r="M50" s="163">
        <f>SUMIF($B$21:$B$47,"",M21:M47)</f>
        <v>0</v>
      </c>
      <c r="N50" s="29"/>
      <c r="O50" s="164">
        <f>SUMIF($B$21:$B$47,"",O21:O47)</f>
        <v>0</v>
      </c>
      <c r="P50" s="28"/>
      <c r="Q50" s="160"/>
      <c r="R50" s="160"/>
      <c r="S50" s="157" t="s">
        <v>74</v>
      </c>
      <c r="T50" s="38"/>
    </row>
    <row r="51" spans="1:21" s="1" customFormat="1" ht="14.25" customHeight="1" x14ac:dyDescent="0.25">
      <c r="B51" s="29"/>
      <c r="C51" s="134"/>
      <c r="D51" s="159"/>
      <c r="E51" s="106"/>
      <c r="F51" s="106"/>
      <c r="G51" s="106"/>
      <c r="H51" s="106"/>
      <c r="I51" s="28"/>
      <c r="J51" s="160"/>
      <c r="K51" s="157" t="s">
        <v>75</v>
      </c>
      <c r="L51" s="28"/>
      <c r="M51" s="161">
        <f>SUMIF($B$21:$B$47,"y",M21:M47)</f>
        <v>0</v>
      </c>
      <c r="N51" s="29"/>
      <c r="O51" s="162">
        <f>SUMIF($B$21:$B$47,"y",O21:O47)</f>
        <v>0</v>
      </c>
      <c r="P51" s="28"/>
      <c r="Q51" s="160"/>
      <c r="R51" s="160"/>
      <c r="S51" s="157" t="s">
        <v>76</v>
      </c>
      <c r="T51" s="38"/>
    </row>
    <row r="52" spans="1:21" s="1" customFormat="1" ht="12.6" thickBot="1" x14ac:dyDescent="0.3">
      <c r="B52" s="156" t="s">
        <v>77</v>
      </c>
      <c r="C52" s="28"/>
      <c r="D52" s="217" t="s">
        <v>78</v>
      </c>
      <c r="E52" s="28"/>
      <c r="F52" s="245" t="s">
        <v>79</v>
      </c>
      <c r="G52" s="245"/>
      <c r="H52" s="28"/>
      <c r="I52" s="28"/>
      <c r="J52" s="134"/>
      <c r="K52" s="134"/>
      <c r="L52" s="28"/>
      <c r="M52" s="28"/>
      <c r="N52" s="28"/>
      <c r="O52" s="28"/>
      <c r="P52" s="28"/>
      <c r="Q52" s="28"/>
      <c r="R52" s="28"/>
      <c r="S52" s="157"/>
      <c r="T52" s="158"/>
    </row>
    <row r="53" spans="1:21" ht="12.6" thickTop="1" x14ac:dyDescent="0.25">
      <c r="A53" s="1"/>
      <c r="B53" s="29"/>
      <c r="C53" s="154" t="s">
        <v>80</v>
      </c>
      <c r="D53" s="99"/>
      <c r="E53" s="106" t="s">
        <v>81</v>
      </c>
      <c r="F53" s="244"/>
      <c r="G53" s="244"/>
      <c r="H53" s="28" t="s">
        <v>82</v>
      </c>
      <c r="I53" s="28"/>
      <c r="J53" s="181" t="s">
        <v>83</v>
      </c>
      <c r="K53" s="182"/>
      <c r="L53" s="182"/>
      <c r="M53" s="182"/>
      <c r="N53" s="76"/>
      <c r="O53" s="76"/>
      <c r="P53" s="76"/>
      <c r="Q53" s="76"/>
      <c r="R53" s="76"/>
      <c r="S53" s="124"/>
      <c r="T53" s="76"/>
      <c r="U53" s="195"/>
    </row>
    <row r="54" spans="1:21" ht="3" customHeight="1" thickBot="1" x14ac:dyDescent="0.3">
      <c r="A54" s="1"/>
      <c r="B54" s="29"/>
      <c r="C54" s="154"/>
      <c r="D54" s="75"/>
      <c r="E54" s="106"/>
      <c r="F54" s="125"/>
      <c r="G54" s="104"/>
      <c r="H54" s="28"/>
      <c r="I54" s="28"/>
      <c r="J54" s="183"/>
      <c r="K54" s="1"/>
      <c r="L54" s="1"/>
      <c r="M54" s="1"/>
      <c r="N54" s="40"/>
      <c r="O54" s="40"/>
      <c r="P54" s="40"/>
      <c r="Q54" s="40"/>
      <c r="R54" s="40"/>
      <c r="S54" s="108"/>
      <c r="T54" s="40"/>
      <c r="U54" s="196"/>
    </row>
    <row r="55" spans="1:21" ht="13.5" customHeight="1" thickTop="1" x14ac:dyDescent="0.25">
      <c r="A55" s="1"/>
      <c r="B55" s="185"/>
      <c r="C55" s="173" t="s">
        <v>84</v>
      </c>
      <c r="D55" s="126"/>
      <c r="E55" s="174" t="s">
        <v>81</v>
      </c>
      <c r="F55" s="231"/>
      <c r="G55" s="231"/>
      <c r="H55" s="176" t="s">
        <v>85</v>
      </c>
      <c r="I55" s="1"/>
      <c r="J55" s="184"/>
      <c r="K55" s="1"/>
      <c r="L55" s="1"/>
      <c r="M55" s="154" t="str">
        <f>IF(TAType="DIRECTED - CAB ONLY", "Joint CAB Preapproval Confirmed By:", "Joint UST Preapproval Confirmed By:")</f>
        <v>Joint UST Preapproval Confirmed By:</v>
      </c>
      <c r="N55" s="127"/>
      <c r="O55" s="244"/>
      <c r="P55" s="244"/>
      <c r="Q55" s="244"/>
      <c r="R55" s="244"/>
      <c r="S55" s="154" t="s">
        <v>86</v>
      </c>
      <c r="T55" s="128"/>
      <c r="U55" s="196"/>
    </row>
    <row r="56" spans="1:21" ht="3.75" customHeight="1" thickBot="1" x14ac:dyDescent="0.3">
      <c r="A56" s="1"/>
      <c r="B56" s="186"/>
      <c r="C56" s="154"/>
      <c r="D56" s="75"/>
      <c r="E56" s="106"/>
      <c r="F56" s="104"/>
      <c r="G56" s="104"/>
      <c r="H56" s="177"/>
      <c r="I56" s="1"/>
      <c r="J56" s="179"/>
      <c r="K56" s="180"/>
      <c r="L56" s="180"/>
      <c r="M56" s="188"/>
      <c r="N56" s="180"/>
      <c r="O56" s="180"/>
      <c r="P56" s="180"/>
      <c r="Q56" s="180"/>
      <c r="R56" s="180"/>
      <c r="S56" s="188"/>
      <c r="T56" s="180"/>
      <c r="U56" s="197"/>
    </row>
    <row r="57" spans="1:21" ht="14.4" thickTop="1" x14ac:dyDescent="0.25">
      <c r="A57" s="1"/>
      <c r="B57" s="186"/>
      <c r="C57" s="154" t="str">
        <f>IF(TAType="DIRECTED - CAB ONLY", "RO Supv. Review:", "CO Review:")</f>
        <v>CO Review:</v>
      </c>
      <c r="D57" s="99"/>
      <c r="E57" s="106" t="s">
        <v>81</v>
      </c>
      <c r="F57" s="244"/>
      <c r="G57" s="244"/>
      <c r="H57" s="177" t="str">
        <f>IF(TAType="DIRECTED - CAB ONLY", "(ROS)", "(STF)")</f>
        <v>(STF)</v>
      </c>
      <c r="I57" s="1"/>
      <c r="J57" s="1"/>
      <c r="K57" s="1"/>
      <c r="L57" s="1"/>
      <c r="M57" s="154" t="s">
        <v>87</v>
      </c>
      <c r="N57" s="41"/>
      <c r="O57" s="231"/>
      <c r="P57" s="231"/>
      <c r="Q57" s="231"/>
      <c r="R57" s="231"/>
      <c r="S57" s="154" t="s">
        <v>88</v>
      </c>
      <c r="T57" s="41"/>
      <c r="U57" s="1"/>
    </row>
    <row r="58" spans="1:21" ht="4.5" customHeight="1" thickBot="1" x14ac:dyDescent="0.3">
      <c r="A58" s="1"/>
      <c r="B58" s="187"/>
      <c r="C58" s="188"/>
      <c r="D58" s="189"/>
      <c r="E58" s="175"/>
      <c r="F58" s="175"/>
      <c r="G58" s="175"/>
      <c r="H58" s="178"/>
      <c r="I58" s="1"/>
      <c r="J58" s="1"/>
      <c r="K58" s="1"/>
      <c r="L58" s="1"/>
      <c r="M58" s="154"/>
      <c r="N58" s="29"/>
      <c r="O58" s="29"/>
      <c r="P58" s="29"/>
      <c r="Q58" s="29"/>
      <c r="R58" s="29"/>
      <c r="S58" s="154"/>
      <c r="T58" s="29"/>
      <c r="U58" s="1"/>
    </row>
    <row r="59" spans="1:21" s="1" customFormat="1" ht="12.6" thickTop="1" x14ac:dyDescent="0.25">
      <c r="B59" s="134" t="s">
        <v>89</v>
      </c>
      <c r="C59" s="134"/>
      <c r="D59" s="134"/>
      <c r="E59" s="134"/>
      <c r="F59" s="134"/>
      <c r="G59" s="134"/>
      <c r="H59" s="134"/>
      <c r="I59" s="28"/>
      <c r="J59" s="28"/>
      <c r="K59" s="28"/>
      <c r="L59" s="28"/>
      <c r="M59" s="28"/>
      <c r="N59" s="28"/>
      <c r="O59" s="28"/>
      <c r="P59" s="28"/>
      <c r="Q59" s="28"/>
      <c r="R59" s="28"/>
      <c r="S59" s="28"/>
      <c r="T59" s="28"/>
    </row>
    <row r="60" spans="1:21" s="1" customFormat="1" x14ac:dyDescent="0.25">
      <c r="B60" s="134" t="s">
        <v>90</v>
      </c>
      <c r="C60" s="28"/>
      <c r="D60" s="134"/>
      <c r="E60" s="134"/>
      <c r="F60" s="134"/>
      <c r="G60" s="134"/>
      <c r="H60" s="134"/>
      <c r="I60" s="28"/>
      <c r="J60" s="28"/>
      <c r="K60" s="28"/>
      <c r="L60" s="28"/>
      <c r="M60" s="28"/>
      <c r="N60" s="28"/>
      <c r="O60" s="28"/>
      <c r="P60" s="28"/>
      <c r="Q60" s="28"/>
      <c r="R60" s="28"/>
      <c r="S60" s="28"/>
      <c r="T60" s="28"/>
    </row>
    <row r="61" spans="1:21" s="1" customFormat="1" x14ac:dyDescent="0.25">
      <c r="B61" s="134" t="s">
        <v>91</v>
      </c>
      <c r="C61" s="28"/>
      <c r="D61" s="28"/>
      <c r="E61" s="28"/>
      <c r="F61" s="28"/>
      <c r="G61" s="28"/>
      <c r="H61" s="28"/>
      <c r="I61" s="28"/>
      <c r="J61" s="28"/>
      <c r="K61" s="28"/>
      <c r="L61" s="28"/>
      <c r="M61" s="28"/>
      <c r="N61" s="28"/>
      <c r="O61" s="28"/>
      <c r="P61" s="28"/>
      <c r="Q61" s="28"/>
      <c r="R61" s="28"/>
      <c r="S61" s="28"/>
      <c r="T61" s="28"/>
    </row>
    <row r="62" spans="1:21" s="1" customFormat="1" x14ac:dyDescent="0.25">
      <c r="B62" s="134" t="str">
        <f>IF(TAType="DIRECTED - CAB ONLY", 'Data {DO NOT EDIT}'!M2, 'Data {DO NOT EDIT}'!M8)</f>
        <v>4 - Preapproval is not valid (i.e., claimable) until receipt is signed as 'Confirmed' by the RP or their designee and returned to the Trust Fund within a week of approval. Signature</v>
      </c>
      <c r="C62" s="28"/>
      <c r="D62" s="28"/>
      <c r="E62" s="28"/>
      <c r="F62" s="28"/>
      <c r="G62" s="28"/>
      <c r="H62" s="28"/>
      <c r="I62" s="28"/>
      <c r="J62" s="28"/>
      <c r="K62" s="28"/>
      <c r="L62" s="28"/>
      <c r="M62" s="28"/>
      <c r="N62" s="28"/>
      <c r="O62" s="28"/>
      <c r="P62" s="28"/>
      <c r="Q62" s="28"/>
      <c r="R62" s="28"/>
      <c r="S62" s="28"/>
      <c r="T62" s="28"/>
    </row>
    <row r="63" spans="1:21" s="1" customFormat="1" x14ac:dyDescent="0.25">
      <c r="B63" s="134"/>
      <c r="C63" s="134" t="str">
        <f>IF(TAType="DIRECTED - CAB ONLY", 'Data {DO NOT EDIT}'!M3, 'Data {DO NOT EDIT}'!M9)</f>
        <v>indicates acknowledgement of the tasks and amounts approved.  Any objections/appeals must be submitted via Change Order prior to work proceeding. Scope/cost</v>
      </c>
      <c r="D63" s="28"/>
      <c r="E63" s="28"/>
      <c r="F63" s="28"/>
      <c r="G63" s="28"/>
      <c r="H63" s="28"/>
      <c r="I63" s="28"/>
      <c r="J63" s="28"/>
      <c r="K63" s="28"/>
      <c r="L63" s="28"/>
      <c r="M63" s="28"/>
      <c r="N63" s="28"/>
      <c r="O63" s="28"/>
      <c r="P63" s="28"/>
      <c r="Q63" s="28"/>
      <c r="R63" s="28"/>
      <c r="S63" s="28"/>
      <c r="T63" s="28"/>
    </row>
    <row r="64" spans="1:21" s="11" customFormat="1" x14ac:dyDescent="0.25">
      <c r="C64" s="156" t="str">
        <f>IF(TAType="DIRECTED - CAB ONLY", 'Data {DO NOT EDIT}'!M4, 'Data {DO NOT EDIT}'!M10)</f>
        <v>negotiations do not supersede other regulatory deadlines as described in #1 above.  Also, any ePATA that has been signed as 'Confirmed' by both the UST Section and RP</v>
      </c>
      <c r="D64" s="42"/>
      <c r="E64" s="42"/>
      <c r="F64" s="42"/>
      <c r="G64" s="42"/>
      <c r="H64" s="42"/>
      <c r="I64" s="42"/>
      <c r="J64" s="42"/>
      <c r="K64" s="42"/>
      <c r="L64" s="42"/>
      <c r="M64" s="42"/>
      <c r="N64" s="42"/>
      <c r="O64" s="42"/>
      <c r="P64" s="42"/>
      <c r="Q64" s="42"/>
      <c r="R64" s="42"/>
      <c r="S64" s="42"/>
      <c r="T64" s="42"/>
    </row>
    <row r="65" spans="2:20" s="172" customFormat="1" x14ac:dyDescent="0.25">
      <c r="B65" s="156"/>
      <c r="C65" s="134" t="str">
        <f>IF(TAType="DIRECTED - CAB ONLY", 'Data {DO NOT EDIT}'!M5, 'Data {DO NOT EDIT}'!M11)</f>
        <v>is not to be modified without written consent by all signatories.</v>
      </c>
      <c r="D65" s="134"/>
      <c r="E65" s="134"/>
      <c r="F65" s="134"/>
      <c r="G65" s="134"/>
      <c r="H65" s="134"/>
      <c r="I65" s="134"/>
      <c r="J65" s="134"/>
      <c r="K65" s="134"/>
      <c r="L65" s="134"/>
      <c r="M65" s="134"/>
      <c r="N65" s="134"/>
      <c r="O65" s="134"/>
      <c r="P65" s="134"/>
      <c r="Q65" s="134"/>
      <c r="R65" s="134"/>
      <c r="S65" s="134"/>
      <c r="T65" s="134"/>
    </row>
    <row r="66" spans="2:20" s="1" customFormat="1" x14ac:dyDescent="0.25">
      <c r="B66" s="156" t="s">
        <v>92</v>
      </c>
      <c r="C66" s="28"/>
      <c r="D66" s="28"/>
      <c r="E66" s="28"/>
      <c r="F66" s="28"/>
      <c r="G66" s="28"/>
      <c r="H66" s="28"/>
      <c r="I66" s="28"/>
      <c r="J66" s="28"/>
      <c r="K66" s="28"/>
      <c r="L66" s="28"/>
      <c r="M66" s="28"/>
      <c r="N66" s="28"/>
      <c r="O66" s="28"/>
      <c r="P66" s="28"/>
      <c r="Q66" s="28"/>
      <c r="R66" s="28"/>
      <c r="S66" s="28"/>
      <c r="T66" s="28"/>
    </row>
    <row r="67" spans="2:20" s="1" customFormat="1" x14ac:dyDescent="0.25">
      <c r="B67" s="42" t="s">
        <v>93</v>
      </c>
      <c r="C67" s="28"/>
      <c r="D67" s="28"/>
      <c r="E67" s="28"/>
      <c r="F67" s="28"/>
      <c r="G67" s="28"/>
      <c r="H67" s="28"/>
      <c r="I67" s="28"/>
      <c r="J67" s="28"/>
      <c r="K67" s="28"/>
      <c r="L67" s="28"/>
      <c r="M67" s="28"/>
      <c r="N67" s="28"/>
      <c r="O67" s="28"/>
      <c r="P67" s="28"/>
      <c r="Q67" s="28"/>
      <c r="R67" s="28"/>
      <c r="S67" s="28"/>
      <c r="T67" s="28"/>
    </row>
  </sheetData>
  <sheetProtection formatCells="0" selectLockedCells="1" sort="0" autoFilter="0"/>
  <customSheetViews>
    <customSheetView guid="{FED3EF2C-891B-4B19-A7F2-F90FD459899C}" scale="90" showPageBreaks="1" showGridLines="0" fitToPage="1" view="pageLayout">
      <selection activeCell="W18" sqref="W18"/>
      <pageMargins left="0" right="0" top="0" bottom="0" header="0" footer="0"/>
      <printOptions horizontalCentered="1"/>
      <pageSetup scale="85" orientation="portrait" r:id="rId1"/>
      <headerFooter alignWithMargins="0"/>
    </customSheetView>
  </customSheetViews>
  <mergeCells count="32">
    <mergeCell ref="F53:G53"/>
    <mergeCell ref="E20:G20"/>
    <mergeCell ref="N5:Q5"/>
    <mergeCell ref="Q12:T12"/>
    <mergeCell ref="H12:K12"/>
    <mergeCell ref="E11:H11"/>
    <mergeCell ref="J11:K11"/>
    <mergeCell ref="J9:K9"/>
    <mergeCell ref="Q20:S20"/>
    <mergeCell ref="Q18:T18"/>
    <mergeCell ref="S11:T11"/>
    <mergeCell ref="O6:Q6"/>
    <mergeCell ref="E10:K10"/>
    <mergeCell ref="E5:H5"/>
    <mergeCell ref="J5:K5"/>
    <mergeCell ref="E8:H8"/>
    <mergeCell ref="A1:J2"/>
    <mergeCell ref="K1:T2"/>
    <mergeCell ref="O57:R57"/>
    <mergeCell ref="N4:O4"/>
    <mergeCell ref="Q19:T19"/>
    <mergeCell ref="B19:O19"/>
    <mergeCell ref="I6:K6"/>
    <mergeCell ref="E9:H9"/>
    <mergeCell ref="M8:T8"/>
    <mergeCell ref="B18:O18"/>
    <mergeCell ref="D4:K4"/>
    <mergeCell ref="B14:U14"/>
    <mergeCell ref="F55:G55"/>
    <mergeCell ref="F57:G57"/>
    <mergeCell ref="F52:G52"/>
    <mergeCell ref="O55:R55"/>
  </mergeCells>
  <phoneticPr fontId="14" type="noConversion"/>
  <conditionalFormatting sqref="E21">
    <cfRule type="expression" dxfId="9" priority="319">
      <formula>AND($H$21&lt;&gt;"y",$F$55&lt;&gt;"")</formula>
    </cfRule>
  </conditionalFormatting>
  <conditionalFormatting sqref="E22:E47">
    <cfRule type="expression" dxfId="8" priority="320">
      <formula>AND(H22&lt;&gt;"y",$F$55&lt;&gt;"")</formula>
    </cfRule>
  </conditionalFormatting>
  <conditionalFormatting sqref="H21 K21:K47 H23 H25 H27 H29 H31 H33 H35 H37 H39 H41 H43 H45 H47">
    <cfRule type="expression" dxfId="7" priority="180">
      <formula>H21&lt;&gt;"y"</formula>
    </cfRule>
  </conditionalFormatting>
  <conditionalFormatting sqref="H21:H47 K21:K47">
    <cfRule type="expression" dxfId="6" priority="176">
      <formula>H21&lt;&gt;"y"</formula>
    </cfRule>
  </conditionalFormatting>
  <conditionalFormatting sqref="J21:J47">
    <cfRule type="expression" dxfId="5" priority="317">
      <formula>AND(K21&lt;&gt;"y",$F$57&lt;&gt;"")</formula>
    </cfRule>
  </conditionalFormatting>
  <conditionalFormatting sqref="M21:M47">
    <cfRule type="expression" dxfId="4" priority="315">
      <formula>AND(M21&lt;&gt;O21,$F$55&lt;&gt;"")</formula>
    </cfRule>
  </conditionalFormatting>
  <conditionalFormatting sqref="M49:M51">
    <cfRule type="expression" dxfId="3" priority="24">
      <formula>M49&lt;&gt;O49</formula>
    </cfRule>
  </conditionalFormatting>
  <conditionalFormatting sqref="O21:O47">
    <cfRule type="cellIs" dxfId="2" priority="57" operator="notEqual">
      <formula>M21</formula>
    </cfRule>
    <cfRule type="cellIs" dxfId="1" priority="181" operator="notEqual">
      <formula>M21</formula>
    </cfRule>
  </conditionalFormatting>
  <conditionalFormatting sqref="O49:O51">
    <cfRule type="expression" dxfId="0" priority="21">
      <formula>O49&lt;&gt;M49</formula>
    </cfRule>
  </conditionalFormatting>
  <dataValidations count="9">
    <dataValidation type="date" allowBlank="1" showInputMessage="1" showErrorMessage="1" errorTitle="TA Date" error="The date you have entered is not allowed.  Please double-check your date to confirm the information is being accurately input." sqref="D53:D59" xr:uid="{00000000-0002-0000-0100-000000000000}">
      <formula1>40715</formula1>
      <formula2>54789</formula2>
    </dataValidation>
    <dataValidation type="whole" allowBlank="1" showInputMessage="1" showErrorMessage="1" sqref="T9" xr:uid="{00000000-0002-0000-0100-000001000000}">
      <formula1>0</formula1>
      <formula2>10</formula2>
    </dataValidation>
    <dataValidation type="list" allowBlank="1" showInputMessage="1" showErrorMessage="1" sqref="H12 O6:Q6" xr:uid="{00000000-0002-0000-0100-000002000000}">
      <formula1>Eligibility</formula1>
    </dataValidation>
    <dataValidation type="list" allowBlank="1" showInputMessage="1" showErrorMessage="1" sqref="I6:K6" xr:uid="{00000000-0002-0000-0100-000003000000}">
      <formula1>RPType</formula1>
    </dataValidation>
    <dataValidation type="list" allowBlank="1" showInputMessage="1" showErrorMessage="1" sqref="Q4" xr:uid="{00000000-0002-0000-0100-000004000000}">
      <formula1>CountyList</formula1>
    </dataValidation>
    <dataValidation type="list" allowBlank="1" showInputMessage="1" showErrorMessage="1" sqref="D21:D47" xr:uid="{00000000-0002-0000-0100-000007000000}">
      <formula1>LabCodes</formula1>
    </dataValidation>
    <dataValidation type="custom" errorStyle="warning" allowBlank="1" showInputMessage="1" showErrorMessage="1" errorTitle="REIMBURSEMENT TYPE NOT SELECTED" error="TA Reimbursement Type Not Selected at the top of the form. Please click Cell A1 and select the proper TA Reimbursement Type from the Dropdown Menu." sqref="F53:G53 F57:G57" xr:uid="{00000000-0002-0000-0100-000008000000}">
      <formula1>ReimbTypeChk&lt;&gt;0</formula1>
    </dataValidation>
    <dataValidation type="custom" errorStyle="warning" allowBlank="1" showInputMessage="1" showErrorMessage="1" errorTitle="REIMBURSEMENT TYPE NOT SELECTED." error="TA Reimbursement Type Not Selected at the top of the form. Please click Cell A1 and select the proper TA Reimbursement Type from the Dropdown Menu." sqref="F55:G55" xr:uid="{00000000-0002-0000-0100-000009000000}">
      <formula1>ReimbTypeChk&lt;&gt;0</formula1>
    </dataValidation>
    <dataValidation type="list" allowBlank="1" showInputMessage="1" showErrorMessage="1" errorTitle="Reimbursement Type" error="Select the applicable Reimbursement Type from the Dropdown menu (Directed, NonDirected, HH25, Oil Pollution Fund or Free Product)" sqref="A1:J2" xr:uid="{2CB9B8F6-2EFD-4D35-B391-059CB5B719FF}">
      <formula1>ReimbTypeName</formula1>
    </dataValidation>
  </dataValidations>
  <printOptions horizontalCentered="1"/>
  <pageMargins left="0.25" right="0.25" top="0.5" bottom="0.5" header="0.05" footer="0.05"/>
  <pageSetup scale="78" orientation="portrait"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errorTitle="RRD Task List" error="The Task you have requested is not part of the 2010 Reasonable Rate Document.  Please select a Task from the Dropdown menu for this cell." xr:uid="{DE6855F3-1011-42FE-8995-D7DECDFECECB}">
          <x14:formula1>
            <xm:f>'Data {DO NOT EDIT}'!$I$1:$I$176</xm:f>
          </x14:formula1>
          <xm:sqref>C21:C47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T38"/>
  <sheetViews>
    <sheetView zoomScaleNormal="100" zoomScaleSheetLayoutView="100" workbookViewId="0">
      <selection activeCell="S36" sqref="S36"/>
    </sheetView>
  </sheetViews>
  <sheetFormatPr defaultColWidth="9.109375" defaultRowHeight="12" x14ac:dyDescent="0.25"/>
  <cols>
    <col min="1" max="1" width="3.33203125" style="29" customWidth="1"/>
    <col min="2" max="2" width="6.88671875" style="28" customWidth="1"/>
    <col min="3" max="3" width="6" style="28" customWidth="1"/>
    <col min="4" max="4" width="7.88671875" style="28" customWidth="1"/>
    <col min="5" max="5" width="1" style="28" customWidth="1"/>
    <col min="6" max="6" width="5.6640625" style="28" customWidth="1"/>
    <col min="7" max="7" width="6.88671875" style="28" customWidth="1"/>
    <col min="8" max="8" width="1.109375" style="28" customWidth="1"/>
    <col min="9" max="9" width="10.6640625" style="28" customWidth="1"/>
    <col min="10" max="10" width="7.5546875" style="28" customWidth="1"/>
    <col min="11" max="11" width="1.44140625" style="28" customWidth="1"/>
    <col min="12" max="12" width="12.33203125" style="28" customWidth="1"/>
    <col min="13" max="13" width="1" style="28" customWidth="1"/>
    <col min="14" max="14" width="11.6640625" style="28" customWidth="1"/>
    <col min="15" max="15" width="1" style="28" customWidth="1"/>
    <col min="16" max="16" width="8.88671875" style="28" customWidth="1"/>
    <col min="17" max="17" width="1" style="28" customWidth="1"/>
    <col min="18" max="18" width="10" style="28" customWidth="1"/>
    <col min="19" max="19" width="11.33203125" style="28" customWidth="1"/>
    <col min="20" max="20" width="0.44140625" style="1" customWidth="1"/>
    <col min="21" max="16384" width="9.109375" style="1"/>
  </cols>
  <sheetData>
    <row r="1" spans="1:20" ht="18" x14ac:dyDescent="0.35">
      <c r="A1" s="276" t="s">
        <v>94</v>
      </c>
      <c r="B1" s="276"/>
      <c r="C1" s="276"/>
      <c r="D1" s="276"/>
      <c r="E1" s="276"/>
      <c r="F1" s="276"/>
      <c r="G1" s="276"/>
      <c r="H1" s="276"/>
      <c r="I1" s="276"/>
      <c r="J1" s="278" t="s">
        <v>95</v>
      </c>
      <c r="K1" s="278"/>
      <c r="L1" s="278"/>
      <c r="M1" s="278"/>
      <c r="N1" s="278"/>
      <c r="O1" s="278"/>
      <c r="P1" s="278"/>
      <c r="Q1" s="278"/>
      <c r="R1" s="278"/>
      <c r="S1" s="278"/>
    </row>
    <row r="2" spans="1:20" ht="14.4" x14ac:dyDescent="0.3">
      <c r="A2" s="276"/>
      <c r="B2" s="276"/>
      <c r="C2" s="276"/>
      <c r="D2" s="276"/>
      <c r="E2" s="276"/>
      <c r="F2" s="276"/>
      <c r="G2" s="276"/>
      <c r="H2" s="276"/>
      <c r="I2" s="276"/>
      <c r="J2" s="279" t="s">
        <v>96</v>
      </c>
      <c r="K2" s="279"/>
      <c r="L2" s="279"/>
      <c r="M2" s="279"/>
      <c r="N2" s="279"/>
      <c r="O2" s="279"/>
      <c r="P2" s="279"/>
      <c r="Q2" s="279"/>
      <c r="R2" s="279"/>
      <c r="S2" s="279"/>
    </row>
    <row r="3" spans="1:20" ht="18.75" customHeight="1" thickBot="1" x14ac:dyDescent="0.3">
      <c r="A3" s="28"/>
      <c r="R3" s="29"/>
      <c r="S3" s="29"/>
    </row>
    <row r="4" spans="1:20" s="61" customFormat="1" ht="16.5" customHeight="1" thickBot="1" x14ac:dyDescent="0.35">
      <c r="A4" s="59" t="s">
        <v>28</v>
      </c>
      <c r="B4" s="59"/>
      <c r="C4" s="275" t="str">
        <f>IF('Preapproval ePATA'!D4&lt;&gt;0,'Preapproval ePATA'!D4,"")</f>
        <v/>
      </c>
      <c r="D4" s="275"/>
      <c r="E4" s="275"/>
      <c r="F4" s="275"/>
      <c r="G4" s="275"/>
      <c r="H4" s="275"/>
      <c r="I4" s="275"/>
      <c r="J4" s="275"/>
      <c r="K4" s="59"/>
      <c r="L4" s="59" t="s">
        <v>29</v>
      </c>
      <c r="M4" s="275" t="str">
        <f>IF('Preapproval ePATA'!N4&lt;&gt;0,'Preapproval ePATA'!N4,"")</f>
        <v/>
      </c>
      <c r="N4" s="275"/>
      <c r="O4" s="73" t="s">
        <v>30</v>
      </c>
      <c r="P4" s="74"/>
      <c r="Q4" s="59"/>
      <c r="R4" s="65" t="s">
        <v>31</v>
      </c>
      <c r="S4" s="68" t="str">
        <f>IF('Preapproval ePATA'!T4&lt;&gt;0,'Preapproval ePATA'!T4,"")</f>
        <v/>
      </c>
    </row>
    <row r="5" spans="1:20" s="61" customFormat="1" ht="16.5" customHeight="1" x14ac:dyDescent="0.3">
      <c r="A5" s="59" t="s">
        <v>97</v>
      </c>
      <c r="B5" s="59"/>
      <c r="C5" s="59"/>
      <c r="D5" s="63"/>
      <c r="E5" s="281" t="str">
        <f>IF('Preapproval ePATA'!G5&lt;&gt;0,'Preapproval ePATA'!G5,"")</f>
        <v/>
      </c>
      <c r="F5" s="281"/>
      <c r="G5" s="281"/>
      <c r="H5" s="87"/>
      <c r="I5" s="281" t="str">
        <f>IF('Preapproval ePATA'!J5&lt;&gt;0,'Preapproval ePATA'!J5,"")</f>
        <v/>
      </c>
      <c r="J5" s="281"/>
      <c r="K5" s="59"/>
      <c r="L5" s="69" t="s">
        <v>33</v>
      </c>
      <c r="M5" s="277" t="str">
        <f>IF('Preapproval ePATA'!N5&lt;&gt;0,'Preapproval ePATA'!N5,"")</f>
        <v/>
      </c>
      <c r="N5" s="277"/>
      <c r="O5" s="275"/>
      <c r="P5" s="277"/>
      <c r="Q5" s="59"/>
      <c r="R5" s="70" t="s">
        <v>34</v>
      </c>
      <c r="S5" s="218" t="e">
        <f>VLOOKUP(P4,'Data {DO NOT EDIT}'!F2:G101,2)</f>
        <v>#N/A</v>
      </c>
    </row>
    <row r="6" spans="1:20" s="61" customFormat="1" ht="16.5" customHeight="1" x14ac:dyDescent="0.3">
      <c r="A6" s="59" t="s">
        <v>35</v>
      </c>
      <c r="B6" s="59"/>
      <c r="C6" s="71"/>
      <c r="D6" s="59"/>
      <c r="E6" s="59"/>
      <c r="F6" s="59"/>
      <c r="G6" s="59"/>
      <c r="H6" s="275" t="str">
        <f>IF('Preapproval ePATA'!I6&lt;&gt;0,'Preapproval ePATA'!I6,"")</f>
        <v/>
      </c>
      <c r="I6" s="275"/>
      <c r="J6" s="275"/>
      <c r="K6" s="59"/>
      <c r="L6" s="59" t="s">
        <v>98</v>
      </c>
      <c r="M6" s="59"/>
      <c r="N6" s="59"/>
      <c r="O6" s="280" t="str">
        <f>IF('Preapproval ePATA'!Q6&lt;&gt;0,'Preapproval ePATA'!Q6,"")</f>
        <v/>
      </c>
      <c r="P6" s="280"/>
      <c r="Q6" s="72"/>
      <c r="R6" s="58" t="s">
        <v>37</v>
      </c>
      <c r="S6" s="219" t="str">
        <f>IF('Preapproval ePATA'!T6&lt;&gt;0,'Preapproval ePATA'!T6,"")</f>
        <v/>
      </c>
    </row>
    <row r="7" spans="1:20" s="61" customFormat="1" ht="16.5" customHeight="1" x14ac:dyDescent="0.3">
      <c r="A7" s="59" t="s">
        <v>99</v>
      </c>
      <c r="B7" s="32"/>
      <c r="C7" s="32"/>
      <c r="D7" s="232" t="str">
        <f>IF('Preapproval ePATA'!G8&lt;&gt;0,'Preapproval ePATA'!G8,"")</f>
        <v/>
      </c>
      <c r="E7" s="232"/>
      <c r="F7" s="232"/>
      <c r="G7" s="232"/>
      <c r="H7" s="232"/>
      <c r="I7" s="232"/>
      <c r="J7" s="232"/>
      <c r="K7" s="59"/>
      <c r="L7" s="59" t="s">
        <v>46</v>
      </c>
      <c r="M7" s="80"/>
      <c r="N7" s="80"/>
      <c r="O7" s="249" t="str">
        <f>IF('Preapproval ePATA'!E11&lt;&gt;0,'Preapproval ePATA'!E11,"")</f>
        <v/>
      </c>
      <c r="P7" s="249"/>
      <c r="Q7" s="44" t="s">
        <v>30</v>
      </c>
      <c r="R7" s="232" t="str">
        <f>IF('Preapproval ePATA'!J11&lt;&gt;0,'Preapproval ePATA'!J11,"")</f>
        <v/>
      </c>
      <c r="S7" s="232"/>
    </row>
    <row r="8" spans="1:20" ht="21" customHeight="1" x14ac:dyDescent="0.3">
      <c r="L8" s="46"/>
      <c r="M8" s="46"/>
      <c r="N8" s="46"/>
      <c r="O8" s="47"/>
      <c r="P8" s="79"/>
      <c r="Q8" s="48"/>
      <c r="R8" s="47"/>
      <c r="S8" s="79"/>
    </row>
    <row r="9" spans="1:20" s="4" customFormat="1" ht="1.5" customHeight="1" x14ac:dyDescent="0.2">
      <c r="A9" s="30"/>
      <c r="B9" s="30"/>
      <c r="C9" s="30"/>
      <c r="D9" s="31"/>
      <c r="E9" s="31"/>
      <c r="F9" s="31"/>
      <c r="G9" s="31"/>
      <c r="H9" s="31"/>
      <c r="I9" s="31"/>
      <c r="J9" s="31"/>
      <c r="K9" s="30"/>
      <c r="L9" s="52"/>
      <c r="M9" s="52"/>
      <c r="N9" s="52"/>
      <c r="O9" s="52"/>
      <c r="P9" s="53"/>
      <c r="Q9" s="53"/>
      <c r="R9" s="53"/>
      <c r="S9" s="53"/>
      <c r="T9" s="3"/>
    </row>
    <row r="10" spans="1:20" s="2" customFormat="1" ht="130.5" customHeight="1" x14ac:dyDescent="0.2">
      <c r="A10" s="268" t="s">
        <v>100</v>
      </c>
      <c r="B10" s="268"/>
      <c r="C10" s="268"/>
      <c r="D10" s="268"/>
      <c r="E10" s="268"/>
      <c r="F10" s="268"/>
      <c r="G10" s="268"/>
      <c r="H10" s="268"/>
      <c r="I10" s="268"/>
      <c r="J10" s="268"/>
      <c r="K10" s="268"/>
      <c r="L10" s="268"/>
      <c r="M10" s="268"/>
      <c r="N10" s="268"/>
      <c r="O10" s="268"/>
      <c r="P10" s="268"/>
      <c r="Q10" s="268"/>
      <c r="R10" s="268"/>
      <c r="S10" s="268"/>
      <c r="T10" s="268"/>
    </row>
    <row r="11" spans="1:20" s="2" customFormat="1" ht="9.75" customHeight="1" x14ac:dyDescent="0.2">
      <c r="A11" s="220"/>
      <c r="B11" s="220"/>
      <c r="C11" s="220"/>
      <c r="D11" s="220"/>
      <c r="E11" s="220"/>
      <c r="F11" s="220"/>
      <c r="G11" s="220"/>
      <c r="H11" s="220"/>
      <c r="I11" s="220"/>
      <c r="J11" s="220"/>
      <c r="K11" s="220"/>
      <c r="L11" s="220"/>
      <c r="M11" s="220"/>
      <c r="N11" s="220"/>
      <c r="O11" s="220"/>
      <c r="P11" s="220"/>
      <c r="Q11" s="220"/>
      <c r="R11" s="220"/>
      <c r="S11" s="220"/>
      <c r="T11" s="220"/>
    </row>
    <row r="12" spans="1:20" s="2" customFormat="1" ht="28.5" customHeight="1" x14ac:dyDescent="0.2">
      <c r="A12" s="216"/>
      <c r="B12" s="216"/>
      <c r="C12" s="216"/>
      <c r="D12" s="216"/>
      <c r="E12" s="216"/>
      <c r="F12" s="216"/>
      <c r="G12" s="216"/>
      <c r="H12" s="216"/>
      <c r="I12" s="216"/>
      <c r="J12" s="216"/>
      <c r="K12" s="216"/>
      <c r="L12" s="269" t="s">
        <v>101</v>
      </c>
      <c r="M12" s="270"/>
      <c r="N12" s="270"/>
      <c r="O12" s="216"/>
      <c r="P12" s="216"/>
      <c r="Q12" s="216"/>
      <c r="R12" s="216"/>
      <c r="S12" s="216"/>
      <c r="T12" s="216"/>
    </row>
    <row r="13" spans="1:20" s="61" customFormat="1" ht="15" customHeight="1" x14ac:dyDescent="0.3">
      <c r="A13" s="56"/>
      <c r="B13" s="59"/>
      <c r="C13" s="59"/>
      <c r="D13" s="51"/>
      <c r="E13" s="60"/>
      <c r="F13" s="51"/>
      <c r="G13" s="59"/>
      <c r="H13" s="59"/>
      <c r="I13" s="59"/>
      <c r="K13" s="59"/>
      <c r="L13" s="271"/>
      <c r="M13" s="271"/>
      <c r="N13" s="271"/>
      <c r="P13" s="62"/>
    </row>
    <row r="14" spans="1:20" s="61" customFormat="1" ht="13.5" customHeight="1" x14ac:dyDescent="0.3">
      <c r="A14" s="56"/>
      <c r="D14" s="63"/>
      <c r="E14" s="63"/>
      <c r="F14" s="63"/>
      <c r="G14" s="63"/>
      <c r="H14" s="59"/>
      <c r="I14" s="64"/>
      <c r="J14" s="65" t="s">
        <v>102</v>
      </c>
      <c r="K14" s="59"/>
      <c r="L14" s="272">
        <f>'Preapproval ePATA'!M49</f>
        <v>0</v>
      </c>
      <c r="M14" s="273"/>
      <c r="N14" s="274"/>
    </row>
    <row r="15" spans="1:20" s="61" customFormat="1" ht="13.5" customHeight="1" x14ac:dyDescent="0.3">
      <c r="A15" s="56"/>
      <c r="D15" s="63"/>
      <c r="E15" s="63"/>
      <c r="F15" s="63"/>
      <c r="G15" s="63"/>
      <c r="H15" s="59"/>
      <c r="I15" s="64"/>
      <c r="J15" s="66" t="s">
        <v>103</v>
      </c>
      <c r="K15" s="59"/>
      <c r="L15" s="272">
        <f>'Preapproval ePATA'!M50</f>
        <v>0</v>
      </c>
      <c r="M15" s="273"/>
      <c r="N15" s="274"/>
    </row>
    <row r="16" spans="1:20" s="61" customFormat="1" ht="14.25" customHeight="1" thickBot="1" x14ac:dyDescent="0.35">
      <c r="A16" s="56"/>
      <c r="D16" s="63"/>
      <c r="E16" s="63"/>
      <c r="F16" s="63"/>
      <c r="G16" s="63"/>
      <c r="H16" s="59"/>
      <c r="I16" s="64"/>
      <c r="J16" s="66" t="s">
        <v>75</v>
      </c>
      <c r="K16" s="59"/>
      <c r="L16" s="263">
        <f>'Preapproval ePATA'!M51</f>
        <v>0</v>
      </c>
      <c r="M16" s="264"/>
      <c r="N16" s="265"/>
    </row>
    <row r="17" spans="1:19" s="11" customFormat="1" ht="25.5" customHeight="1" x14ac:dyDescent="0.2">
      <c r="B17" s="43"/>
      <c r="C17" s="42"/>
      <c r="D17" s="42"/>
      <c r="E17" s="42"/>
      <c r="F17" s="42"/>
      <c r="G17" s="42"/>
      <c r="H17" s="42"/>
      <c r="I17" s="42"/>
      <c r="J17" s="42"/>
      <c r="K17" s="42"/>
      <c r="L17" s="42"/>
      <c r="M17" s="42"/>
      <c r="N17" s="42"/>
      <c r="O17" s="42"/>
      <c r="P17" s="42"/>
      <c r="Q17" s="42"/>
      <c r="R17" s="42"/>
    </row>
    <row r="18" spans="1:19" customFormat="1" ht="59.25" customHeight="1" x14ac:dyDescent="0.25">
      <c r="A18" s="267" t="s">
        <v>104</v>
      </c>
      <c r="B18" s="267"/>
      <c r="C18" s="267"/>
      <c r="D18" s="267"/>
      <c r="E18" s="267"/>
      <c r="F18" s="267"/>
      <c r="G18" s="267"/>
      <c r="H18" s="267"/>
      <c r="I18" s="267"/>
      <c r="J18" s="267"/>
      <c r="K18" s="267"/>
      <c r="L18" s="267"/>
      <c r="M18" s="267"/>
      <c r="N18" s="267"/>
      <c r="O18" s="267"/>
      <c r="P18" s="267"/>
      <c r="Q18" s="267"/>
      <c r="R18" s="267"/>
      <c r="S18" s="267"/>
    </row>
    <row r="19" spans="1:19" customFormat="1" ht="21" customHeight="1" x14ac:dyDescent="0.3">
      <c r="A19" s="54"/>
      <c r="B19" s="54"/>
      <c r="C19" s="54"/>
      <c r="D19" s="54"/>
      <c r="E19" s="55" t="s">
        <v>105</v>
      </c>
      <c r="F19" s="266"/>
      <c r="G19" s="266"/>
      <c r="H19" s="266"/>
      <c r="I19" s="266"/>
      <c r="J19" s="266"/>
      <c r="K19" s="266"/>
      <c r="L19" s="266"/>
      <c r="M19" s="266"/>
      <c r="N19" s="55" t="s">
        <v>106</v>
      </c>
      <c r="O19" s="266"/>
      <c r="P19" s="266"/>
      <c r="Q19" s="266"/>
      <c r="R19" s="266"/>
      <c r="S19" s="56"/>
    </row>
    <row r="20" spans="1:19" customFormat="1" ht="26.25" customHeight="1" x14ac:dyDescent="0.3">
      <c r="A20" s="57"/>
      <c r="B20" s="57"/>
      <c r="C20" s="57"/>
      <c r="D20" s="57"/>
      <c r="E20" s="57"/>
      <c r="F20" s="57"/>
      <c r="G20" s="57"/>
      <c r="H20" s="57"/>
      <c r="I20" s="57"/>
      <c r="J20" s="57"/>
      <c r="K20" s="57"/>
      <c r="L20" s="57"/>
      <c r="M20" s="57"/>
      <c r="N20" s="57"/>
      <c r="O20" s="56"/>
      <c r="P20" s="56"/>
      <c r="Q20" s="56"/>
      <c r="R20" s="56"/>
      <c r="S20" s="56"/>
    </row>
    <row r="21" spans="1:19" customFormat="1" ht="21.75" customHeight="1" x14ac:dyDescent="0.3">
      <c r="A21" s="56" t="s">
        <v>107</v>
      </c>
      <c r="B21" s="56"/>
      <c r="C21" s="266"/>
      <c r="D21" s="266"/>
      <c r="E21" s="266"/>
      <c r="F21" s="266"/>
      <c r="G21" s="266"/>
      <c r="H21" s="56"/>
      <c r="I21" s="58" t="s">
        <v>108</v>
      </c>
      <c r="J21" s="266"/>
      <c r="K21" s="266"/>
      <c r="L21" s="266"/>
      <c r="M21" s="56"/>
      <c r="N21" s="56"/>
      <c r="O21" s="56"/>
      <c r="P21" s="56"/>
      <c r="Q21" s="56"/>
      <c r="R21" s="56"/>
      <c r="S21" s="56"/>
    </row>
    <row r="22" spans="1:19" customFormat="1" ht="30" customHeight="1" x14ac:dyDescent="0.3">
      <c r="A22" s="56" t="s">
        <v>109</v>
      </c>
      <c r="B22" s="56"/>
      <c r="C22" s="56"/>
      <c r="D22" s="56"/>
      <c r="E22" s="56"/>
      <c r="F22" s="56"/>
      <c r="G22" s="56"/>
      <c r="H22" s="56"/>
      <c r="I22" s="56"/>
      <c r="J22" s="56"/>
      <c r="K22" s="56"/>
      <c r="L22" s="56"/>
      <c r="M22" s="56"/>
      <c r="N22" s="56"/>
      <c r="O22" s="56"/>
      <c r="P22" s="56"/>
      <c r="Q22" s="56"/>
      <c r="R22" s="56"/>
      <c r="S22" s="56"/>
    </row>
    <row r="23" spans="1:19" customFormat="1" ht="30" customHeight="1" x14ac:dyDescent="0.3">
      <c r="A23" s="56" t="s">
        <v>110</v>
      </c>
      <c r="B23" s="56"/>
      <c r="C23" s="56"/>
      <c r="D23" s="56"/>
      <c r="E23" s="56"/>
      <c r="F23" s="56"/>
      <c r="G23" s="56"/>
      <c r="H23" s="56"/>
      <c r="I23" s="56"/>
      <c r="J23" s="56"/>
      <c r="K23" s="56"/>
      <c r="L23" s="56"/>
      <c r="M23" s="56"/>
      <c r="N23" s="56"/>
      <c r="O23" s="56"/>
      <c r="P23" s="56"/>
      <c r="Q23" s="56"/>
      <c r="R23" s="56"/>
      <c r="S23" s="56"/>
    </row>
    <row r="24" spans="1:19" customFormat="1" ht="21.75" customHeight="1" x14ac:dyDescent="0.3">
      <c r="A24" s="56"/>
      <c r="B24" s="56"/>
      <c r="C24" s="56"/>
      <c r="D24" s="56"/>
      <c r="E24" s="56"/>
      <c r="F24" s="56"/>
      <c r="G24" s="56"/>
      <c r="H24" s="56"/>
      <c r="I24" s="28"/>
      <c r="J24" s="28"/>
      <c r="K24" s="28"/>
      <c r="L24" s="78" t="s">
        <v>111</v>
      </c>
      <c r="M24" s="28"/>
      <c r="N24" s="28"/>
      <c r="O24" s="56"/>
      <c r="P24" s="28"/>
      <c r="Q24" s="56"/>
      <c r="R24" s="56"/>
      <c r="S24" s="56"/>
    </row>
    <row r="25" spans="1:19" customFormat="1" ht="21.75" customHeight="1" x14ac:dyDescent="0.3">
      <c r="A25" s="56" t="s">
        <v>112</v>
      </c>
      <c r="B25" s="56"/>
      <c r="C25" s="56"/>
      <c r="D25" s="56"/>
      <c r="E25" s="56"/>
      <c r="F25" s="56"/>
      <c r="G25" s="56"/>
      <c r="H25" s="56"/>
      <c r="I25" s="56"/>
      <c r="J25" s="56"/>
      <c r="K25" s="56"/>
      <c r="L25" s="56"/>
      <c r="M25" s="56"/>
      <c r="N25" s="56"/>
      <c r="O25" s="56"/>
      <c r="P25" s="56"/>
      <c r="Q25" s="56"/>
      <c r="R25" s="56"/>
      <c r="S25" s="56"/>
    </row>
    <row r="26" spans="1:19" customFormat="1" ht="21.75" customHeight="1" x14ac:dyDescent="0.3">
      <c r="A26" s="29"/>
      <c r="B26" s="28"/>
      <c r="C26" s="28"/>
      <c r="D26" s="28"/>
      <c r="E26" s="28"/>
      <c r="F26" s="28"/>
      <c r="G26" s="28"/>
      <c r="H26" s="28"/>
      <c r="I26" s="28"/>
      <c r="J26" s="28"/>
      <c r="K26" s="28"/>
      <c r="L26" s="28"/>
      <c r="M26" s="28"/>
      <c r="N26" s="28"/>
      <c r="O26" s="28"/>
      <c r="P26" s="28"/>
      <c r="Q26" s="28"/>
      <c r="R26" s="28"/>
      <c r="S26" s="56"/>
    </row>
    <row r="27" spans="1:19" ht="15.6" x14ac:dyDescent="0.3">
      <c r="A27" s="56" t="s">
        <v>113</v>
      </c>
      <c r="B27" s="56"/>
      <c r="C27" s="56"/>
      <c r="D27" s="266"/>
      <c r="E27" s="266"/>
      <c r="F27" s="266"/>
      <c r="G27" s="266"/>
      <c r="H27" s="266"/>
      <c r="I27" s="266"/>
      <c r="J27" s="266"/>
      <c r="K27" s="56"/>
      <c r="N27" s="58" t="s">
        <v>114</v>
      </c>
      <c r="O27" s="266"/>
      <c r="P27" s="266"/>
      <c r="Q27" s="266"/>
      <c r="R27" s="266"/>
      <c r="S27" s="266"/>
    </row>
    <row r="31" spans="1:19" x14ac:dyDescent="0.25">
      <c r="A31" s="1"/>
    </row>
    <row r="38" spans="1:1" x14ac:dyDescent="0.25">
      <c r="A38" s="42" t="s">
        <v>115</v>
      </c>
    </row>
  </sheetData>
  <customSheetViews>
    <customSheetView guid="{FED3EF2C-891B-4B19-A7F2-F90FD459899C}" showPageBreaks="1" fitToPage="1" printArea="1" view="pageLayout">
      <selection activeCell="I12" sqref="I12"/>
      <pageMargins left="0" right="0" top="0" bottom="0" header="0" footer="0"/>
      <printOptions horizontalCentered="1"/>
      <pageSetup scale="89" orientation="portrait" r:id="rId1"/>
      <headerFooter alignWithMargins="0"/>
    </customSheetView>
  </customSheetViews>
  <mergeCells count="25">
    <mergeCell ref="H6:J6"/>
    <mergeCell ref="A1:I2"/>
    <mergeCell ref="C4:J4"/>
    <mergeCell ref="M4:N4"/>
    <mergeCell ref="M5:P5"/>
    <mergeCell ref="J1:S1"/>
    <mergeCell ref="J2:S2"/>
    <mergeCell ref="O6:P6"/>
    <mergeCell ref="I5:J5"/>
    <mergeCell ref="E5:G5"/>
    <mergeCell ref="R7:S7"/>
    <mergeCell ref="L16:N16"/>
    <mergeCell ref="D27:J27"/>
    <mergeCell ref="O27:S27"/>
    <mergeCell ref="O19:R19"/>
    <mergeCell ref="F19:M19"/>
    <mergeCell ref="C21:G21"/>
    <mergeCell ref="J21:L21"/>
    <mergeCell ref="A18:S18"/>
    <mergeCell ref="A10:T10"/>
    <mergeCell ref="L12:N13"/>
    <mergeCell ref="L14:N14"/>
    <mergeCell ref="L15:N15"/>
    <mergeCell ref="D7:J7"/>
    <mergeCell ref="O7:P7"/>
  </mergeCells>
  <dataValidations disablePrompts="1" count="2">
    <dataValidation type="list" allowBlank="1" showInputMessage="1" showErrorMessage="1" sqref="Q7" xr:uid="{00000000-0002-0000-0200-000000000000}">
      <formula1>RPType</formula1>
    </dataValidation>
    <dataValidation type="list" allowBlank="1" showInputMessage="1" showErrorMessage="1" sqref="P4" xr:uid="{00000000-0002-0000-0200-000001000000}">
      <formula1>CountyList</formula1>
    </dataValidation>
  </dataValidations>
  <printOptions horizontalCentered="1"/>
  <pageMargins left="0.25" right="0.25" top="0.25" bottom="0.25" header="0.5" footer="0.5"/>
  <pageSetup scale="89"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AD169"/>
  <sheetViews>
    <sheetView tabSelected="1" topLeftCell="A5" zoomScale="115" zoomScaleNormal="115" workbookViewId="0">
      <selection activeCell="N27" sqref="N27"/>
    </sheetView>
  </sheetViews>
  <sheetFormatPr defaultRowHeight="13.2" x14ac:dyDescent="0.25"/>
  <cols>
    <col min="1" max="1" width="13.6640625" customWidth="1"/>
    <col min="3" max="3" width="33.88671875" customWidth="1"/>
    <col min="4" max="4" width="11.109375" customWidth="1"/>
    <col min="6" max="6" width="14.5546875" customWidth="1"/>
    <col min="7" max="7" width="5.33203125" bestFit="1" customWidth="1"/>
    <col min="9" max="9" width="13.109375" customWidth="1"/>
    <col min="11" max="11" width="9.109375" style="13"/>
  </cols>
  <sheetData>
    <row r="1" spans="1:30" x14ac:dyDescent="0.25">
      <c r="A1" s="14" t="s">
        <v>116</v>
      </c>
      <c r="B1" s="77" t="s">
        <v>117</v>
      </c>
      <c r="F1" s="17" t="s">
        <v>118</v>
      </c>
      <c r="G1" s="18" t="s">
        <v>119</v>
      </c>
      <c r="I1" s="16" t="s">
        <v>120</v>
      </c>
      <c r="K1" s="16" t="s">
        <v>121</v>
      </c>
      <c r="M1" s="202" t="s">
        <v>122</v>
      </c>
      <c r="N1" s="203"/>
      <c r="O1" s="203"/>
      <c r="P1" s="203"/>
      <c r="Q1" s="203"/>
      <c r="R1" s="203"/>
      <c r="S1" s="203"/>
      <c r="T1" s="203"/>
      <c r="U1" s="203"/>
      <c r="V1" s="203"/>
      <c r="W1" s="203"/>
      <c r="X1" s="203"/>
      <c r="Y1" s="203"/>
      <c r="Z1" s="203"/>
      <c r="AA1" s="203"/>
      <c r="AB1" s="203"/>
      <c r="AC1" s="203"/>
      <c r="AD1" s="204"/>
    </row>
    <row r="2" spans="1:30" ht="14.4" x14ac:dyDescent="0.3">
      <c r="A2" s="225"/>
      <c r="F2" s="21" t="s">
        <v>123</v>
      </c>
      <c r="G2" s="22" t="s">
        <v>124</v>
      </c>
      <c r="I2" s="25">
        <v>1.01</v>
      </c>
      <c r="K2" s="26" t="s">
        <v>125</v>
      </c>
      <c r="M2" s="210" t="s">
        <v>126</v>
      </c>
      <c r="AD2" s="205"/>
    </row>
    <row r="3" spans="1:30" ht="14.4" x14ac:dyDescent="0.3">
      <c r="A3" s="15" t="str">
        <f>IF(COUNTIF('Preapproval ePATA'!$C$21:C21,'Preapproval ePATA'!C21)=1,'Preapproval ePATA'!C21,"")</f>
        <v/>
      </c>
      <c r="B3" s="27"/>
      <c r="F3" s="21" t="s">
        <v>127</v>
      </c>
      <c r="G3" s="22" t="s">
        <v>128</v>
      </c>
      <c r="I3" s="25">
        <v>1.02</v>
      </c>
      <c r="K3" s="26" t="s">
        <v>129</v>
      </c>
      <c r="M3" s="210" t="s">
        <v>130</v>
      </c>
      <c r="AD3" s="205"/>
    </row>
    <row r="4" spans="1:30" ht="14.4" x14ac:dyDescent="0.3">
      <c r="A4" s="15" t="str">
        <f>IF(COUNTIF('Preapproval ePATA'!$C$21:C22,'Preapproval ePATA'!C22)=1,'Preapproval ePATA'!C22,"")</f>
        <v/>
      </c>
      <c r="F4" s="21" t="s">
        <v>131</v>
      </c>
      <c r="G4" s="22" t="s">
        <v>124</v>
      </c>
      <c r="I4" s="25">
        <v>1.0249999999999999</v>
      </c>
      <c r="K4" s="26" t="s">
        <v>132</v>
      </c>
      <c r="M4" s="210" t="s">
        <v>133</v>
      </c>
      <c r="AD4" s="205"/>
    </row>
    <row r="5" spans="1:30" ht="14.4" x14ac:dyDescent="0.3">
      <c r="A5" s="15" t="str">
        <f>IF(COUNTIF('Preapproval ePATA'!$C$21:C23,'Preapproval ePATA'!C23)=1,'Preapproval ePATA'!C23,"")</f>
        <v/>
      </c>
      <c r="F5" s="21" t="s">
        <v>134</v>
      </c>
      <c r="G5" s="22" t="s">
        <v>135</v>
      </c>
      <c r="I5" s="25">
        <v>1.05</v>
      </c>
      <c r="K5" s="26" t="s">
        <v>136</v>
      </c>
      <c r="M5" s="210" t="s">
        <v>137</v>
      </c>
      <c r="AD5" s="205"/>
    </row>
    <row r="6" spans="1:30" ht="14.4" x14ac:dyDescent="0.3">
      <c r="A6" s="15" t="str">
        <f>IF(COUNTIF('Preapproval ePATA'!$C$21:C24,'Preapproval ePATA'!C24)=1,'Preapproval ePATA'!C24,"")</f>
        <v/>
      </c>
      <c r="F6" s="21" t="s">
        <v>138</v>
      </c>
      <c r="G6" s="22" t="s">
        <v>124</v>
      </c>
      <c r="I6" s="25">
        <v>1.0609999999999999</v>
      </c>
      <c r="K6" s="26" t="s">
        <v>139</v>
      </c>
      <c r="M6" s="206"/>
      <c r="AD6" s="205"/>
    </row>
    <row r="7" spans="1:30" ht="14.4" x14ac:dyDescent="0.3">
      <c r="A7" s="15" t="str">
        <f>IF(COUNTIF('Preapproval ePATA'!$C$21:C25,'Preapproval ePATA'!C25)=1,'Preapproval ePATA'!C25,"")</f>
        <v/>
      </c>
      <c r="C7" s="17" t="s">
        <v>140</v>
      </c>
      <c r="D7" s="18" t="s">
        <v>141</v>
      </c>
      <c r="F7" s="21" t="s">
        <v>142</v>
      </c>
      <c r="G7" s="22" t="s">
        <v>143</v>
      </c>
      <c r="I7" s="25">
        <v>2.0499999999999998</v>
      </c>
      <c r="K7" s="26" t="s">
        <v>144</v>
      </c>
      <c r="M7" s="209" t="s">
        <v>145</v>
      </c>
      <c r="AD7" s="205"/>
    </row>
    <row r="8" spans="1:30" ht="14.4" x14ac:dyDescent="0.3">
      <c r="A8" s="15" t="str">
        <f>IF(COUNTIF('Preapproval ePATA'!$C$21:C26,'Preapproval ePATA'!C26)=1,'Preapproval ePATA'!C26,"")</f>
        <v/>
      </c>
      <c r="C8" s="82" t="s">
        <v>27</v>
      </c>
      <c r="D8" s="19">
        <v>0</v>
      </c>
      <c r="F8" s="21" t="s">
        <v>146</v>
      </c>
      <c r="G8" s="22" t="s">
        <v>147</v>
      </c>
      <c r="I8" s="25">
        <v>2.0710000000000002</v>
      </c>
      <c r="K8" s="26" t="s">
        <v>148</v>
      </c>
      <c r="M8" s="210" t="s">
        <v>149</v>
      </c>
      <c r="AD8" s="205"/>
    </row>
    <row r="9" spans="1:30" ht="14.4" x14ac:dyDescent="0.3">
      <c r="A9" s="15" t="str">
        <f>IF(COUNTIF('Preapproval ePATA'!$C$21:C27,'Preapproval ePATA'!C27)=1,'Preapproval ePATA'!C27,"")</f>
        <v/>
      </c>
      <c r="C9" s="82" t="s">
        <v>150</v>
      </c>
      <c r="D9" s="19">
        <v>1</v>
      </c>
      <c r="F9" s="21" t="s">
        <v>151</v>
      </c>
      <c r="G9" s="22" t="s">
        <v>147</v>
      </c>
      <c r="I9" s="25">
        <v>2.0720000000000001</v>
      </c>
      <c r="K9" s="26" t="s">
        <v>152</v>
      </c>
      <c r="M9" s="210" t="s">
        <v>153</v>
      </c>
      <c r="AD9" s="205"/>
    </row>
    <row r="10" spans="1:30" ht="14.4" x14ac:dyDescent="0.3">
      <c r="A10" s="15" t="str">
        <f>IF(COUNTIF('Preapproval ePATA'!$C$21:C28,'Preapproval ePATA'!C28)=1,'Preapproval ePATA'!C28,"")</f>
        <v/>
      </c>
      <c r="C10" s="82" t="s">
        <v>154</v>
      </c>
      <c r="D10" s="19">
        <v>2</v>
      </c>
      <c r="F10" s="21" t="s">
        <v>155</v>
      </c>
      <c r="G10" s="22" t="s">
        <v>135</v>
      </c>
      <c r="I10" s="25">
        <v>2.073</v>
      </c>
      <c r="K10" s="26" t="s">
        <v>156</v>
      </c>
      <c r="M10" s="210" t="s">
        <v>157</v>
      </c>
      <c r="AD10" s="205"/>
    </row>
    <row r="11" spans="1:30" ht="15" thickBot="1" x14ac:dyDescent="0.35">
      <c r="A11" s="15" t="str">
        <f>IF(COUNTIF('Preapproval ePATA'!$C$21:C29,'Preapproval ePATA'!C29)=1,'Preapproval ePATA'!C29,"")</f>
        <v/>
      </c>
      <c r="C11" s="82" t="s">
        <v>158</v>
      </c>
      <c r="D11" s="19">
        <v>3</v>
      </c>
      <c r="F11" s="21" t="s">
        <v>159</v>
      </c>
      <c r="G11" s="22" t="s">
        <v>160</v>
      </c>
      <c r="I11" s="25">
        <v>2.0739999999999998</v>
      </c>
      <c r="K11" s="26" t="s">
        <v>161</v>
      </c>
      <c r="M11" s="211" t="s">
        <v>162</v>
      </c>
      <c r="N11" s="207"/>
      <c r="O11" s="207"/>
      <c r="P11" s="207"/>
      <c r="Q11" s="207"/>
      <c r="R11" s="207"/>
      <c r="S11" s="207"/>
      <c r="T11" s="207"/>
      <c r="U11" s="207"/>
      <c r="V11" s="207"/>
      <c r="W11" s="207"/>
      <c r="X11" s="207"/>
      <c r="Y11" s="207"/>
      <c r="Z11" s="207"/>
      <c r="AA11" s="207"/>
      <c r="AB11" s="207"/>
      <c r="AC11" s="207"/>
      <c r="AD11" s="208"/>
    </row>
    <row r="12" spans="1:30" ht="14.4" x14ac:dyDescent="0.3">
      <c r="A12" s="15" t="str">
        <f>IF(COUNTIF('Preapproval ePATA'!$C$21:C30,'Preapproval ePATA'!C30)=1,'Preapproval ePATA'!C30,"")</f>
        <v/>
      </c>
      <c r="C12" s="82" t="s">
        <v>163</v>
      </c>
      <c r="D12" s="19">
        <v>4</v>
      </c>
      <c r="F12" s="21" t="s">
        <v>164</v>
      </c>
      <c r="G12" s="22" t="s">
        <v>143</v>
      </c>
      <c r="I12" s="25">
        <v>2.0819999999999999</v>
      </c>
      <c r="K12" s="26" t="s">
        <v>165</v>
      </c>
    </row>
    <row r="13" spans="1:30" ht="14.4" x14ac:dyDescent="0.3">
      <c r="A13" s="15" t="str">
        <f>IF(COUNTIF('Preapproval ePATA'!$C$21:C31,'Preapproval ePATA'!C31)=1,'Preapproval ePATA'!C31,"")</f>
        <v/>
      </c>
      <c r="C13" s="82" t="s">
        <v>166</v>
      </c>
      <c r="D13" s="19">
        <v>5</v>
      </c>
      <c r="F13" s="21" t="s">
        <v>167</v>
      </c>
      <c r="G13" s="22" t="s">
        <v>143</v>
      </c>
      <c r="I13" s="25">
        <v>2.0840000000000001</v>
      </c>
      <c r="K13" s="26" t="s">
        <v>168</v>
      </c>
    </row>
    <row r="14" spans="1:30" ht="14.4" x14ac:dyDescent="0.3">
      <c r="A14" s="15" t="str">
        <f>IF(COUNTIF('Preapproval ePATA'!$C$21:C32,'Preapproval ePATA'!C32)=1,'Preapproval ePATA'!C32,"")</f>
        <v/>
      </c>
      <c r="C14" s="82" t="s">
        <v>342</v>
      </c>
      <c r="D14" s="19">
        <v>6</v>
      </c>
      <c r="F14" s="21" t="s">
        <v>169</v>
      </c>
      <c r="G14" s="22" t="s">
        <v>128</v>
      </c>
      <c r="I14" s="25">
        <v>2.085</v>
      </c>
      <c r="K14" s="26" t="s">
        <v>170</v>
      </c>
    </row>
    <row r="15" spans="1:30" ht="14.4" x14ac:dyDescent="0.3">
      <c r="A15" s="15" t="str">
        <f>IF(COUNTIF('Preapproval ePATA'!$C$21:C33,'Preapproval ePATA'!C33)=1,'Preapproval ePATA'!C33,"")</f>
        <v/>
      </c>
      <c r="C15" s="94" t="s">
        <v>341</v>
      </c>
      <c r="D15" s="20">
        <v>7</v>
      </c>
      <c r="F15" s="21" t="s">
        <v>172</v>
      </c>
      <c r="G15" s="22" t="s">
        <v>143</v>
      </c>
      <c r="I15" s="25">
        <v>2.0859999999999999</v>
      </c>
      <c r="K15" s="26" t="s">
        <v>173</v>
      </c>
    </row>
    <row r="16" spans="1:30" ht="14.4" x14ac:dyDescent="0.3">
      <c r="A16" s="15" t="str">
        <f>IF(COUNTIF('Preapproval ePATA'!$C$21:C34,'Preapproval ePATA'!C34)=1,'Preapproval ePATA'!C34,"")</f>
        <v/>
      </c>
      <c r="F16" s="21" t="s">
        <v>174</v>
      </c>
      <c r="G16" s="22" t="s">
        <v>147</v>
      </c>
      <c r="I16" s="25">
        <v>2.0870000000000002</v>
      </c>
      <c r="K16" s="26" t="s">
        <v>175</v>
      </c>
    </row>
    <row r="17" spans="1:11" ht="14.4" x14ac:dyDescent="0.3">
      <c r="A17" s="15" t="str">
        <f>IF(COUNTIF('Preapproval ePATA'!$C$21:C35,'Preapproval ePATA'!C35)=1,'Preapproval ePATA'!C35,"")</f>
        <v/>
      </c>
      <c r="C17" s="100" t="s">
        <v>171</v>
      </c>
      <c r="D17" s="101">
        <f>VLOOKUP(TAType,ReimbType,2,FALSE)</f>
        <v>0</v>
      </c>
      <c r="F17" s="21" t="s">
        <v>176</v>
      </c>
      <c r="G17" s="22" t="s">
        <v>160</v>
      </c>
      <c r="I17" s="25">
        <v>2.09</v>
      </c>
      <c r="K17" s="26" t="s">
        <v>177</v>
      </c>
    </row>
    <row r="18" spans="1:11" ht="14.4" x14ac:dyDescent="0.3">
      <c r="A18" s="15" t="str">
        <f>IF(COUNTIF('Preapproval ePATA'!$C$21:C36,'Preapproval ePATA'!C36)=1,'Preapproval ePATA'!C36,"")</f>
        <v/>
      </c>
      <c r="F18" s="21" t="s">
        <v>179</v>
      </c>
      <c r="G18" s="22" t="s">
        <v>124</v>
      </c>
      <c r="I18" s="25">
        <v>2.1</v>
      </c>
      <c r="K18" s="26" t="s">
        <v>180</v>
      </c>
    </row>
    <row r="19" spans="1:11" ht="14.4" x14ac:dyDescent="0.3">
      <c r="A19" s="15" t="str">
        <f>IF(COUNTIF('Preapproval ePATA'!$C$21:C37,'Preapproval ePATA'!C37)=1,'Preapproval ePATA'!C37,"")</f>
        <v/>
      </c>
      <c r="F19" s="21" t="s">
        <v>182</v>
      </c>
      <c r="G19" s="22" t="s">
        <v>128</v>
      </c>
      <c r="I19" s="25">
        <v>2.121</v>
      </c>
      <c r="K19" s="26" t="s">
        <v>183</v>
      </c>
    </row>
    <row r="20" spans="1:11" ht="14.4" x14ac:dyDescent="0.3">
      <c r="A20" s="15" t="str">
        <f>IF(COUNTIF('Preapproval ePATA'!$C$21:C38,'Preapproval ePATA'!C38)=1,'Preapproval ePATA'!C38,"")</f>
        <v/>
      </c>
      <c r="C20" s="16" t="s">
        <v>178</v>
      </c>
      <c r="F20" s="21" t="s">
        <v>185</v>
      </c>
      <c r="G20" s="22" t="s">
        <v>186</v>
      </c>
      <c r="I20" s="25">
        <v>2.13</v>
      </c>
      <c r="K20" s="26" t="s">
        <v>187</v>
      </c>
    </row>
    <row r="21" spans="1:11" ht="14.4" x14ac:dyDescent="0.3">
      <c r="A21" s="15" t="str">
        <f>IF(COUNTIF('Preapproval ePATA'!$C$21:C39,'Preapproval ePATA'!C39)=1,'Preapproval ePATA'!C39,"")</f>
        <v/>
      </c>
      <c r="C21" s="226" t="s">
        <v>181</v>
      </c>
      <c r="F21" s="21" t="s">
        <v>189</v>
      </c>
      <c r="G21" s="22" t="s">
        <v>143</v>
      </c>
      <c r="I21" s="25">
        <v>2.141</v>
      </c>
      <c r="K21" s="26" t="s">
        <v>190</v>
      </c>
    </row>
    <row r="22" spans="1:11" ht="14.4" x14ac:dyDescent="0.3">
      <c r="A22" s="15" t="str">
        <f>IF(COUNTIF('Preapproval ePATA'!$C$21:C40,'Preapproval ePATA'!C40)=1,'Preapproval ePATA'!C40,"")</f>
        <v/>
      </c>
      <c r="C22" s="226" t="s">
        <v>184</v>
      </c>
      <c r="F22" s="21" t="s">
        <v>191</v>
      </c>
      <c r="G22" s="22" t="s">
        <v>147</v>
      </c>
      <c r="I22" s="25">
        <v>2.15</v>
      </c>
      <c r="K22" s="26" t="s">
        <v>192</v>
      </c>
    </row>
    <row r="23" spans="1:11" ht="14.4" x14ac:dyDescent="0.3">
      <c r="A23" s="15" t="str">
        <f>IF(COUNTIF('Preapproval ePATA'!$C$21:C41,'Preapproval ePATA'!C41)=1,'Preapproval ePATA'!C41,"")</f>
        <v/>
      </c>
      <c r="C23" s="227" t="s">
        <v>188</v>
      </c>
      <c r="F23" s="21" t="s">
        <v>193</v>
      </c>
      <c r="G23" s="22" t="s">
        <v>143</v>
      </c>
      <c r="I23" s="25">
        <v>2.17</v>
      </c>
      <c r="K23" s="26" t="s">
        <v>194</v>
      </c>
    </row>
    <row r="24" spans="1:11" ht="14.4" x14ac:dyDescent="0.3">
      <c r="A24" s="15" t="str">
        <f>IF(COUNTIF('Preapproval ePATA'!$C$21:C42,'Preapproval ePATA'!C42)=1,'Preapproval ePATA'!C42,"")</f>
        <v/>
      </c>
      <c r="F24" s="21" t="s">
        <v>195</v>
      </c>
      <c r="G24" s="22" t="s">
        <v>143</v>
      </c>
      <c r="I24" s="25">
        <v>2.2000000000000002</v>
      </c>
      <c r="K24" s="26" t="s">
        <v>196</v>
      </c>
    </row>
    <row r="25" spans="1:11" ht="14.4" x14ac:dyDescent="0.3">
      <c r="A25" s="15" t="str">
        <f>IF(COUNTIF('Preapproval ePATA'!$C$21:C43,'Preapproval ePATA'!C43)=1,'Preapproval ePATA'!C43,"")</f>
        <v/>
      </c>
      <c r="C25" s="7"/>
      <c r="F25" s="21" t="s">
        <v>197</v>
      </c>
      <c r="G25" s="22" t="s">
        <v>160</v>
      </c>
      <c r="I25" s="25">
        <v>2.2810000000000001</v>
      </c>
      <c r="K25" s="26" t="s">
        <v>198</v>
      </c>
    </row>
    <row r="26" spans="1:11" ht="14.4" x14ac:dyDescent="0.3">
      <c r="A26" s="15" t="str">
        <f>IF(COUNTIF('Preapproval ePATA'!$C$21:C44,'Preapproval ePATA'!C44)=1,'Preapproval ePATA'!C44,"")</f>
        <v/>
      </c>
      <c r="C26" s="7"/>
      <c r="F26" s="21" t="s">
        <v>200</v>
      </c>
      <c r="G26" s="22" t="s">
        <v>147</v>
      </c>
      <c r="I26" s="25">
        <v>2.282</v>
      </c>
      <c r="K26" s="26" t="s">
        <v>201</v>
      </c>
    </row>
    <row r="27" spans="1:11" ht="14.4" x14ac:dyDescent="0.3">
      <c r="A27" s="15" t="str">
        <f>IF(COUNTIF('Preapproval ePATA'!$C$21:C45,'Preapproval ePATA'!C45)=1,'Preapproval ePATA'!C45,"")</f>
        <v/>
      </c>
      <c r="F27" s="21" t="s">
        <v>203</v>
      </c>
      <c r="G27" s="22" t="s">
        <v>135</v>
      </c>
      <c r="I27" s="25">
        <v>2.29</v>
      </c>
      <c r="K27" s="26" t="s">
        <v>204</v>
      </c>
    </row>
    <row r="28" spans="1:11" ht="14.4" x14ac:dyDescent="0.3">
      <c r="A28" s="15" t="str">
        <f>IF(COUNTIF('Preapproval ePATA'!$C$21:C46,'Preapproval ePATA'!C46)=1,'Preapproval ePATA'!C46,"")</f>
        <v/>
      </c>
      <c r="C28" s="16" t="s">
        <v>199</v>
      </c>
      <c r="F28" s="21" t="s">
        <v>206</v>
      </c>
      <c r="G28" s="22" t="s">
        <v>147</v>
      </c>
      <c r="I28" s="25">
        <v>2.2999999999999998</v>
      </c>
      <c r="K28" s="26" t="s">
        <v>207</v>
      </c>
    </row>
    <row r="29" spans="1:11" ht="14.4" x14ac:dyDescent="0.3">
      <c r="A29" s="15" t="str">
        <f>IF(COUNTIF('Preapproval ePATA'!$C$21:C47,'Preapproval ePATA'!C47)=1,'Preapproval ePATA'!C47,"")</f>
        <v/>
      </c>
      <c r="C29" s="97" t="s">
        <v>202</v>
      </c>
      <c r="F29" s="21" t="s">
        <v>208</v>
      </c>
      <c r="G29" s="22" t="s">
        <v>147</v>
      </c>
      <c r="I29" s="25">
        <v>2.36</v>
      </c>
      <c r="K29" s="26" t="s">
        <v>209</v>
      </c>
    </row>
    <row r="30" spans="1:11" ht="14.4" x14ac:dyDescent="0.3">
      <c r="A30" s="15" t="str">
        <f>IF(COUNTIF('Preapproval ePATA'!$C$21:C48,'Preapproval ePATA'!C48)=1,'Preapproval ePATA'!C48,"")</f>
        <v/>
      </c>
      <c r="C30" s="98" t="s">
        <v>205</v>
      </c>
      <c r="F30" s="21" t="s">
        <v>210</v>
      </c>
      <c r="G30" s="22" t="s">
        <v>124</v>
      </c>
      <c r="I30" s="25">
        <v>2.3809999999999998</v>
      </c>
      <c r="K30" s="26" t="s">
        <v>211</v>
      </c>
    </row>
    <row r="31" spans="1:11" ht="14.4" x14ac:dyDescent="0.3">
      <c r="F31" s="21" t="s">
        <v>212</v>
      </c>
      <c r="G31" s="22" t="s">
        <v>124</v>
      </c>
      <c r="I31" s="25">
        <v>2.4</v>
      </c>
      <c r="K31" s="26" t="s">
        <v>213</v>
      </c>
    </row>
    <row r="32" spans="1:11" ht="14.4" x14ac:dyDescent="0.3">
      <c r="F32" s="21" t="s">
        <v>214</v>
      </c>
      <c r="G32" s="22" t="s">
        <v>160</v>
      </c>
      <c r="I32" s="25">
        <v>2.41</v>
      </c>
      <c r="K32" s="26" t="s">
        <v>215</v>
      </c>
    </row>
    <row r="33" spans="3:11" ht="14.4" x14ac:dyDescent="0.3">
      <c r="C33" s="6"/>
      <c r="F33" s="21" t="s">
        <v>216</v>
      </c>
      <c r="G33" s="22" t="s">
        <v>186</v>
      </c>
      <c r="I33" s="25">
        <v>2.4129999999999998</v>
      </c>
      <c r="K33" s="26" t="s">
        <v>217</v>
      </c>
    </row>
    <row r="34" spans="3:11" ht="14.4" x14ac:dyDescent="0.3">
      <c r="C34" s="192"/>
      <c r="F34" s="21" t="s">
        <v>218</v>
      </c>
      <c r="G34" s="22" t="s">
        <v>186</v>
      </c>
      <c r="I34" s="25">
        <v>2.4140000000000001</v>
      </c>
      <c r="K34" s="26" t="s">
        <v>219</v>
      </c>
    </row>
    <row r="35" spans="3:11" ht="14.4" x14ac:dyDescent="0.3">
      <c r="C35" s="192"/>
      <c r="F35" s="21" t="s">
        <v>220</v>
      </c>
      <c r="G35" s="22" t="s">
        <v>124</v>
      </c>
      <c r="I35" s="25">
        <v>2.415</v>
      </c>
      <c r="K35" s="26" t="s">
        <v>221</v>
      </c>
    </row>
    <row r="36" spans="3:11" ht="14.4" x14ac:dyDescent="0.3">
      <c r="F36" s="21" t="s">
        <v>222</v>
      </c>
      <c r="G36" s="22" t="s">
        <v>186</v>
      </c>
      <c r="I36" s="25">
        <v>2.6</v>
      </c>
      <c r="K36" s="26" t="s">
        <v>223</v>
      </c>
    </row>
    <row r="37" spans="3:11" ht="14.4" x14ac:dyDescent="0.3">
      <c r="C37" s="6"/>
      <c r="F37" s="21" t="s">
        <v>224</v>
      </c>
      <c r="G37" s="22" t="s">
        <v>128</v>
      </c>
      <c r="I37" s="25">
        <v>2.61</v>
      </c>
      <c r="K37" s="26" t="s">
        <v>225</v>
      </c>
    </row>
    <row r="38" spans="3:11" ht="14.4" x14ac:dyDescent="0.3">
      <c r="C38" s="192"/>
      <c r="F38" s="21" t="s">
        <v>226</v>
      </c>
      <c r="G38" s="22" t="s">
        <v>147</v>
      </c>
      <c r="I38" s="25">
        <v>2.62</v>
      </c>
      <c r="K38" s="26" t="s">
        <v>227</v>
      </c>
    </row>
    <row r="39" spans="3:11" ht="14.4" x14ac:dyDescent="0.3">
      <c r="C39" s="192"/>
      <c r="F39" s="21" t="s">
        <v>228</v>
      </c>
      <c r="G39" s="22" t="s">
        <v>143</v>
      </c>
      <c r="I39" s="25">
        <v>3.0249999999999999</v>
      </c>
      <c r="K39" s="26" t="s">
        <v>229</v>
      </c>
    </row>
    <row r="40" spans="3:11" ht="14.4" x14ac:dyDescent="0.3">
      <c r="F40" s="21" t="s">
        <v>230</v>
      </c>
      <c r="G40" s="22" t="s">
        <v>186</v>
      </c>
      <c r="I40" s="25">
        <v>3.06</v>
      </c>
      <c r="K40" s="26" t="s">
        <v>231</v>
      </c>
    </row>
    <row r="41" spans="3:11" ht="14.4" x14ac:dyDescent="0.3">
      <c r="C41" s="6"/>
      <c r="F41" s="21" t="s">
        <v>232</v>
      </c>
      <c r="G41" s="22" t="s">
        <v>147</v>
      </c>
      <c r="I41" s="25">
        <v>3.08</v>
      </c>
      <c r="K41" s="26" t="s">
        <v>233</v>
      </c>
    </row>
    <row r="42" spans="3:11" ht="14.4" x14ac:dyDescent="0.3">
      <c r="C42" s="192"/>
      <c r="F42" s="21" t="s">
        <v>234</v>
      </c>
      <c r="G42" s="22" t="s">
        <v>124</v>
      </c>
      <c r="I42" s="25">
        <v>3.101</v>
      </c>
      <c r="K42" s="26" t="s">
        <v>235</v>
      </c>
    </row>
    <row r="43" spans="3:11" ht="14.4" x14ac:dyDescent="0.3">
      <c r="C43" s="192"/>
      <c r="F43" s="21" t="s">
        <v>236</v>
      </c>
      <c r="G43" s="22" t="s">
        <v>186</v>
      </c>
      <c r="I43" s="25">
        <v>3.1110000000000002</v>
      </c>
      <c r="K43" s="26" t="s">
        <v>237</v>
      </c>
    </row>
    <row r="44" spans="3:11" ht="14.4" x14ac:dyDescent="0.3">
      <c r="F44" s="21" t="s">
        <v>238</v>
      </c>
      <c r="G44" s="22" t="s">
        <v>135</v>
      </c>
      <c r="I44" s="25">
        <v>3.1120000000000001</v>
      </c>
      <c r="K44" s="26" t="s">
        <v>239</v>
      </c>
    </row>
    <row r="45" spans="3:11" ht="14.4" x14ac:dyDescent="0.3">
      <c r="C45" s="6"/>
      <c r="F45" s="21" t="s">
        <v>240</v>
      </c>
      <c r="G45" s="22" t="s">
        <v>143</v>
      </c>
      <c r="I45" s="25">
        <v>3.113</v>
      </c>
      <c r="K45" s="26" t="s">
        <v>241</v>
      </c>
    </row>
    <row r="46" spans="3:11" ht="14.4" x14ac:dyDescent="0.3">
      <c r="C46" s="192"/>
      <c r="F46" s="21" t="s">
        <v>242</v>
      </c>
      <c r="G46" s="22" t="s">
        <v>143</v>
      </c>
      <c r="I46" s="25">
        <v>3.1139999999999999</v>
      </c>
      <c r="K46" s="26" t="s">
        <v>243</v>
      </c>
    </row>
    <row r="47" spans="3:11" ht="14.4" x14ac:dyDescent="0.3">
      <c r="C47" s="192"/>
      <c r="F47" s="21" t="s">
        <v>244</v>
      </c>
      <c r="G47" s="22" t="s">
        <v>147</v>
      </c>
      <c r="I47" s="25">
        <v>3.1150000000000002</v>
      </c>
      <c r="K47" s="26" t="s">
        <v>245</v>
      </c>
    </row>
    <row r="48" spans="3:11" ht="14.4" x14ac:dyDescent="0.3">
      <c r="F48" s="21" t="s">
        <v>246</v>
      </c>
      <c r="G48" s="22" t="s">
        <v>135</v>
      </c>
      <c r="I48" s="25">
        <v>3.1160000000000001</v>
      </c>
      <c r="K48" s="26" t="s">
        <v>247</v>
      </c>
    </row>
    <row r="49" spans="3:11" ht="14.4" x14ac:dyDescent="0.3">
      <c r="C49" s="6"/>
      <c r="F49" s="21" t="s">
        <v>248</v>
      </c>
      <c r="G49" s="22" t="s">
        <v>147</v>
      </c>
      <c r="I49" s="25">
        <v>3.117</v>
      </c>
      <c r="K49" s="26" t="s">
        <v>249</v>
      </c>
    </row>
    <row r="50" spans="3:11" ht="14.4" x14ac:dyDescent="0.3">
      <c r="C50" s="192"/>
      <c r="F50" s="21" t="s">
        <v>250</v>
      </c>
      <c r="G50" s="22" t="s">
        <v>128</v>
      </c>
      <c r="I50" s="25">
        <v>3.1190000000000002</v>
      </c>
      <c r="K50" s="26" t="s">
        <v>251</v>
      </c>
    </row>
    <row r="51" spans="3:11" ht="14.4" x14ac:dyDescent="0.3">
      <c r="C51" s="192"/>
      <c r="F51" s="21" t="s">
        <v>252</v>
      </c>
      <c r="G51" s="22" t="s">
        <v>143</v>
      </c>
      <c r="I51" s="25">
        <v>3.31</v>
      </c>
      <c r="K51" s="26" t="s">
        <v>253</v>
      </c>
    </row>
    <row r="52" spans="3:11" ht="14.4" x14ac:dyDescent="0.3">
      <c r="F52" s="21" t="s">
        <v>254</v>
      </c>
      <c r="G52" s="22" t="s">
        <v>135</v>
      </c>
      <c r="I52" s="25">
        <v>3.351</v>
      </c>
      <c r="K52" s="26" t="s">
        <v>255</v>
      </c>
    </row>
    <row r="53" spans="3:11" ht="14.4" x14ac:dyDescent="0.3">
      <c r="F53" s="21" t="s">
        <v>256</v>
      </c>
      <c r="G53" s="22" t="s">
        <v>147</v>
      </c>
      <c r="I53" s="25">
        <v>3.3980000000000001</v>
      </c>
      <c r="K53" s="26" t="s">
        <v>257</v>
      </c>
    </row>
    <row r="54" spans="3:11" ht="14.4" x14ac:dyDescent="0.3">
      <c r="F54" s="21" t="s">
        <v>258</v>
      </c>
      <c r="G54" s="22" t="s">
        <v>135</v>
      </c>
      <c r="I54" s="25">
        <v>3.399</v>
      </c>
      <c r="K54" s="26" t="s">
        <v>259</v>
      </c>
    </row>
    <row r="55" spans="3:11" ht="14.4" x14ac:dyDescent="0.3">
      <c r="F55" s="21" t="s">
        <v>260</v>
      </c>
      <c r="G55" s="22" t="s">
        <v>147</v>
      </c>
      <c r="I55" s="25">
        <v>3.5</v>
      </c>
      <c r="K55" s="26" t="s">
        <v>261</v>
      </c>
    </row>
    <row r="56" spans="3:11" ht="14.4" x14ac:dyDescent="0.3">
      <c r="F56" s="21" t="s">
        <v>262</v>
      </c>
      <c r="G56" s="22" t="s">
        <v>128</v>
      </c>
      <c r="I56" s="25">
        <v>4.0309999999999997</v>
      </c>
      <c r="K56" s="26" t="s">
        <v>263</v>
      </c>
    </row>
    <row r="57" spans="3:11" ht="14.4" x14ac:dyDescent="0.3">
      <c r="F57" s="21" t="s">
        <v>264</v>
      </c>
      <c r="G57" s="22" t="s">
        <v>143</v>
      </c>
      <c r="I57" s="25">
        <v>4.0410000000000004</v>
      </c>
      <c r="K57" s="26" t="s">
        <v>265</v>
      </c>
    </row>
    <row r="58" spans="3:11" ht="14.4" x14ac:dyDescent="0.3">
      <c r="F58" s="21" t="s">
        <v>266</v>
      </c>
      <c r="G58" s="22" t="s">
        <v>143</v>
      </c>
      <c r="I58" s="25">
        <v>4.0449999999999999</v>
      </c>
      <c r="K58" s="26" t="s">
        <v>267</v>
      </c>
    </row>
    <row r="59" spans="3:11" ht="14.4" x14ac:dyDescent="0.3">
      <c r="F59" s="21" t="s">
        <v>268</v>
      </c>
      <c r="G59" s="22" t="s">
        <v>147</v>
      </c>
      <c r="I59" s="25">
        <v>4.0510000000000002</v>
      </c>
      <c r="K59" s="26" t="s">
        <v>269</v>
      </c>
    </row>
    <row r="60" spans="3:11" ht="14.4" x14ac:dyDescent="0.3">
      <c r="F60" s="21" t="s">
        <v>270</v>
      </c>
      <c r="G60" s="22" t="s">
        <v>143</v>
      </c>
      <c r="I60" s="25">
        <v>4.0709999999999997</v>
      </c>
      <c r="K60" s="26" t="s">
        <v>271</v>
      </c>
    </row>
    <row r="61" spans="3:11" ht="14.4" x14ac:dyDescent="0.3">
      <c r="F61" s="21" t="s">
        <v>272</v>
      </c>
      <c r="G61" s="22" t="s">
        <v>128</v>
      </c>
      <c r="I61" s="25">
        <v>4.08</v>
      </c>
      <c r="K61" s="26" t="s">
        <v>273</v>
      </c>
    </row>
    <row r="62" spans="3:11" ht="14.4" x14ac:dyDescent="0.3">
      <c r="F62" s="21" t="s">
        <v>274</v>
      </c>
      <c r="G62" s="22" t="s">
        <v>143</v>
      </c>
      <c r="I62" s="25">
        <v>4.085</v>
      </c>
      <c r="K62" s="26" t="s">
        <v>275</v>
      </c>
    </row>
    <row r="63" spans="3:11" ht="14.4" x14ac:dyDescent="0.3">
      <c r="F63" s="21" t="s">
        <v>276</v>
      </c>
      <c r="G63" s="22" t="s">
        <v>135</v>
      </c>
      <c r="I63" s="25">
        <v>4.09</v>
      </c>
      <c r="K63" s="26" t="s">
        <v>277</v>
      </c>
    </row>
    <row r="64" spans="3:11" ht="14.4" x14ac:dyDescent="0.3">
      <c r="F64" s="21" t="s">
        <v>278</v>
      </c>
      <c r="G64" s="22" t="s">
        <v>135</v>
      </c>
      <c r="I64" s="25">
        <v>4.0910000000000002</v>
      </c>
      <c r="K64" s="26" t="s">
        <v>279</v>
      </c>
    </row>
    <row r="65" spans="6:11" ht="14.4" x14ac:dyDescent="0.3">
      <c r="F65" s="21" t="s">
        <v>280</v>
      </c>
      <c r="G65" s="22" t="s">
        <v>186</v>
      </c>
      <c r="I65" s="25">
        <v>4.0949999999999998</v>
      </c>
      <c r="K65" s="26" t="s">
        <v>281</v>
      </c>
    </row>
    <row r="66" spans="6:11" ht="14.4" x14ac:dyDescent="0.3">
      <c r="F66" s="21" t="s">
        <v>282</v>
      </c>
      <c r="G66" s="22" t="s">
        <v>160</v>
      </c>
      <c r="I66" s="25">
        <v>4.0960000000000001</v>
      </c>
      <c r="K66" s="26" t="s">
        <v>283</v>
      </c>
    </row>
    <row r="67" spans="6:11" ht="14.4" x14ac:dyDescent="0.3">
      <c r="F67" s="21" t="s">
        <v>284</v>
      </c>
      <c r="G67" s="22" t="s">
        <v>186</v>
      </c>
      <c r="I67" s="25">
        <v>5.01</v>
      </c>
      <c r="K67" s="26" t="s">
        <v>285</v>
      </c>
    </row>
    <row r="68" spans="6:11" ht="14.4" x14ac:dyDescent="0.3">
      <c r="F68" s="21" t="s">
        <v>286</v>
      </c>
      <c r="G68" s="22" t="s">
        <v>160</v>
      </c>
      <c r="I68" s="25">
        <v>5.0199999999999996</v>
      </c>
      <c r="K68" s="26" t="s">
        <v>287</v>
      </c>
    </row>
    <row r="69" spans="6:11" ht="14.4" x14ac:dyDescent="0.3">
      <c r="F69" s="21" t="s">
        <v>288</v>
      </c>
      <c r="G69" s="22" t="s">
        <v>186</v>
      </c>
      <c r="I69" s="25">
        <v>5.03</v>
      </c>
      <c r="K69" s="26" t="s">
        <v>289</v>
      </c>
    </row>
    <row r="70" spans="6:11" ht="14.4" x14ac:dyDescent="0.3">
      <c r="F70" s="21" t="s">
        <v>290</v>
      </c>
      <c r="G70" s="22" t="s">
        <v>147</v>
      </c>
      <c r="I70" s="25">
        <v>5.05</v>
      </c>
      <c r="K70" s="26" t="s">
        <v>291</v>
      </c>
    </row>
    <row r="71" spans="6:11" ht="14.4" x14ac:dyDescent="0.3">
      <c r="F71" s="21" t="s">
        <v>292</v>
      </c>
      <c r="G71" s="22" t="s">
        <v>147</v>
      </c>
      <c r="I71" s="25">
        <v>5.0599999999999996</v>
      </c>
      <c r="K71" s="26" t="s">
        <v>293</v>
      </c>
    </row>
    <row r="72" spans="6:11" ht="14.4" x14ac:dyDescent="0.3">
      <c r="F72" s="21" t="s">
        <v>294</v>
      </c>
      <c r="G72" s="22" t="s">
        <v>160</v>
      </c>
      <c r="I72" s="25">
        <v>5.07</v>
      </c>
      <c r="K72" s="26" t="s">
        <v>295</v>
      </c>
    </row>
    <row r="73" spans="6:11" ht="14.4" x14ac:dyDescent="0.3">
      <c r="F73" s="21" t="s">
        <v>296</v>
      </c>
      <c r="G73" s="22" t="s">
        <v>147</v>
      </c>
      <c r="I73" s="25">
        <v>5.08</v>
      </c>
      <c r="K73" s="26" t="s">
        <v>297</v>
      </c>
    </row>
    <row r="74" spans="6:11" ht="14.4" x14ac:dyDescent="0.3">
      <c r="F74" s="21" t="s">
        <v>298</v>
      </c>
      <c r="G74" s="22" t="s">
        <v>186</v>
      </c>
      <c r="I74" s="25">
        <v>5.0810000000000004</v>
      </c>
      <c r="K74" s="26" t="s">
        <v>299</v>
      </c>
    </row>
    <row r="75" spans="6:11" ht="14.4" x14ac:dyDescent="0.3">
      <c r="F75" s="21" t="s">
        <v>300</v>
      </c>
      <c r="G75" s="22" t="s">
        <v>147</v>
      </c>
      <c r="I75" s="25">
        <v>5.0819999999999999</v>
      </c>
      <c r="K75" s="26" t="s">
        <v>301</v>
      </c>
    </row>
    <row r="76" spans="6:11" ht="14.4" x14ac:dyDescent="0.3">
      <c r="F76" s="21" t="s">
        <v>302</v>
      </c>
      <c r="G76" s="22" t="s">
        <v>143</v>
      </c>
      <c r="I76" s="25">
        <v>5.0830000000000002</v>
      </c>
      <c r="K76" s="26" t="s">
        <v>303</v>
      </c>
    </row>
    <row r="77" spans="6:11" ht="14.4" x14ac:dyDescent="0.3">
      <c r="F77" s="21" t="s">
        <v>304</v>
      </c>
      <c r="G77" s="22" t="s">
        <v>124</v>
      </c>
      <c r="I77" s="25">
        <v>6.01</v>
      </c>
      <c r="K77" s="97" t="s">
        <v>305</v>
      </c>
    </row>
    <row r="78" spans="6:11" ht="14.4" x14ac:dyDescent="0.3">
      <c r="F78" s="21" t="s">
        <v>306</v>
      </c>
      <c r="G78" s="22" t="s">
        <v>135</v>
      </c>
      <c r="I78" s="25">
        <v>6.0149999999999997</v>
      </c>
      <c r="K78" s="97" t="s">
        <v>307</v>
      </c>
    </row>
    <row r="79" spans="6:11" ht="14.4" x14ac:dyDescent="0.3">
      <c r="F79" s="21" t="s">
        <v>308</v>
      </c>
      <c r="G79" s="22" t="s">
        <v>135</v>
      </c>
      <c r="I79" s="25">
        <v>6.0220000000000002</v>
      </c>
      <c r="K79" s="97" t="s">
        <v>309</v>
      </c>
    </row>
    <row r="80" spans="6:11" ht="14.4" x14ac:dyDescent="0.3">
      <c r="F80" s="21" t="s">
        <v>310</v>
      </c>
      <c r="G80" s="22" t="s">
        <v>124</v>
      </c>
      <c r="I80" s="25">
        <v>6.0289999999999999</v>
      </c>
      <c r="K80" s="97" t="s">
        <v>311</v>
      </c>
    </row>
    <row r="81" spans="6:11" ht="14.4" x14ac:dyDescent="0.3">
      <c r="F81" s="21" t="s">
        <v>312</v>
      </c>
      <c r="G81" s="22" t="s">
        <v>128</v>
      </c>
      <c r="I81" s="25">
        <v>6.032</v>
      </c>
      <c r="K81" s="97" t="s">
        <v>313</v>
      </c>
    </row>
    <row r="82" spans="6:11" ht="14.4" x14ac:dyDescent="0.3">
      <c r="F82" s="21" t="s">
        <v>314</v>
      </c>
      <c r="G82" s="22" t="s">
        <v>143</v>
      </c>
      <c r="I82" s="25">
        <v>6.0330000000000004</v>
      </c>
      <c r="K82" s="97" t="s">
        <v>315</v>
      </c>
    </row>
    <row r="83" spans="6:11" ht="14.4" x14ac:dyDescent="0.3">
      <c r="F83" s="21" t="s">
        <v>316</v>
      </c>
      <c r="G83" s="22" t="s">
        <v>135</v>
      </c>
      <c r="I83" s="25">
        <v>6.04</v>
      </c>
      <c r="K83" s="97" t="s">
        <v>317</v>
      </c>
    </row>
    <row r="84" spans="6:11" ht="14.4" x14ac:dyDescent="0.3">
      <c r="F84" s="21" t="s">
        <v>318</v>
      </c>
      <c r="G84" s="22" t="s">
        <v>135</v>
      </c>
      <c r="I84" s="25">
        <v>6.0410000000000004</v>
      </c>
      <c r="K84" s="97" t="s">
        <v>319</v>
      </c>
    </row>
    <row r="85" spans="6:11" ht="14.4" x14ac:dyDescent="0.3">
      <c r="F85" s="21" t="s">
        <v>320</v>
      </c>
      <c r="G85" s="22" t="s">
        <v>128</v>
      </c>
      <c r="I85" s="25">
        <v>6.05</v>
      </c>
      <c r="K85" s="97" t="s">
        <v>321</v>
      </c>
    </row>
    <row r="86" spans="6:11" ht="14.4" x14ac:dyDescent="0.3">
      <c r="F86" s="21" t="s">
        <v>322</v>
      </c>
      <c r="G86" s="22" t="s">
        <v>124</v>
      </c>
      <c r="I86" s="25">
        <v>6.06</v>
      </c>
      <c r="K86" s="97" t="s">
        <v>323</v>
      </c>
    </row>
    <row r="87" spans="6:11" ht="14.4" x14ac:dyDescent="0.3">
      <c r="F87" s="21" t="s">
        <v>324</v>
      </c>
      <c r="G87" s="22" t="s">
        <v>124</v>
      </c>
      <c r="I87" s="25">
        <v>6.0640000000000001</v>
      </c>
      <c r="K87" s="97" t="s">
        <v>325</v>
      </c>
    </row>
    <row r="88" spans="6:11" ht="14.4" x14ac:dyDescent="0.3">
      <c r="F88" s="21" t="s">
        <v>326</v>
      </c>
      <c r="G88" s="22" t="s">
        <v>143</v>
      </c>
      <c r="I88" s="25">
        <v>6.0650000000000004</v>
      </c>
      <c r="K88" s="98" t="s">
        <v>327</v>
      </c>
    </row>
    <row r="89" spans="6:11" ht="14.4" x14ac:dyDescent="0.3">
      <c r="F89" s="21" t="s">
        <v>328</v>
      </c>
      <c r="G89" s="22" t="s">
        <v>143</v>
      </c>
      <c r="I89" s="25">
        <v>6.0659999999999998</v>
      </c>
      <c r="K89" s="228"/>
    </row>
    <row r="90" spans="6:11" ht="14.4" x14ac:dyDescent="0.3">
      <c r="F90" s="21" t="s">
        <v>329</v>
      </c>
      <c r="G90" s="22" t="s">
        <v>147</v>
      </c>
      <c r="I90" s="25">
        <v>6.0670000000000002</v>
      </c>
      <c r="K90" s="228"/>
    </row>
    <row r="91" spans="6:11" ht="14.4" x14ac:dyDescent="0.3">
      <c r="F91" s="21" t="s">
        <v>330</v>
      </c>
      <c r="G91" s="22" t="s">
        <v>128</v>
      </c>
      <c r="I91" s="25">
        <v>6.08</v>
      </c>
      <c r="K91" s="228"/>
    </row>
    <row r="92" spans="6:11" ht="14.4" x14ac:dyDescent="0.3">
      <c r="F92" s="21" t="s">
        <v>331</v>
      </c>
      <c r="G92" s="22" t="s">
        <v>186</v>
      </c>
      <c r="I92" s="25">
        <v>6.0810000000000004</v>
      </c>
      <c r="K92" s="228"/>
    </row>
    <row r="93" spans="6:11" ht="14.4" x14ac:dyDescent="0.3">
      <c r="F93" s="21" t="s">
        <v>332</v>
      </c>
      <c r="G93" s="22" t="s">
        <v>186</v>
      </c>
      <c r="I93" s="25">
        <v>6.0819999999999999</v>
      </c>
      <c r="K93" s="228"/>
    </row>
    <row r="94" spans="6:11" ht="14.4" x14ac:dyDescent="0.3">
      <c r="F94" s="21" t="s">
        <v>333</v>
      </c>
      <c r="G94" s="22" t="s">
        <v>186</v>
      </c>
      <c r="I94" s="25">
        <v>6.09</v>
      </c>
      <c r="K94" s="228"/>
    </row>
    <row r="95" spans="6:11" ht="14.4" x14ac:dyDescent="0.3">
      <c r="F95" s="21" t="s">
        <v>334</v>
      </c>
      <c r="G95" s="22" t="s">
        <v>147</v>
      </c>
      <c r="I95" s="25">
        <v>6.0910000000000002</v>
      </c>
      <c r="K95" s="228"/>
    </row>
    <row r="96" spans="6:11" ht="14.4" x14ac:dyDescent="0.3">
      <c r="F96" s="21" t="s">
        <v>335</v>
      </c>
      <c r="G96" s="22" t="s">
        <v>124</v>
      </c>
      <c r="I96" s="25">
        <v>6.1050000000000004</v>
      </c>
      <c r="K96" s="228"/>
    </row>
    <row r="97" spans="6:9" ht="14.4" x14ac:dyDescent="0.3">
      <c r="F97" s="21" t="s">
        <v>336</v>
      </c>
      <c r="G97" s="22" t="s">
        <v>147</v>
      </c>
      <c r="I97" s="25">
        <v>6.1059999999999999</v>
      </c>
    </row>
    <row r="98" spans="6:9" ht="14.4" x14ac:dyDescent="0.3">
      <c r="F98" s="21" t="s">
        <v>337</v>
      </c>
      <c r="G98" s="22" t="s">
        <v>124</v>
      </c>
      <c r="I98" s="25">
        <v>6.1070000000000002</v>
      </c>
    </row>
    <row r="99" spans="6:9" ht="14.4" x14ac:dyDescent="0.3">
      <c r="F99" s="21" t="s">
        <v>338</v>
      </c>
      <c r="G99" s="22" t="s">
        <v>186</v>
      </c>
      <c r="I99" s="25">
        <v>6.1079999999999997</v>
      </c>
    </row>
    <row r="100" spans="6:9" ht="14.4" x14ac:dyDescent="0.3">
      <c r="F100" s="21" t="s">
        <v>339</v>
      </c>
      <c r="G100" s="22" t="s">
        <v>124</v>
      </c>
      <c r="I100" s="25">
        <v>6.12</v>
      </c>
    </row>
    <row r="101" spans="6:9" ht="14.4" x14ac:dyDescent="0.3">
      <c r="F101" s="23" t="s">
        <v>340</v>
      </c>
      <c r="G101" s="24" t="s">
        <v>143</v>
      </c>
      <c r="I101" s="25">
        <v>6.1210000000000004</v>
      </c>
    </row>
    <row r="102" spans="6:9" x14ac:dyDescent="0.25">
      <c r="I102" s="25">
        <v>6.13</v>
      </c>
    </row>
    <row r="103" spans="6:9" x14ac:dyDescent="0.25">
      <c r="I103" s="25">
        <v>6.14</v>
      </c>
    </row>
    <row r="104" spans="6:9" x14ac:dyDescent="0.25">
      <c r="I104" s="25">
        <v>6.15</v>
      </c>
    </row>
    <row r="105" spans="6:9" x14ac:dyDescent="0.25">
      <c r="I105" s="25">
        <v>6.16</v>
      </c>
    </row>
    <row r="106" spans="6:9" x14ac:dyDescent="0.25">
      <c r="I106" s="25">
        <v>6.165</v>
      </c>
    </row>
    <row r="107" spans="6:9" x14ac:dyDescent="0.25">
      <c r="I107" s="25">
        <v>6.17</v>
      </c>
    </row>
    <row r="108" spans="6:9" x14ac:dyDescent="0.25">
      <c r="I108" s="25">
        <v>6.1710000000000003</v>
      </c>
    </row>
    <row r="109" spans="6:9" x14ac:dyDescent="0.25">
      <c r="I109" s="25">
        <v>6.173</v>
      </c>
    </row>
    <row r="110" spans="6:9" x14ac:dyDescent="0.25">
      <c r="I110" s="25">
        <v>6.1740000000000004</v>
      </c>
    </row>
    <row r="111" spans="6:9" x14ac:dyDescent="0.25">
      <c r="I111" s="25">
        <v>6.18</v>
      </c>
    </row>
    <row r="112" spans="6:9" x14ac:dyDescent="0.25">
      <c r="I112" s="25">
        <v>6.19</v>
      </c>
    </row>
    <row r="113" spans="9:9" x14ac:dyDescent="0.25">
      <c r="I113" s="25">
        <v>7.02</v>
      </c>
    </row>
    <row r="114" spans="9:9" x14ac:dyDescent="0.25">
      <c r="I114" s="25">
        <v>7.04</v>
      </c>
    </row>
    <row r="115" spans="9:9" x14ac:dyDescent="0.25">
      <c r="I115" s="25">
        <v>7.06</v>
      </c>
    </row>
    <row r="116" spans="9:9" x14ac:dyDescent="0.25">
      <c r="I116" s="25">
        <v>7.0650000000000004</v>
      </c>
    </row>
    <row r="117" spans="9:9" x14ac:dyDescent="0.25">
      <c r="I117" s="25">
        <v>7.0810000000000004</v>
      </c>
    </row>
    <row r="118" spans="9:9" x14ac:dyDescent="0.25">
      <c r="I118" s="25">
        <v>7.1</v>
      </c>
    </row>
    <row r="119" spans="9:9" x14ac:dyDescent="0.25">
      <c r="I119" s="25">
        <v>7.1210000000000004</v>
      </c>
    </row>
    <row r="120" spans="9:9" x14ac:dyDescent="0.25">
      <c r="I120" s="25">
        <v>7.14</v>
      </c>
    </row>
    <row r="121" spans="9:9" x14ac:dyDescent="0.25">
      <c r="I121" s="25">
        <v>7.1609999999999996</v>
      </c>
    </row>
    <row r="122" spans="9:9" x14ac:dyDescent="0.25">
      <c r="I122" s="25">
        <v>7.18</v>
      </c>
    </row>
    <row r="123" spans="9:9" x14ac:dyDescent="0.25">
      <c r="I123" s="25">
        <v>7.2009999999999996</v>
      </c>
    </row>
    <row r="124" spans="9:9" x14ac:dyDescent="0.25">
      <c r="I124" s="25">
        <v>7.25</v>
      </c>
    </row>
    <row r="125" spans="9:9" x14ac:dyDescent="0.25">
      <c r="I125" s="25">
        <v>7.26</v>
      </c>
    </row>
    <row r="126" spans="9:9" x14ac:dyDescent="0.25">
      <c r="I126" s="25">
        <v>7.2610000000000001</v>
      </c>
    </row>
    <row r="127" spans="9:9" x14ac:dyDescent="0.25">
      <c r="I127" s="25">
        <v>7.2910000000000004</v>
      </c>
    </row>
    <row r="128" spans="9:9" x14ac:dyDescent="0.25">
      <c r="I128" s="25">
        <v>7.3010000000000002</v>
      </c>
    </row>
    <row r="129" spans="9:9" x14ac:dyDescent="0.25">
      <c r="I129" s="25">
        <v>7.3019999999999996</v>
      </c>
    </row>
    <row r="130" spans="9:9" x14ac:dyDescent="0.25">
      <c r="I130" s="25">
        <v>7.3029999999999999</v>
      </c>
    </row>
    <row r="131" spans="9:9" x14ac:dyDescent="0.25">
      <c r="I131" s="25">
        <v>7.3040000000000003</v>
      </c>
    </row>
    <row r="132" spans="9:9" x14ac:dyDescent="0.25">
      <c r="I132" s="25">
        <v>7.34</v>
      </c>
    </row>
    <row r="133" spans="9:9" x14ac:dyDescent="0.25">
      <c r="I133" s="25">
        <v>7.39</v>
      </c>
    </row>
    <row r="134" spans="9:9" x14ac:dyDescent="0.25">
      <c r="I134" s="25">
        <v>7.4</v>
      </c>
    </row>
    <row r="135" spans="9:9" x14ac:dyDescent="0.25">
      <c r="I135" s="25">
        <v>7.41</v>
      </c>
    </row>
    <row r="136" spans="9:9" x14ac:dyDescent="0.25">
      <c r="I136" s="25">
        <v>7.42</v>
      </c>
    </row>
    <row r="137" spans="9:9" x14ac:dyDescent="0.25">
      <c r="I137" s="25">
        <v>7.5</v>
      </c>
    </row>
    <row r="138" spans="9:9" x14ac:dyDescent="0.25">
      <c r="I138" s="25">
        <v>8.01</v>
      </c>
    </row>
    <row r="139" spans="9:9" x14ac:dyDescent="0.25">
      <c r="I139" s="25">
        <v>8.02</v>
      </c>
    </row>
    <row r="140" spans="9:9" x14ac:dyDescent="0.25">
      <c r="I140" s="25">
        <v>8.0299999999999994</v>
      </c>
    </row>
    <row r="141" spans="9:9" x14ac:dyDescent="0.25">
      <c r="I141" s="25">
        <v>8.0399999999999991</v>
      </c>
    </row>
    <row r="142" spans="9:9" x14ac:dyDescent="0.25">
      <c r="I142" s="25">
        <v>8.0410000000000004</v>
      </c>
    </row>
    <row r="143" spans="9:9" x14ac:dyDescent="0.25">
      <c r="I143" s="25">
        <v>8.0500000000000007</v>
      </c>
    </row>
    <row r="144" spans="9:9" x14ac:dyDescent="0.25">
      <c r="I144" s="25">
        <v>8.0549999999999997</v>
      </c>
    </row>
    <row r="145" spans="9:9" x14ac:dyDescent="0.25">
      <c r="I145" s="25">
        <v>8.06</v>
      </c>
    </row>
    <row r="146" spans="9:9" x14ac:dyDescent="0.25">
      <c r="I146" s="25">
        <v>8.07</v>
      </c>
    </row>
    <row r="147" spans="9:9" x14ac:dyDescent="0.25">
      <c r="I147" s="25">
        <v>8.08</v>
      </c>
    </row>
    <row r="148" spans="9:9" x14ac:dyDescent="0.25">
      <c r="I148" s="25">
        <v>8.09</v>
      </c>
    </row>
    <row r="149" spans="9:9" x14ac:dyDescent="0.25">
      <c r="I149" s="25">
        <v>8.0909999999999993</v>
      </c>
    </row>
    <row r="150" spans="9:9" x14ac:dyDescent="0.25">
      <c r="I150" s="25">
        <v>8.0920000000000005</v>
      </c>
    </row>
    <row r="151" spans="9:9" x14ac:dyDescent="0.25">
      <c r="I151" s="25">
        <v>8.1</v>
      </c>
    </row>
    <row r="152" spans="9:9" x14ac:dyDescent="0.25">
      <c r="I152" s="25">
        <v>8.1050000000000004</v>
      </c>
    </row>
    <row r="153" spans="9:9" x14ac:dyDescent="0.25">
      <c r="I153" s="25">
        <v>8.11</v>
      </c>
    </row>
    <row r="154" spans="9:9" x14ac:dyDescent="0.25">
      <c r="I154" s="25">
        <v>9.02</v>
      </c>
    </row>
    <row r="155" spans="9:9" x14ac:dyDescent="0.25">
      <c r="I155" s="25">
        <v>9.0399999999999991</v>
      </c>
    </row>
    <row r="156" spans="9:9" x14ac:dyDescent="0.25">
      <c r="I156" s="25">
        <v>9.06</v>
      </c>
    </row>
    <row r="157" spans="9:9" x14ac:dyDescent="0.25">
      <c r="I157" s="25">
        <v>10.01</v>
      </c>
    </row>
    <row r="158" spans="9:9" x14ac:dyDescent="0.25">
      <c r="I158" s="25">
        <v>10.029999999999999</v>
      </c>
    </row>
    <row r="159" spans="9:9" x14ac:dyDescent="0.25">
      <c r="I159" s="25">
        <v>10.07</v>
      </c>
    </row>
    <row r="160" spans="9:9" x14ac:dyDescent="0.25">
      <c r="I160" s="25">
        <v>11.02</v>
      </c>
    </row>
    <row r="161" spans="9:9" x14ac:dyDescent="0.25">
      <c r="I161" s="25">
        <v>11.03</v>
      </c>
    </row>
    <row r="162" spans="9:9" x14ac:dyDescent="0.25">
      <c r="I162" s="25">
        <v>11.04</v>
      </c>
    </row>
    <row r="163" spans="9:9" x14ac:dyDescent="0.25">
      <c r="I163" s="25">
        <v>11.05</v>
      </c>
    </row>
    <row r="164" spans="9:9" x14ac:dyDescent="0.25">
      <c r="I164" s="25">
        <v>11.06</v>
      </c>
    </row>
    <row r="165" spans="9:9" x14ac:dyDescent="0.25">
      <c r="I165" s="25">
        <v>11.08</v>
      </c>
    </row>
    <row r="166" spans="9:9" x14ac:dyDescent="0.25">
      <c r="I166" s="25">
        <v>12.01</v>
      </c>
    </row>
    <row r="167" spans="9:9" x14ac:dyDescent="0.25">
      <c r="I167" s="25">
        <v>12.015000000000001</v>
      </c>
    </row>
    <row r="168" spans="9:9" x14ac:dyDescent="0.25">
      <c r="I168" s="25">
        <v>12.03</v>
      </c>
    </row>
    <row r="169" spans="9:9" x14ac:dyDescent="0.25">
      <c r="I169" s="25">
        <v>12.05</v>
      </c>
    </row>
  </sheetData>
  <sortState xmlns:xlrd2="http://schemas.microsoft.com/office/spreadsheetml/2017/richdata2" ref="I2:I169">
    <sortCondition ref="I2:I169"/>
  </sortState>
  <customSheetViews>
    <customSheetView guid="{FED3EF2C-891B-4B19-A7F2-F90FD459899C}">
      <selection activeCell="D4" sqref="D4"/>
      <pageMargins left="0" right="0" top="0" bottom="0" header="0" footer="0"/>
      <pageSetup orientation="portrait" r:id="rId1"/>
    </customSheetView>
  </customSheetViews>
  <dataValidations count="1">
    <dataValidation errorStyle="warning" operator="equal" showInputMessage="1" errorTitle="Select TA Reimbursement Type" error="TA Reimbursement Type not set. Select proper TA Type from the Dropdown at the top of the form." sqref="D17:D19" xr:uid="{00000000-0002-0000-0300-000000000000}"/>
  </dataValidation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C88D47259B52459755C01A2D0A9D6A" ma:contentTypeVersion="6" ma:contentTypeDescription="Create a new document." ma:contentTypeScope="" ma:versionID="c67a1e0f6d921f0f580674b90466c15b">
  <xsd:schema xmlns:xsd="http://www.w3.org/2001/XMLSchema" xmlns:xs="http://www.w3.org/2001/XMLSchema" xmlns:p="http://schemas.microsoft.com/office/2006/metadata/properties" xmlns:ns2="1cd6dcfc-d107-489c-9c06-c0964fb5ada0" xmlns:ns3="bb5cde6c-85fb-41ab-ba0a-82025beba3df" targetNamespace="http://schemas.microsoft.com/office/2006/metadata/properties" ma:root="true" ma:fieldsID="face871309a1286e212bdc791f3821c6" ns2:_="" ns3:_="">
    <xsd:import namespace="1cd6dcfc-d107-489c-9c06-c0964fb5ada0"/>
    <xsd:import namespace="bb5cde6c-85fb-41ab-ba0a-82025beba3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6dcfc-d107-489c-9c06-c0964fb5ad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5cde6c-85fb-41ab-ba0a-82025beba3d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B54113-0F91-4F19-91BF-B5302941F4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d6dcfc-d107-489c-9c06-c0964fb5ada0"/>
    <ds:schemaRef ds:uri="bb5cde6c-85fb-41ab-ba0a-82025beba3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8FA81-C153-40DA-9B4E-D2155A0E1FD8}">
  <ds:schemaRefs>
    <ds:schemaRef ds:uri="http://schemas.microsoft.com/sharepoint/v3/contenttype/forms"/>
  </ds:schemaRefs>
</ds:datastoreItem>
</file>

<file path=customXml/itemProps3.xml><?xml version="1.0" encoding="utf-8"?>
<ds:datastoreItem xmlns:ds="http://schemas.openxmlformats.org/officeDocument/2006/customXml" ds:itemID="{36C4EA79-92E9-4B5B-BC3E-80F7901095C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Instructions</vt:lpstr>
      <vt:lpstr>Preapproval ePATA</vt:lpstr>
      <vt:lpstr>Non-Directed Certification</vt:lpstr>
      <vt:lpstr>Data {DO NOT EDIT}</vt:lpstr>
      <vt:lpstr>BlanksRange</vt:lpstr>
      <vt:lpstr>ChangeOrders</vt:lpstr>
      <vt:lpstr>COINI</vt:lpstr>
      <vt:lpstr>CountyList</vt:lpstr>
      <vt:lpstr>Eligibility</vt:lpstr>
      <vt:lpstr>LabCodes</vt:lpstr>
      <vt:lpstr>Instructions!Print_Area</vt:lpstr>
      <vt:lpstr>'Non-Directed Certification'!Print_Area</vt:lpstr>
      <vt:lpstr>'Preapproval ePATA'!Print_Area</vt:lpstr>
      <vt:lpstr>ReimbType</vt:lpstr>
      <vt:lpstr>ReimbTypeChk</vt:lpstr>
      <vt:lpstr>ReimbTypeName</vt:lpstr>
      <vt:lpstr>ROINI</vt:lpstr>
      <vt:lpstr>RPType</vt:lpstr>
      <vt:lpstr>SUBINI</vt:lpstr>
      <vt:lpstr>TaskList</vt:lpstr>
      <vt:lpstr>TAType</vt:lpstr>
    </vt:vector>
  </TitlesOfParts>
  <Manager/>
  <Company>UST Section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Jared M. Edwards</dc:creator>
  <cp:keywords/>
  <dc:description/>
  <cp:lastModifiedBy>Randolph, Wayne</cp:lastModifiedBy>
  <cp:revision/>
  <dcterms:created xsi:type="dcterms:W3CDTF">2008-07-28T20:50:28Z</dcterms:created>
  <dcterms:modified xsi:type="dcterms:W3CDTF">2026-03-12T18:04:11Z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0x01010024C88D47259B52459755C01A2D0A9D6A</vt:lpwstr>
  </property>
</Properties>
</file>