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ttps://ncconnect-my.sharepoint.com/personal/scott_ryals_deq_nc_gov/Documents/Scott's Documents/MS Office Files/Reasonable Rate Documents/2024 RRD/20241115 RRD/"/>
    </mc:Choice>
  </mc:AlternateContent>
  <xr:revisionPtr revIDLastSave="17" documentId="8_{C4D4FB54-AE60-494C-9F2D-1E294909C358}" xr6:coauthVersionLast="47" xr6:coauthVersionMax="47" xr10:uidLastSave="{5BC402BD-FEF5-4830-ABCB-2C9A419708CB}"/>
  <bookViews>
    <workbookView xWindow="-28920" yWindow="-120" windowWidth="29040" windowHeight="15720" tabRatio="821" xr2:uid="{00000000-000D-0000-FFFF-FFFF00000000}"/>
  </bookViews>
  <sheets>
    <sheet name="Cost Summary Forms" sheetId="1" r:id="rId1"/>
    <sheet name="P-1" sheetId="2" r:id="rId2"/>
    <sheet name="Sec-A.1" sheetId="38" r:id="rId3"/>
    <sheet name="Sec-A.2" sheetId="39" r:id="rId4"/>
    <sheet name="Sec-A.3" sheetId="45" r:id="rId5"/>
    <sheet name="Sec-C.1 " sheetId="46"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Forms'!$A$1:$J$260</definedName>
    <definedName name="_xlnm.Print_Area" localSheetId="1">'P-1'!$A$1:$J$51</definedName>
    <definedName name="_xlnm.Print_Area" localSheetId="37">'P-10'!$A$1:$L$31</definedName>
    <definedName name="_xlnm.Print_Area" localSheetId="38">'P-11'!$A$1:$L$57</definedName>
    <definedName name="_xlnm.Print_Area" localSheetId="39">'P-12'!$A$1:$L$59</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5">'P-2f'!$A$1:$L$29</definedName>
    <definedName name="_xlnm.Print_Area" localSheetId="16">'P-3a'!$A$1:$L$36</definedName>
    <definedName name="_xlnm.Print_Area" localSheetId="17">'P-3b'!$A$1:$L$80</definedName>
    <definedName name="_xlnm.Print_Area" localSheetId="19">'P-3c'!$A$1:$L$62</definedName>
    <definedName name="_xlnm.Print_Area" localSheetId="20">'P-4a'!$A$1:$L$41</definedName>
    <definedName name="_xlnm.Print_Area" localSheetId="22">'P-4b'!$A$1:$L$43</definedName>
    <definedName name="_xlnm.Print_Area" localSheetId="25">'P-6a'!$A$1:$L$70</definedName>
    <definedName name="_xlnm.Print_Area" localSheetId="27">'P-6c'!$A$1:$L$60</definedName>
    <definedName name="_xlnm.Print_Area" localSheetId="28">'P-6d'!$A$1:$L$52</definedName>
    <definedName name="_xlnm.Print_Area" localSheetId="29">'P-7a'!$A$1:$L$60</definedName>
    <definedName name="_xlnm.Print_Area" localSheetId="30">'P-7b'!$A$1:$L$69</definedName>
    <definedName name="_xlnm.Print_Area" localSheetId="32">'P-7c'!$A$1:$L$96</definedName>
    <definedName name="_xlnm.Print_Area" localSheetId="33">'P-7d'!$A$1:$L$53</definedName>
    <definedName name="_xlnm.Print_Area" localSheetId="34">'P-8a'!$A$1:$L$57</definedName>
    <definedName name="_xlnm.Print_Area" localSheetId="35">'P-8b'!$A$1:$L$61</definedName>
    <definedName name="_xlnm.Print_Area" localSheetId="36">'P-9'!$A$1:$L$44</definedName>
    <definedName name="_xlnm.Print_Area" localSheetId="2">'Sec-A.1'!$A$9:$J$170</definedName>
    <definedName name="_xlnm.Print_Area" localSheetId="3">'Sec-A.2'!$A$9:$J$103</definedName>
    <definedName name="_xlnm.Print_Area" localSheetId="4">'Sec-A.3'!$A$1:$I$89</definedName>
    <definedName name="_xlnm.Print_Area" localSheetId="5">'Sec-C.1 '!$A$9:$I$117</definedName>
    <definedName name="_xlnm.Print_Area" localSheetId="6">'Sec-C.2'!$A$9:$I$129</definedName>
    <definedName name="_xlnm.Print_Area" localSheetId="7">'Sec-C.3'!$A$9:$I$64</definedName>
    <definedName name="_xlnm.Print_Area" localSheetId="10">'Sec-D'!$A$1:$L$75</definedName>
    <definedName name="_xlnm.Print_Area" localSheetId="12">'Sec-E'!$A$1:$K$68</definedName>
    <definedName name="_xlnm.Print_Area" localSheetId="18">'Sec-F'!$A$1:$M$89</definedName>
    <definedName name="_xlnm.Print_Area" localSheetId="21">'Sec-G'!$A$1:$K$63</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 '!$9:$9</definedName>
    <definedName name="_xlnm.Print_Titles" localSheetId="6">'Sec-C.2'!$9:$9</definedName>
    <definedName name="_xlnm.Print_Titles" localSheetId="7">'Sec-C.3'!$9:$9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 r="G70" i="1"/>
  <c r="H126" i="1"/>
  <c r="G126" i="1"/>
  <c r="L82" i="26"/>
  <c r="L70" i="26"/>
  <c r="D20" i="26"/>
  <c r="L55" i="26"/>
  <c r="L43" i="26"/>
  <c r="F68" i="5" l="1"/>
  <c r="F69" i="5"/>
  <c r="F70" i="5"/>
  <c r="F67" i="5"/>
  <c r="I96" i="46"/>
  <c r="I59" i="42" l="1"/>
  <c r="L25" i="26"/>
  <c r="L79" i="12"/>
  <c r="I33" i="43"/>
  <c r="I47" i="43"/>
  <c r="I46" i="43"/>
  <c r="I48" i="43" s="1"/>
  <c r="I45" i="43"/>
  <c r="I44" i="43"/>
  <c r="I43" i="43"/>
  <c r="I42" i="43"/>
  <c r="I41" i="43"/>
  <c r="I40" i="43"/>
  <c r="D25" i="45"/>
  <c r="I112" i="42"/>
  <c r="I111" i="42"/>
  <c r="I110" i="42"/>
  <c r="I109" i="42"/>
  <c r="I108" i="42"/>
  <c r="I107" i="42"/>
  <c r="I106" i="42"/>
  <c r="I105" i="42"/>
  <c r="I104" i="42"/>
  <c r="I103" i="42"/>
  <c r="I99" i="42"/>
  <c r="I96" i="42"/>
  <c r="I86" i="42"/>
  <c r="I85" i="42"/>
  <c r="I84" i="42"/>
  <c r="I83" i="42"/>
  <c r="I82" i="42"/>
  <c r="I81" i="42"/>
  <c r="I80" i="42"/>
  <c r="I79" i="42"/>
  <c r="I65" i="42"/>
  <c r="I62" i="42"/>
  <c r="I56" i="42"/>
  <c r="I53" i="42"/>
  <c r="I81" i="46"/>
  <c r="I84" i="46"/>
  <c r="I48" i="46"/>
  <c r="I45" i="46"/>
  <c r="I42" i="46"/>
  <c r="I97" i="46"/>
  <c r="I70" i="46"/>
  <c r="I69" i="46"/>
  <c r="I68" i="46"/>
  <c r="I51" i="46"/>
  <c r="I95" i="46"/>
  <c r="I94" i="46"/>
  <c r="I93" i="46"/>
  <c r="I92" i="46"/>
  <c r="I91" i="46"/>
  <c r="I90" i="46"/>
  <c r="I89" i="46"/>
  <c r="I88" i="46"/>
  <c r="I67" i="46"/>
  <c r="I66" i="46"/>
  <c r="I65" i="46"/>
  <c r="I64" i="46"/>
  <c r="I63" i="46"/>
  <c r="I39" i="46"/>
  <c r="H39" i="46"/>
  <c r="G39" i="46"/>
  <c r="I25" i="46"/>
  <c r="A25" i="46"/>
  <c r="I21" i="46"/>
  <c r="I9" i="46"/>
  <c r="I69" i="45"/>
  <c r="I68" i="45"/>
  <c r="I70" i="45" s="1"/>
  <c r="I67" i="45"/>
  <c r="I44" i="39"/>
  <c r="I93" i="39"/>
  <c r="I92" i="39"/>
  <c r="B27" i="38"/>
  <c r="I49" i="43" l="1"/>
  <c r="I50" i="43" s="1"/>
  <c r="I87" i="42"/>
  <c r="I88" i="42"/>
  <c r="I89" i="42" s="1"/>
  <c r="I114" i="42"/>
  <c r="I71" i="46"/>
  <c r="I72" i="46"/>
  <c r="I99" i="46"/>
  <c r="I95" i="38"/>
  <c r="I96" i="38"/>
  <c r="I78" i="38"/>
  <c r="I79" i="38"/>
  <c r="J20" i="5"/>
  <c r="I73" i="46" l="1"/>
  <c r="I115" i="46" s="1"/>
  <c r="L83" i="20"/>
  <c r="L48" i="33"/>
  <c r="I22" i="43"/>
  <c r="I22" i="42"/>
  <c r="I21" i="42"/>
  <c r="E84" i="13"/>
  <c r="H246" i="1"/>
  <c r="G246" i="1"/>
  <c r="L33" i="11"/>
  <c r="L20" i="14"/>
  <c r="L38" i="14"/>
  <c r="L29" i="14"/>
  <c r="I97" i="38" l="1"/>
  <c r="I98" i="38" s="1"/>
  <c r="I80" i="38"/>
  <c r="I81" i="38" s="1"/>
  <c r="I33" i="38"/>
  <c r="I52" i="38"/>
  <c r="I57" i="38"/>
  <c r="I42" i="38"/>
  <c r="A30" i="38" l="1"/>
  <c r="L81" i="9"/>
  <c r="L74" i="9"/>
  <c r="L56" i="9"/>
  <c r="L47" i="9"/>
  <c r="L40" i="9"/>
  <c r="I20" i="26"/>
  <c r="L22" i="26" s="1"/>
  <c r="L14" i="15" l="1"/>
  <c r="K61" i="16"/>
  <c r="K60" i="16"/>
  <c r="K59" i="16"/>
  <c r="K58" i="16"/>
  <c r="K57" i="16"/>
  <c r="K56" i="16"/>
  <c r="K62" i="16" s="1"/>
  <c r="L51" i="14"/>
  <c r="L37" i="30" l="1"/>
  <c r="L55" i="32"/>
  <c r="L23" i="32"/>
  <c r="H98" i="1"/>
  <c r="G98" i="1"/>
  <c r="H237" i="1" l="1"/>
  <c r="H227" i="1"/>
  <c r="H220" i="1"/>
  <c r="H213" i="1"/>
  <c r="H193" i="1"/>
  <c r="H163" i="1"/>
  <c r="H113" i="1"/>
  <c r="H25" i="1"/>
  <c r="F71" i="5" l="1"/>
  <c r="F59" i="5" l="1"/>
  <c r="F60" i="5"/>
  <c r="F61" i="5"/>
  <c r="F58" i="5"/>
  <c r="I9" i="45" l="1"/>
  <c r="L20" i="8" l="1"/>
  <c r="L34" i="9"/>
  <c r="L42" i="15"/>
  <c r="L30" i="15"/>
  <c r="L46" i="32" l="1"/>
  <c r="L29" i="33"/>
  <c r="I83" i="45"/>
  <c r="I82" i="45"/>
  <c r="I66" i="45"/>
  <c r="I65" i="45"/>
  <c r="I64" i="45"/>
  <c r="I63" i="45"/>
  <c r="I62" i="45"/>
  <c r="I55" i="45"/>
  <c r="I41" i="45"/>
  <c r="I37" i="45"/>
  <c r="I18" i="45"/>
  <c r="I17" i="45"/>
  <c r="L10" i="3"/>
  <c r="L19" i="11"/>
  <c r="E75" i="25"/>
  <c r="I20" i="39"/>
  <c r="L34" i="32"/>
  <c r="L19" i="37"/>
  <c r="I70" i="39"/>
  <c r="I71"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39"/>
  <c r="I9" i="38"/>
  <c r="J3" i="2"/>
  <c r="F62" i="5"/>
  <c r="D32" i="5"/>
  <c r="D31" i="5"/>
  <c r="D30" i="5"/>
  <c r="D29" i="5"/>
  <c r="I115" i="38"/>
  <c r="L29" i="9"/>
  <c r="L24" i="9"/>
  <c r="L19" i="9"/>
  <c r="L14" i="9"/>
  <c r="L9" i="9"/>
  <c r="H162" i="38"/>
  <c r="H161" i="38"/>
  <c r="H160" i="38"/>
  <c r="H159" i="38"/>
  <c r="H154" i="38"/>
  <c r="H153" i="38"/>
  <c r="H149" i="38"/>
  <c r="H148" i="38"/>
  <c r="H147" i="38"/>
  <c r="H146" i="38"/>
  <c r="K66" i="25"/>
  <c r="L10" i="26"/>
  <c r="K55" i="25"/>
  <c r="K36" i="25"/>
  <c r="K9" i="25"/>
  <c r="K10" i="25"/>
  <c r="K11" i="25"/>
  <c r="K12" i="25"/>
  <c r="K13" i="25"/>
  <c r="K14" i="25"/>
  <c r="K15" i="25"/>
  <c r="K16" i="25"/>
  <c r="K17" i="25"/>
  <c r="K18" i="25"/>
  <c r="K19" i="25"/>
  <c r="K20" i="25"/>
  <c r="L28" i="37"/>
  <c r="L34" i="15"/>
  <c r="L21" i="15"/>
  <c r="K22" i="16"/>
  <c r="K23" i="16"/>
  <c r="K24" i="16"/>
  <c r="K25" i="16"/>
  <c r="K26" i="16"/>
  <c r="K27" i="16"/>
  <c r="I69" i="17"/>
  <c r="I39" i="17"/>
  <c r="I38" i="17"/>
  <c r="I37" i="17"/>
  <c r="I36" i="17"/>
  <c r="I35" i="17"/>
  <c r="I18" i="43"/>
  <c r="I62" i="43" s="1"/>
  <c r="I28" i="42"/>
  <c r="I46" i="42"/>
  <c r="I29" i="42"/>
  <c r="I30" i="42"/>
  <c r="I31" i="42"/>
  <c r="I47" i="42"/>
  <c r="I48" i="42"/>
  <c r="I49" i="42"/>
  <c r="H49" i="42"/>
  <c r="G49" i="42"/>
  <c r="H48" i="42"/>
  <c r="G48" i="42"/>
  <c r="H47" i="42"/>
  <c r="G47" i="42"/>
  <c r="H46" i="42"/>
  <c r="G46" i="42"/>
  <c r="A31" i="42"/>
  <c r="A30" i="42"/>
  <c r="A29" i="42"/>
  <c r="A28" i="42"/>
  <c r="I26" i="39"/>
  <c r="I84" i="39"/>
  <c r="I85" i="39"/>
  <c r="I86" i="39"/>
  <c r="I87" i="39"/>
  <c r="I88" i="39"/>
  <c r="I89" i="39"/>
  <c r="I90" i="39"/>
  <c r="I91" i="39"/>
  <c r="I72" i="39"/>
  <c r="I68" i="39"/>
  <c r="I39" i="39"/>
  <c r="I25" i="39"/>
  <c r="I76" i="39"/>
  <c r="I48" i="39"/>
  <c r="I69" i="39"/>
  <c r="G39" i="39"/>
  <c r="A25" i="39"/>
  <c r="I73" i="38"/>
  <c r="I74" i="38"/>
  <c r="I75" i="38"/>
  <c r="I76" i="38"/>
  <c r="I77" i="38"/>
  <c r="I47" i="38"/>
  <c r="I90" i="38"/>
  <c r="I91" i="38"/>
  <c r="I92" i="38"/>
  <c r="I93" i="38"/>
  <c r="I94" i="38"/>
  <c r="I126" i="38"/>
  <c r="I127" i="38"/>
  <c r="I128" i="38"/>
  <c r="I131" i="38"/>
  <c r="I132" i="38"/>
  <c r="I133" i="38"/>
  <c r="I134" i="38"/>
  <c r="L43" i="23"/>
  <c r="I28" i="17"/>
  <c r="I27" i="17"/>
  <c r="I26" i="17"/>
  <c r="I25" i="17"/>
  <c r="I24" i="17"/>
  <c r="L10" i="37"/>
  <c r="L37" i="37"/>
  <c r="J65" i="13"/>
  <c r="I57" i="36"/>
  <c r="I58" i="36"/>
  <c r="I59" i="36"/>
  <c r="I60" i="36"/>
  <c r="I61" i="36"/>
  <c r="I62" i="36"/>
  <c r="F11" i="33"/>
  <c r="F12" i="33"/>
  <c r="F13" i="33"/>
  <c r="F14" i="33"/>
  <c r="F15" i="33"/>
  <c r="F16" i="33"/>
  <c r="F17" i="33"/>
  <c r="G25" i="1"/>
  <c r="G113" i="1"/>
  <c r="G163" i="1"/>
  <c r="G193" i="1"/>
  <c r="G213" i="1"/>
  <c r="G220" i="1"/>
  <c r="G227" i="1"/>
  <c r="G237" i="1"/>
  <c r="J29" i="2"/>
  <c r="J43" i="2"/>
  <c r="L11" i="32"/>
  <c r="L18" i="3"/>
  <c r="L32" i="3"/>
  <c r="L47" i="3"/>
  <c r="L62" i="3"/>
  <c r="L66" i="4"/>
  <c r="L52" i="4"/>
  <c r="L38" i="4"/>
  <c r="L24" i="4"/>
  <c r="L11" i="4"/>
  <c r="L52" i="6"/>
  <c r="L44" i="6"/>
  <c r="L24" i="6"/>
  <c r="L41" i="8"/>
  <c r="L30" i="8"/>
  <c r="L10" i="8"/>
  <c r="L9" i="10"/>
  <c r="L16" i="10"/>
  <c r="L24" i="10"/>
  <c r="L72" i="12"/>
  <c r="L63" i="12"/>
  <c r="L39" i="12"/>
  <c r="L29" i="12"/>
  <c r="L55" i="12"/>
  <c r="L48" i="12"/>
  <c r="L10" i="12"/>
  <c r="L20" i="12"/>
  <c r="L9" i="15"/>
  <c r="L18" i="19"/>
  <c r="L70" i="20"/>
  <c r="L29" i="21"/>
  <c r="L57" i="21"/>
  <c r="L48" i="21"/>
  <c r="L39" i="21"/>
  <c r="L67" i="24"/>
  <c r="L59" i="24"/>
  <c r="L50" i="24"/>
  <c r="L31" i="24"/>
  <c r="L11" i="24"/>
  <c r="L37" i="27"/>
  <c r="L41" i="29"/>
  <c r="L25" i="30"/>
  <c r="L11" i="30"/>
  <c r="F20" i="5"/>
  <c r="F21" i="5"/>
  <c r="F22" i="5"/>
  <c r="F23" i="5"/>
  <c r="J21" i="5"/>
  <c r="J22" i="5"/>
  <c r="J23" i="5"/>
  <c r="K32" i="7"/>
  <c r="K64" i="7"/>
  <c r="K41" i="7"/>
  <c r="K42" i="7"/>
  <c r="K43" i="7"/>
  <c r="K44" i="7"/>
  <c r="K45" i="7"/>
  <c r="K46" i="7"/>
  <c r="K47" i="7"/>
  <c r="K48" i="7"/>
  <c r="K49" i="7"/>
  <c r="K50" i="7"/>
  <c r="K15" i="7"/>
  <c r="K16" i="7"/>
  <c r="K17" i="7"/>
  <c r="K18" i="7"/>
  <c r="K9" i="7"/>
  <c r="K10" i="7"/>
  <c r="K11" i="7"/>
  <c r="K12" i="7"/>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D84" i="13"/>
  <c r="K9" i="13"/>
  <c r="K10" i="13"/>
  <c r="K11" i="13"/>
  <c r="K12" i="13"/>
  <c r="K13" i="13"/>
  <c r="K14" i="13"/>
  <c r="K15" i="13"/>
  <c r="K16" i="13"/>
  <c r="K43" i="16"/>
  <c r="K42" i="16"/>
  <c r="K41" i="16"/>
  <c r="K36" i="16"/>
  <c r="K35" i="16"/>
  <c r="K34" i="16"/>
  <c r="K33" i="16"/>
  <c r="K32" i="16"/>
  <c r="K31" i="16"/>
  <c r="K51" i="16"/>
  <c r="K52" i="16"/>
  <c r="K50" i="16"/>
  <c r="K49" i="16"/>
  <c r="K48" i="16"/>
  <c r="K47"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9" i="17"/>
  <c r="K75" i="25"/>
  <c r="I127" i="42" l="1"/>
  <c r="G247" i="1"/>
  <c r="I95" i="39"/>
  <c r="I101" i="39" s="1"/>
  <c r="I71" i="45"/>
  <c r="L11" i="33"/>
  <c r="I99" i="38"/>
  <c r="I82" i="38"/>
  <c r="I169" i="38" s="1"/>
  <c r="K17" i="13"/>
  <c r="K21" i="25"/>
  <c r="K19" i="7"/>
  <c r="I20" i="45"/>
  <c r="I87" i="45" s="1"/>
  <c r="K51" i="7"/>
  <c r="I63" i="36"/>
  <c r="I67" i="36" s="1"/>
  <c r="I53" i="17"/>
  <c r="I72" i="17" s="1"/>
  <c r="J84" i="13"/>
  <c r="J24" i="5"/>
  <c r="J73" i="5"/>
  <c r="F24" i="5"/>
  <c r="D33" i="5"/>
  <c r="K44" i="16"/>
  <c r="K53" i="16"/>
  <c r="K37" i="16"/>
  <c r="K18" i="16"/>
  <c r="K28" i="16"/>
  <c r="J35" i="5" l="1"/>
</calcChain>
</file>

<file path=xl/sharedStrings.xml><?xml version="1.0" encoding="utf-8"?>
<sst xmlns="http://schemas.openxmlformats.org/spreadsheetml/2006/main" count="5374" uniqueCount="1750">
  <si>
    <t>NC UST STF - 11/15/2024 RRD - COST SUMMARY CLAIM FORM</t>
  </si>
  <si>
    <t>Incident No.</t>
  </si>
  <si>
    <t>Site Name</t>
  </si>
  <si>
    <t>Site Address</t>
  </si>
  <si>
    <t>City or Town</t>
  </si>
  <si>
    <t>Main Consultant/Contractor and Contact</t>
  </si>
  <si>
    <t>Owner/Operator/LandOwner/Attorney-in-fact</t>
  </si>
  <si>
    <t>IMPORTANT DIRECTIONS: PLEASE READ!</t>
  </si>
  <si>
    <t xml:space="preserve">  Include all Cost Summary Forms with each claim.  Include only those Primary and Secondary Forms with claimed tasks.</t>
  </si>
  <si>
    <t xml:space="preserve">  Fill-in the requested amount for each of the tasks that were completed from the Primary task claim forms.</t>
  </si>
  <si>
    <t xml:space="preserve">  All dollar amounts listed below must match the dollar amount listed on the Primary task claim forms.</t>
  </si>
  <si>
    <r>
      <t xml:space="preserve">  </t>
    </r>
    <r>
      <rPr>
        <b/>
        <i/>
        <sz val="9"/>
        <rFont val="Times New Roman"/>
        <family val="1"/>
      </rPr>
      <t>The total of the invoices billed to the client must equal or exceed the claim amount.</t>
    </r>
  </si>
  <si>
    <t xml:space="preserve">  Attach all Main Consultant/Contractor invoices to the back of the Certification of Costs form.</t>
  </si>
  <si>
    <t xml:space="preserve">  Attach the proof of payment directly to the back of each Main Consultant/Contractor and Subcontractor invoices.</t>
  </si>
  <si>
    <t xml:space="preserve">  Follow the instructions listed under each task on the Primary &amp; Secondary Forms or in the 2024 RRD Scope of Work Document.</t>
  </si>
  <si>
    <t>SECTION ONE</t>
  </si>
  <si>
    <t>Form</t>
  </si>
  <si>
    <t>Total Cost</t>
  </si>
  <si>
    <t>3rd Party</t>
  </si>
  <si>
    <t>Approved Amt.</t>
  </si>
  <si>
    <t>REMINDER!</t>
  </si>
  <si>
    <t>PRE-ASSESSMENT ACTIVITIES</t>
  </si>
  <si>
    <t>(DWM only)</t>
  </si>
  <si>
    <t>Initial Project Review &amp; Setup</t>
  </si>
  <si>
    <t>P-1</t>
  </si>
  <si>
    <t>Requires PreApp.</t>
  </si>
  <si>
    <t>Site Recon. &amp; Receptor Survey</t>
  </si>
  <si>
    <t>May Require PreApp.</t>
  </si>
  <si>
    <t>Site Recon. &amp; Receptor Update</t>
  </si>
  <si>
    <t xml:space="preserve"> </t>
  </si>
  <si>
    <t>Right-of-Access agreement</t>
  </si>
  <si>
    <t>Req. PreApp. / One per Prop.</t>
  </si>
  <si>
    <t>Request for Bid</t>
  </si>
  <si>
    <t>Sec-J / Typically Req. PA</t>
  </si>
  <si>
    <t>TOTAL SECTION ONE COSTS</t>
  </si>
  <si>
    <t>SECTION TWO</t>
  </si>
  <si>
    <t>UST SYSTEM TESTING</t>
  </si>
  <si>
    <t>UST System Tightness Test (No Leak)</t>
  </si>
  <si>
    <t>P-2a</t>
  </si>
  <si>
    <t>Form Sec-A.3</t>
  </si>
  <si>
    <t>FREE PRODUCT RECOVERY</t>
  </si>
  <si>
    <t>Cost of Free Product Evaluation</t>
  </si>
  <si>
    <t>Except 1st EmergencyResp, Req PA</t>
  </si>
  <si>
    <t>Cost for a Passive Skimmer</t>
  </si>
  <si>
    <t>Installation/Service of Pass. Skimmer</t>
  </si>
  <si>
    <t>Hand Bailing of Free Product</t>
  </si>
  <si>
    <t>AFVR</t>
  </si>
  <si>
    <t>Field Supervision of AFVR</t>
  </si>
  <si>
    <t>P-2b</t>
  </si>
  <si>
    <t>Cost for AFVR</t>
  </si>
  <si>
    <t>Form Sec-D</t>
  </si>
  <si>
    <t>Rental - AFVR Emiss. Control Equip.</t>
  </si>
  <si>
    <t>Reg. Reporting Requirements (AFVR)</t>
  </si>
  <si>
    <t>Free Product Level Check</t>
  </si>
  <si>
    <t>FREE PRODUCT / VAPOR RECOVERY</t>
  </si>
  <si>
    <t>SpecifyLNAPL/VR System</t>
  </si>
  <si>
    <t>P-2c</t>
  </si>
  <si>
    <t>Cost of LNAPL/VR System</t>
  </si>
  <si>
    <t>Req. PreApp. / Sec-J</t>
  </si>
  <si>
    <t>Field Superv. LNAPL/VR Sys. Install.</t>
  </si>
  <si>
    <t>Cost to Install LNAPL/VR System</t>
  </si>
  <si>
    <t>LNAPL/VR Sys. Maint. (pers. costs)</t>
  </si>
  <si>
    <t>Req. PreApp. / Sec-E</t>
  </si>
  <si>
    <t>O&amp;M ExpensesLNAPL/VR</t>
  </si>
  <si>
    <t>Init. Site Eval./Measure &amp; Mon. Vapor</t>
  </si>
  <si>
    <t>Req. Fire Dept Report</t>
  </si>
  <si>
    <t>Cost for Leasing a VR System</t>
  </si>
  <si>
    <t>BOOM MAINTENANCE</t>
  </si>
  <si>
    <t>Boom/Sorbent Maintenance</t>
  </si>
  <si>
    <t>P-2d</t>
  </si>
  <si>
    <t>Form Sec-E</t>
  </si>
  <si>
    <t>Surface Boom Maintenance</t>
  </si>
  <si>
    <t>Cost for Booms and Sorbents</t>
  </si>
  <si>
    <t>Cost for Drums</t>
  </si>
  <si>
    <t>UST REMOVAL &amp; CLOSURE</t>
  </si>
  <si>
    <t>Preparation of UST Closure Work Plan</t>
  </si>
  <si>
    <t>P-2e</t>
  </si>
  <si>
    <t>NOT REIMBURSABLE</t>
  </si>
  <si>
    <t>Form Sec-A.1</t>
  </si>
  <si>
    <t>UST Closure Permit Application</t>
  </si>
  <si>
    <t>UST Closure Notice of Intent</t>
  </si>
  <si>
    <t>Removal of UST System and Contents</t>
  </si>
  <si>
    <t>Asphalt/Concrete/Over-burden Removal</t>
  </si>
  <si>
    <t>Soil Excavation Supervision</t>
  </si>
  <si>
    <t xml:space="preserve">Soil Excavation  </t>
  </si>
  <si>
    <t>Cost for Excavated Soil Backfill</t>
  </si>
  <si>
    <t>Cost for NC Professional Surveyor</t>
  </si>
  <si>
    <t>Transport of Contaminated Soils</t>
  </si>
  <si>
    <t>Disposal of Contaminated Soils</t>
  </si>
  <si>
    <t>Phase I LSA</t>
  </si>
  <si>
    <t>P-2f</t>
  </si>
  <si>
    <t>Form Sec-C.1</t>
  </si>
  <si>
    <t>Phase II LSA</t>
  </si>
  <si>
    <t>Form Sec-C.2</t>
  </si>
  <si>
    <t>Phase I LSA - Receptor and Soil Only</t>
  </si>
  <si>
    <t>Form Sec-C.3</t>
  </si>
  <si>
    <t>TOTAL SECTION TWO COSTS</t>
  </si>
  <si>
    <t>SECTION THREE</t>
  </si>
  <si>
    <t>PRE-DRILLING TASKS</t>
  </si>
  <si>
    <t>Clearing Access</t>
  </si>
  <si>
    <t>P-3a</t>
  </si>
  <si>
    <t>Cost for Utility Clearance (sub.)</t>
  </si>
  <si>
    <t>Sec-A.1 (or Req PreApp)</t>
  </si>
  <si>
    <t>DEQ Well Permits</t>
  </si>
  <si>
    <t>MULTI-PHASE VERTICAL DRILLING</t>
  </si>
  <si>
    <t>Supervision of Drilling Field Work</t>
  </si>
  <si>
    <t>P-3b</t>
  </si>
  <si>
    <t>Sec-A.2 or Sec-F (Req PA)</t>
  </si>
  <si>
    <t>Soil Boring (HA or SB)</t>
  </si>
  <si>
    <t>Req. PreApp. / Sec-F</t>
  </si>
  <si>
    <t>1-inch Well (1A)</t>
  </si>
  <si>
    <t>2-inch Well (2A)</t>
  </si>
  <si>
    <t>4-inch Well (4A)</t>
  </si>
  <si>
    <t>Telescoping Type III Well (T3)</t>
  </si>
  <si>
    <t>Geoprobe 1-inch Well (1P)</t>
  </si>
  <si>
    <t>Geoprobe 2-inch Well (2P)</t>
  </si>
  <si>
    <t>Air Knife</t>
  </si>
  <si>
    <t>HORIZONTAL &amp; SPECIALTY DRILLING</t>
  </si>
  <si>
    <t>Cost Specialty Drilling (S)</t>
  </si>
  <si>
    <t>P-3c</t>
  </si>
  <si>
    <t>DOT Agreement MW</t>
  </si>
  <si>
    <t>DOT Agreement RW</t>
  </si>
  <si>
    <t>MISC. DRILLING COSTS</t>
  </si>
  <si>
    <t>Surveying Top of Well Casing</t>
  </si>
  <si>
    <t>Temporary Impact Increase</t>
  </si>
  <si>
    <t>Cost for Drill Rig Mobilization</t>
  </si>
  <si>
    <t>Well Abandonment</t>
  </si>
  <si>
    <t>Drill Crew Lodging Per Diem</t>
  </si>
  <si>
    <t>TOTAL SECTION THREE COSTS</t>
  </si>
  <si>
    <t>SECTION FOUR</t>
  </si>
  <si>
    <t>SAMPLING &amp; ANALYTICAL COSTS</t>
  </si>
  <si>
    <t>Cost for Sampling Monitoring Well</t>
  </si>
  <si>
    <t>P-4a</t>
  </si>
  <si>
    <t>Sec-A.2 or Sec-G (Req PA)</t>
  </si>
  <si>
    <t>Cost for Sampling Supply Well</t>
  </si>
  <si>
    <t>Cost for Samp. Contaminated WSW</t>
  </si>
  <si>
    <r>
      <t xml:space="preserve">Sec-G (Req PA) &amp; </t>
    </r>
    <r>
      <rPr>
        <b/>
        <sz val="10"/>
        <rFont val="Times New Roman"/>
        <family val="1"/>
      </rPr>
      <t>3rd Pty</t>
    </r>
  </si>
  <si>
    <t>Cost for Samp. Surface Water</t>
  </si>
  <si>
    <t>Costs for Samp. VE System Air Stream</t>
  </si>
  <si>
    <t>P-4b</t>
  </si>
  <si>
    <t>Req. PreApp. / Sec-G</t>
  </si>
  <si>
    <t>Cost for Sampling Soil Gas VI</t>
  </si>
  <si>
    <t>Cost for UVF Sampling</t>
  </si>
  <si>
    <t>Sec-A.1/A.2 or Sec-H (Req PA)</t>
  </si>
  <si>
    <t>Cost for Analytical</t>
  </si>
  <si>
    <t>Sampling Shipping</t>
  </si>
  <si>
    <t>Costs for Analytical 3rd Party</t>
  </si>
  <si>
    <r>
      <t xml:space="preserve">Sec-H (Req PA) &amp; </t>
    </r>
    <r>
      <rPr>
        <b/>
        <sz val="10"/>
        <rFont val="Times New Roman"/>
        <family val="1"/>
      </rPr>
      <t>3rd Pty</t>
    </r>
  </si>
  <si>
    <t>Sampling Shipping 3rd Party</t>
  </si>
  <si>
    <t>TOTAL SECTION FOUR COSTS</t>
  </si>
  <si>
    <t>SECTION FIVE</t>
  </si>
  <si>
    <t>FIELD TESTING &amp; EVALUATION</t>
  </si>
  <si>
    <t>Slug Testing</t>
  </si>
  <si>
    <t>P-5</t>
  </si>
  <si>
    <t>Step Drawdown Test</t>
  </si>
  <si>
    <t>12-hr Aquifer Test</t>
  </si>
  <si>
    <t>Soil Vapor Extraction Test</t>
  </si>
  <si>
    <r>
      <rPr>
        <i/>
        <sz val="10"/>
        <rFont val="Times New Roman"/>
        <family val="1"/>
      </rPr>
      <t>In Situ</t>
    </r>
    <r>
      <rPr>
        <sz val="10"/>
        <rFont val="Times New Roman"/>
        <family val="1"/>
      </rPr>
      <t xml:space="preserve"> Air Sparge Test</t>
    </r>
  </si>
  <si>
    <t>Contam. Fate &amp;Trans. Modeling</t>
  </si>
  <si>
    <t>Hydrogeological Parameter Test</t>
  </si>
  <si>
    <t>TOTAL SECTION FIVE COSTS</t>
  </si>
  <si>
    <t>SECTION SIX</t>
  </si>
  <si>
    <t>REPORTS</t>
  </si>
  <si>
    <t>20-Day Report</t>
  </si>
  <si>
    <t>P-6a</t>
  </si>
  <si>
    <t>Initial Abatement Action Report</t>
  </si>
  <si>
    <t>LNAPL Recovery Report</t>
  </si>
  <si>
    <t>Acc. Site Char. (ASC) Report</t>
  </si>
  <si>
    <t>Additional Risk Assessment Rpt</t>
  </si>
  <si>
    <t>Site Check Report (No Contam. Det.)</t>
  </si>
  <si>
    <t>Comp. Site Assess (soil only)</t>
  </si>
  <si>
    <t>Soil Assess. Report</t>
  </si>
  <si>
    <t>Comp. Site Assess. (soil &amp; gw)</t>
  </si>
  <si>
    <t>Comp. Site Assess. Addendum</t>
  </si>
  <si>
    <t>Plume Stability Analysis</t>
  </si>
  <si>
    <t>P-6b</t>
  </si>
  <si>
    <t>Corrective Action Feasibility Study</t>
  </si>
  <si>
    <t>Corrective Action Design</t>
  </si>
  <si>
    <t>Corrective Action Record of Decision</t>
  </si>
  <si>
    <t>Monitored Natural Attenuation CAP</t>
  </si>
  <si>
    <t>Soil Cleanup Plan</t>
  </si>
  <si>
    <t>Public Notification</t>
  </si>
  <si>
    <t>Monitoring Rpt. (Annual)</t>
  </si>
  <si>
    <t>Corrective Action Performance Rpt-A</t>
  </si>
  <si>
    <t>Corrective Action Performance Rpt-S</t>
  </si>
  <si>
    <t>System Enhancement Recomm.</t>
  </si>
  <si>
    <t>P-6c</t>
  </si>
  <si>
    <t>New Technology Cleanup Plan</t>
  </si>
  <si>
    <t>Air Emissions Mon. Rpt.</t>
  </si>
  <si>
    <t>Non-Discharge Permit Rpt.</t>
  </si>
  <si>
    <t>POTW Monitoring Rpt.</t>
  </si>
  <si>
    <t>NPDES Monitoring Rpt.</t>
  </si>
  <si>
    <t>Site Closure Rpt.</t>
  </si>
  <si>
    <t>P-6d</t>
  </si>
  <si>
    <t>Soil Cleanup &amp; Site Closure Rpt.</t>
  </si>
  <si>
    <t>Cost for NC Prof. Surveyor</t>
  </si>
  <si>
    <t>Deed Recordation (NoRP/LUR)</t>
  </si>
  <si>
    <t>Variance Request</t>
  </si>
  <si>
    <t>Miscellaneous Letter Report</t>
  </si>
  <si>
    <t>TOTAL SECTION SIX COSTS</t>
  </si>
  <si>
    <t>SECTION SEVEN</t>
  </si>
  <si>
    <t>REMEDIAL SERVICES</t>
  </si>
  <si>
    <t>Cost for Pump &amp; Treat System</t>
  </si>
  <si>
    <t>P-7a</t>
  </si>
  <si>
    <t>Cost for SVE System</t>
  </si>
  <si>
    <t>Cost for Air Sparge System</t>
  </si>
  <si>
    <t>Cost for Mult-Tech. Rem. Syst.</t>
  </si>
  <si>
    <t>Rem. Syst. Install. Inspection/Certif.</t>
  </si>
  <si>
    <t>Cost for Installation of Rem. System</t>
  </si>
  <si>
    <t>Rec. Trench Install Inspect./Certif.</t>
  </si>
  <si>
    <t>P-7b</t>
  </si>
  <si>
    <t>Cost for Installation of Rec. Trench</t>
  </si>
  <si>
    <t>Infilt. Gallery Install. Inspect./Certif.</t>
  </si>
  <si>
    <t>Cost for Installation of Infilt. Gallery</t>
  </si>
  <si>
    <t>Cost for Rem. System Maintenance</t>
  </si>
  <si>
    <t>Req. PreApp. / Sec-I</t>
  </si>
  <si>
    <t>Cost for Rem. Supplies &amp; Equip.</t>
  </si>
  <si>
    <t>Cost for Rem. Operating. Expen.</t>
  </si>
  <si>
    <t>Cost for GAC/AG Replacement</t>
  </si>
  <si>
    <t>P-7c</t>
  </si>
  <si>
    <t>Supervision for Excavation &amp; Backfill</t>
  </si>
  <si>
    <t>Lease Therm/CATOX</t>
  </si>
  <si>
    <t>P-7d</t>
  </si>
  <si>
    <t>Purchase Therm/CATOX</t>
  </si>
  <si>
    <t>Lease Remediation System</t>
  </si>
  <si>
    <t>Cost for MMPE Event</t>
  </si>
  <si>
    <t>Req. PreApp. / Sec-D</t>
  </si>
  <si>
    <t>RELOCATION OF REMEDIAL SYSTEM</t>
  </si>
  <si>
    <t>Relocation Remedial System</t>
  </si>
  <si>
    <t>TOTAL SECTION SEVEN COSTS</t>
  </si>
  <si>
    <t>SECTION EIGHT</t>
  </si>
  <si>
    <t>PERMITS</t>
  </si>
  <si>
    <t>Certificate Of Disposal (UST-71)</t>
  </si>
  <si>
    <t>P-8a</t>
  </si>
  <si>
    <t>Permit for Land Application (UST-70)</t>
  </si>
  <si>
    <t>Agmt for Land Application (UST-72)</t>
  </si>
  <si>
    <t>Air Quality Permit</t>
  </si>
  <si>
    <t>Air Quality Registration</t>
  </si>
  <si>
    <t>Injection Well Permit</t>
  </si>
  <si>
    <t>Injection Notice of Intent</t>
  </si>
  <si>
    <t>NonDischarge Permit</t>
  </si>
  <si>
    <t>NPDES Individual Permit</t>
  </si>
  <si>
    <t>P-8b</t>
  </si>
  <si>
    <t>NPDES General Permit</t>
  </si>
  <si>
    <t>POTW Discharge Permit</t>
  </si>
  <si>
    <t>CAMA Permit (Minor Dev.)</t>
  </si>
  <si>
    <t>CAMA Permit (Major Dev.)</t>
  </si>
  <si>
    <t>Cost for Permit Fees (non-MW)</t>
  </si>
  <si>
    <t>County Monitoring Well Permit Fees</t>
  </si>
  <si>
    <t>Sec A.2/LSA (or Req PA)</t>
  </si>
  <si>
    <t>Cost for Performing Variance</t>
  </si>
  <si>
    <t>TOTAL SECTION EIGHT COSTS</t>
  </si>
  <si>
    <t>SECTION NINE</t>
  </si>
  <si>
    <t>DISPOSAL SERVICES</t>
  </si>
  <si>
    <t>Cost for Disp. Product/GW</t>
  </si>
  <si>
    <t>P-9</t>
  </si>
  <si>
    <t>Sec-A.1 or Sec-J (Req PA)</t>
  </si>
  <si>
    <t>Cost for Disp. Sorbents</t>
  </si>
  <si>
    <t>Cost for Disp. Drummed Soils</t>
  </si>
  <si>
    <t>TOTAL SECTION NINE COSTS</t>
  </si>
  <si>
    <t>SECTION TEN</t>
  </si>
  <si>
    <t>SITE REPAIR</t>
  </si>
  <si>
    <t>Structure Repair/Stabilization</t>
  </si>
  <si>
    <t>P-10</t>
  </si>
  <si>
    <t>Cost for Repairing/Replacing Utilities</t>
  </si>
  <si>
    <t>Cost for Repairing Asphalt/Concrete</t>
  </si>
  <si>
    <t>TOTAL SECTION TEN COSTS</t>
  </si>
  <si>
    <t>SECTION ELEVEN</t>
  </si>
  <si>
    <t>CONNECTING TO PUBLIC WATER</t>
  </si>
  <si>
    <t>Agreements to Connect Users</t>
  </si>
  <si>
    <t>P-11</t>
  </si>
  <si>
    <t>Req. PreApp. / 3rd Party?</t>
  </si>
  <si>
    <t>Coordination &amp; Verif. Connections M</t>
  </si>
  <si>
    <t>Coordination &amp; Verif. Connections H</t>
  </si>
  <si>
    <t>Cost for Water Connections</t>
  </si>
  <si>
    <t>Req. PA / Sec-J / 3rd Pty?</t>
  </si>
  <si>
    <t>Municipal Water Fees</t>
  </si>
  <si>
    <t>Bottled, Bulk Water, or POE Systems</t>
  </si>
  <si>
    <t>TOTAL SECTION ELEVEN COSTS</t>
  </si>
  <si>
    <t>SECTION TWELVE</t>
  </si>
  <si>
    <t>TRAVEL TIME &amp; LODGING</t>
  </si>
  <si>
    <t>Approved Travel</t>
  </si>
  <si>
    <t>P-12</t>
  </si>
  <si>
    <t>Sec-A.1/A.2 (or Req PreApp)</t>
  </si>
  <si>
    <t>Overnight Lodging</t>
  </si>
  <si>
    <t>Consultant Mobe</t>
  </si>
  <si>
    <t>TOTAL SECTION TWELVE COSTS</t>
  </si>
  <si>
    <t>DWM/UST Use Only</t>
  </si>
  <si>
    <t>TOTAL CLAIM APPROVED</t>
  </si>
  <si>
    <t>APPORTIONMENT</t>
  </si>
  <si>
    <t>3RD PARTY</t>
  </si>
  <si>
    <t>DEDUCTIBLE</t>
  </si>
  <si>
    <t>REIMBURSABLE AMOUNT</t>
  </si>
  <si>
    <t>P-1 - PRIMARY FORM - SECTION ONE</t>
  </si>
  <si>
    <t xml:space="preserve">Pre-Assessment Actvities </t>
  </si>
  <si>
    <t>Task</t>
  </si>
  <si>
    <t>Project Review</t>
  </si>
  <si>
    <t>Totals</t>
  </si>
  <si>
    <t>Maximum rate is $950.00 per site</t>
  </si>
  <si>
    <t>Date</t>
  </si>
  <si>
    <t>Consultant</t>
  </si>
  <si>
    <t xml:space="preserve">Preapproval / </t>
  </si>
  <si>
    <t>Date TA</t>
  </si>
  <si>
    <t>Performed</t>
  </si>
  <si>
    <t>Invoice #</t>
  </si>
  <si>
    <t>TA Number</t>
  </si>
  <si>
    <t>Finalized</t>
  </si>
  <si>
    <t>Task Requires Preapproval.</t>
  </si>
  <si>
    <t xml:space="preserve">Not available for initial site consultant, consulting firm merger/renaming, </t>
  </si>
  <si>
    <t>new Project Manager(s), or where the existing Project Manager retains the site while changing firms.</t>
  </si>
  <si>
    <t>Site reconnaissance and receptor survey (Initial)</t>
  </si>
  <si>
    <r>
      <t>Maximum rate is</t>
    </r>
    <r>
      <rPr>
        <b/>
        <sz val="9"/>
        <rFont val="Times New Roman"/>
        <family val="1"/>
      </rPr>
      <t xml:space="preserve"> </t>
    </r>
    <r>
      <rPr>
        <sz val="9"/>
        <rFont val="Times New Roman"/>
        <family val="1"/>
      </rPr>
      <t>$1,725.00 per site</t>
    </r>
  </si>
  <si>
    <t xml:space="preserve">Not applicable if any Limited Site Assessment lump-sum task has been (or will be) claimed at this site.  </t>
  </si>
  <si>
    <t>(See Task 2.600 / 2.610 / 2.620)</t>
  </si>
  <si>
    <t>Site reconnaissance and receptor survey (Update)</t>
  </si>
  <si>
    <r>
      <t>Maximum rate is</t>
    </r>
    <r>
      <rPr>
        <b/>
        <sz val="9"/>
        <rFont val="Times New Roman"/>
        <family val="1"/>
      </rPr>
      <t xml:space="preserve"> </t>
    </r>
    <r>
      <rPr>
        <sz val="9"/>
        <rFont val="Times New Roman"/>
        <family val="1"/>
      </rPr>
      <t>$1,150.00 per site</t>
    </r>
  </si>
  <si>
    <t>Right-of-Access agreements from area property owners</t>
  </si>
  <si>
    <t>Maximum rate is $450.00 per agreement</t>
  </si>
  <si>
    <t>Quantity of</t>
  </si>
  <si>
    <t>Rate per</t>
  </si>
  <si>
    <t>Prepared</t>
  </si>
  <si>
    <t>Agreements</t>
  </si>
  <si>
    <t>Agreement</t>
  </si>
  <si>
    <t xml:space="preserve">Attach copies of all signed agreements for documentation of task completion.  </t>
  </si>
  <si>
    <t>Not Applicable for actual release site access.</t>
  </si>
  <si>
    <t>Access Agreement coverage is based on comprehensive agreements, and may only be allowed once per property/owner.</t>
  </si>
  <si>
    <t>Formal agreements are applicable only for actions resulting in a material change to the property, not for simple pedestrian access</t>
  </si>
  <si>
    <t>for receptor surveys, surveyor measurements / flagging, or supply well / ambient air sampling, etc.</t>
  </si>
  <si>
    <r>
      <t xml:space="preserve">Request for Bid </t>
    </r>
    <r>
      <rPr>
        <b/>
        <i/>
        <sz val="11"/>
        <rFont val="Times New Roman"/>
        <family val="1"/>
      </rPr>
      <t>(Bid solicitation package preparation &amp; distribution)</t>
    </r>
  </si>
  <si>
    <t>Maximum rate is $610.00 per 3-bid set ($767.00 for 5 bid set)</t>
  </si>
  <si>
    <t>IAA</t>
  </si>
  <si>
    <t>Bid Set for</t>
  </si>
  <si>
    <t>Sec Form or</t>
  </si>
  <si>
    <t>Task No. ?</t>
  </si>
  <si>
    <t>Bid Package</t>
  </si>
  <si>
    <t>(if appl.)</t>
  </si>
  <si>
    <t>Attach SECONDARY FORM Sec-J to document all bidded tasks.</t>
  </si>
  <si>
    <t>See SECONDARY FORM Sec-A.1, Sec-B, or Sec-C.1/.2/.3 for bidding under Initial Abatement Action or Limited Site Assessment</t>
  </si>
  <si>
    <t>If not included in the Initial Abatement Action or Limited Site Assessment Secondary Forms, this Task requires Preapproval.</t>
  </si>
  <si>
    <t>Bidding required for RRD Tasks defined as 'low bid' or 'cost' where costs exceed $5000.</t>
  </si>
  <si>
    <t>This multiple-bid task is not applicable for tasks with existing maximum rates, or for 'low-bid/cost' task expenses under $5000.</t>
  </si>
  <si>
    <t>Is this the correct Secondary Form for your site?</t>
  </si>
  <si>
    <t>Yes</t>
  </si>
  <si>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2024 Reasonable Rate Document (RRD) Task restrictions and scopes-of-work still apply.</t>
    </r>
  </si>
  <si>
    <t>No</t>
  </si>
  <si>
    <t xml:space="preserve">If the above does not describe your situation, check form P -7c  for Corrective Action Excavation Events at sites where no new release was detected during a tank closure, use the line-item primary task forms for the appropriate Preapproved Tasks. </t>
  </si>
  <si>
    <t>Sec-A.1 - SECONDARY FORM - COMMERCIAL UST CLOSURE w/ INITIAL ABATEMENT OVER-EXCAVATION</t>
  </si>
  <si>
    <t>Incident Number</t>
  </si>
  <si>
    <t>Section 1: Initial Abatement Actions / Over-excavation of Contaminated Soil</t>
  </si>
  <si>
    <t>Excavation Dimensions:</t>
  </si>
  <si>
    <t>Approximate  /  Surveyed</t>
  </si>
  <si>
    <t>(length)</t>
  </si>
  <si>
    <t>(width)</t>
  </si>
  <si>
    <t>(depth)</t>
  </si>
  <si>
    <t>(circle one)</t>
  </si>
  <si>
    <t>Part A: Over-excavation Supervision/Soil Removal /Back Filling/Transportation/Disposal Costs</t>
  </si>
  <si>
    <r>
      <t xml:space="preserve">[Task 2.381] - Overexcavation &amp; Backfilling Supervision </t>
    </r>
    <r>
      <rPr>
        <i/>
        <sz val="11"/>
        <rFont val="Arial"/>
        <family val="2"/>
      </rPr>
      <t>(Field and Travel)</t>
    </r>
  </si>
  <si>
    <t>Date of</t>
  </si>
  <si>
    <t>Onsite Staff</t>
  </si>
  <si>
    <t>Daily Onsite</t>
  </si>
  <si>
    <t>Personnel</t>
  </si>
  <si>
    <t>Invoice</t>
  </si>
  <si>
    <t>Subtotal</t>
  </si>
  <si>
    <t>Work</t>
  </si>
  <si>
    <t>Initials</t>
  </si>
  <si>
    <t>Manhours</t>
  </si>
  <si>
    <r>
      <t xml:space="preserve">Rate </t>
    </r>
    <r>
      <rPr>
        <i/>
        <sz val="8"/>
        <rFont val="Arial"/>
        <family val="2"/>
      </rPr>
      <t>($/hr)</t>
    </r>
  </si>
  <si>
    <t>Number</t>
  </si>
  <si>
    <t>Cost</t>
  </si>
  <si>
    <r>
      <t>Total Tonnage Excavated</t>
    </r>
    <r>
      <rPr>
        <sz val="8"/>
        <rFont val="Arial"/>
        <family val="2"/>
      </rPr>
      <t/>
    </r>
  </si>
  <si>
    <t>Day 1</t>
  </si>
  <si>
    <t xml:space="preserve"> (from Task 2.400 )</t>
  </si>
  <si>
    <t>Day 2</t>
  </si>
  <si>
    <t>Day 3</t>
  </si>
  <si>
    <t>Day 4</t>
  </si>
  <si>
    <r>
      <t xml:space="preserve">Maximum Supervision Reimbursement </t>
    </r>
    <r>
      <rPr>
        <b/>
        <vertAlign val="superscript"/>
        <sz val="8"/>
        <rFont val="Arial"/>
        <family val="2"/>
      </rPr>
      <t>1</t>
    </r>
  </si>
  <si>
    <t>Day 5</t>
  </si>
  <si>
    <t>(calculated from tonnage)</t>
  </si>
  <si>
    <t>Day 6</t>
  </si>
  <si>
    <t>Day 7</t>
  </si>
  <si>
    <t>Day 8</t>
  </si>
  <si>
    <t>Day 9</t>
  </si>
  <si>
    <t>Day 10</t>
  </si>
  <si>
    <r>
      <t xml:space="preserve">Total Excavation Supervision Costs </t>
    </r>
    <r>
      <rPr>
        <b/>
        <u/>
        <sz val="11"/>
        <rFont val="Arial"/>
        <family val="2"/>
      </rPr>
      <t>[2.381</t>
    </r>
    <r>
      <rPr>
        <b/>
        <sz val="11"/>
        <rFont val="Arial"/>
        <family val="2"/>
      </rPr>
      <t xml:space="preserve">]  </t>
    </r>
  </si>
  <si>
    <t>1. Reasonable supervision costs are based on a sliding scale for the actual tonnage removed.  Excavation equipment &amp; transportation vehicles should be scaled appropriately for soil type and excavation size. The</t>
  </si>
  <si>
    <r>
      <t xml:space="preserve">       total maximum reimbursable cost is calculated using: </t>
    </r>
    <r>
      <rPr>
        <b/>
        <i/>
        <sz val="8"/>
        <rFont val="Arial"/>
        <family val="2"/>
      </rPr>
      <t>141*(tonnage^0.5)</t>
    </r>
    <r>
      <rPr>
        <i/>
        <sz val="8"/>
        <rFont val="Arial"/>
        <family val="2"/>
      </rPr>
      <t>.  Total claimed supervision labor charges cannot exceed this amount.  Total time onsite and billable rates must also be defensible.</t>
    </r>
  </si>
  <si>
    <t xml:space="preserve">Note: Where needed, additional 'days' onsite may be documented on a second copy of this page, with a written explanation. The total supervision costs may not exceed the maximum supervision amount defined above. </t>
  </si>
  <si>
    <r>
      <t>[Task 2.400</t>
    </r>
    <r>
      <rPr>
        <b/>
        <sz val="11"/>
        <rFont val="Arial"/>
        <family val="2"/>
      </rPr>
      <t xml:space="preserve">] </t>
    </r>
    <r>
      <rPr>
        <b/>
        <sz val="10"/>
        <rFont val="Arial"/>
        <family val="2"/>
      </rPr>
      <t>- Excavation/Stockpiling of Soil</t>
    </r>
  </si>
  <si>
    <t>Date(s) of</t>
  </si>
  <si>
    <t>Total Volume</t>
  </si>
  <si>
    <t>Combined Rate/Ton</t>
  </si>
  <si>
    <t>Subcontractor(s)</t>
  </si>
  <si>
    <t>Task Maximums</t>
  </si>
  <si>
    <t>CLAIMED EXCAVATION</t>
  </si>
  <si>
    <t>This Task covers the excavation/removal and stockpiling of surface cap material, clean overburden, &amp; contaminated soils.</t>
  </si>
  <si>
    <r>
      <t>(tons)</t>
    </r>
    <r>
      <rPr>
        <i/>
        <vertAlign val="superscript"/>
        <sz val="8"/>
        <rFont val="Arial"/>
        <family val="2"/>
      </rPr>
      <t>2</t>
    </r>
  </si>
  <si>
    <t>($/ton)</t>
  </si>
  <si>
    <t>and Invoice #(s)</t>
  </si>
  <si>
    <r>
      <t>Rate / Tonnage</t>
    </r>
    <r>
      <rPr>
        <b/>
        <vertAlign val="superscript"/>
        <sz val="8"/>
        <rFont val="Arial"/>
        <family val="2"/>
      </rPr>
      <t>1</t>
    </r>
  </si>
  <si>
    <t>TOTAL</t>
  </si>
  <si>
    <t>$26/tn  /  1,200 tons</t>
  </si>
  <si>
    <r>
      <t>[Task 2.410</t>
    </r>
    <r>
      <rPr>
        <b/>
        <sz val="11"/>
        <rFont val="Arial"/>
        <family val="2"/>
      </rPr>
      <t xml:space="preserve">] </t>
    </r>
    <r>
      <rPr>
        <b/>
        <sz val="10"/>
        <rFont val="Arial"/>
        <family val="2"/>
      </rPr>
      <t>- Excavation Backfill &amp; Compaction</t>
    </r>
  </si>
  <si>
    <t>This Task covers the backfill of the over-excavated material with like-kind material (incl. gravel, where applicable) &amp; grading/compaction.</t>
  </si>
  <si>
    <r>
      <t>(tons)</t>
    </r>
    <r>
      <rPr>
        <i/>
        <vertAlign val="superscript"/>
        <sz val="8"/>
        <rFont val="Arial"/>
        <family val="2"/>
      </rPr>
      <t>3</t>
    </r>
  </si>
  <si>
    <t>$27/tn  /  1,200 tons</t>
  </si>
  <si>
    <r>
      <t>[Task 2.414</t>
    </r>
    <r>
      <rPr>
        <b/>
        <sz val="11"/>
        <rFont val="Arial"/>
        <family val="2"/>
      </rPr>
      <t>]</t>
    </r>
    <r>
      <rPr>
        <b/>
        <sz val="10"/>
        <rFont val="Arial"/>
        <family val="2"/>
      </rPr>
      <t xml:space="preserve"> - Contaminated Soil Transport</t>
    </r>
  </si>
  <si>
    <t xml:space="preserve">This Task covers the transportation of soils that exceed the    50 ppm GRO &amp; 100 ppm DRO Action Limits.  </t>
  </si>
  <si>
    <r>
      <t>(tons)</t>
    </r>
    <r>
      <rPr>
        <i/>
        <vertAlign val="superscript"/>
        <sz val="8"/>
        <rFont val="Arial"/>
        <family val="2"/>
      </rPr>
      <t>4</t>
    </r>
  </si>
  <si>
    <t>$43/tn  /  1,200 tons</t>
  </si>
  <si>
    <r>
      <t>[Task 2.415</t>
    </r>
    <r>
      <rPr>
        <b/>
        <sz val="11"/>
        <rFont val="Arial"/>
        <family val="2"/>
      </rPr>
      <t>]</t>
    </r>
    <r>
      <rPr>
        <b/>
        <sz val="10"/>
        <rFont val="Arial"/>
        <family val="2"/>
      </rPr>
      <t xml:space="preserve"> - Contaminated Soil Disposal</t>
    </r>
  </si>
  <si>
    <t xml:space="preserve">This Task covers the transportation and disposal of soils that exceed the    10 ppm TPH Action Limits.  </t>
  </si>
  <si>
    <t>$25/tn  /  1,200 tons</t>
  </si>
  <si>
    <t>1. Excavation Volume should initially be limited to the  outline given on pages 20-21 of the 2020 RRD.  Coverage for soils over 1,200 tons only allowed via written IM approval.</t>
  </si>
  <si>
    <t>2. The excavation tonnage may be confirmed from the weight tickets submitted for Task 2.414, or by calculations from licensed surveyor measurements of the excavation pit (volume in cuyd * 1.5 = tonnage) or all combined soil stockpiles (volume in cuyd * 1.25 = tonnage).</t>
  </si>
  <si>
    <t>3. The eligible backfill volume is based on the actual excavated volume from Task 2.400 above.   Void fill is calculated at 1 cuyd per ~202 gallons (or 1 ton per ~135 gallons), based on tank volume +10% (for piping, etc.)</t>
  </si>
  <si>
    <t>4. The eligible disposal volume is based on the total measured tonnage documented on sealed gross and tare weight tickets. Any soil hauled offsite must be weighed.  Provide copies of waste manifests to document proper disposal of the contaminated soils.</t>
  </si>
  <si>
    <t>See the current STIRA Guidelines and 2020 RRD Scope of Work Document for additional details.</t>
  </si>
  <si>
    <t>Section 2: Laboratory Analytical Costs (Soil)</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</si>
  <si>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</si>
  <si>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</si>
  <si>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</si>
  <si>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</si>
  <si>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</si>
  <si>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</si>
  <si>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</si>
  <si>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</si>
  <si>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</si>
  <si>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</si>
  <si>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</si>
  <si>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</si>
  <si>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</si>
  <si>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</si>
  <si>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</si>
  <si>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Sampling</t>
  </si>
  <si>
    <t>Sample</t>
  </si>
  <si>
    <t>Lab Name</t>
  </si>
  <si>
    <t>Maximum Rate</t>
  </si>
  <si>
    <t>CLAIMED ANALYTICAL</t>
  </si>
  <si>
    <t>(see System Type above)</t>
  </si>
  <si>
    <t>Method</t>
  </si>
  <si>
    <t>Code</t>
  </si>
  <si>
    <t>Count **</t>
  </si>
  <si>
    <t xml:space="preserve"> per Sample</t>
  </si>
  <si>
    <t>and Invoice #</t>
  </si>
  <si>
    <t>(per sample)</t>
  </si>
  <si>
    <t>SUBTOTAL</t>
  </si>
  <si>
    <t>Low Boiling Point Fuels</t>
  </si>
  <si>
    <t>TPH GRO Only</t>
  </si>
  <si>
    <t>Med-High BP Fuel  /  Waste Oil</t>
  </si>
  <si>
    <t>TPH GRO/DRO</t>
  </si>
  <si>
    <t>TPH DRO Only</t>
  </si>
  <si>
    <t>Waste Oil   /   Leaded Gas</t>
  </si>
  <si>
    <t>Metals: Pb &amp; Cr</t>
  </si>
  <si>
    <t>Ethanol-blend Gasoline</t>
  </si>
  <si>
    <r>
      <t>8260</t>
    </r>
    <r>
      <rPr>
        <b/>
        <sz val="7"/>
        <rFont val="Arial"/>
        <family val="2"/>
      </rPr>
      <t>+MTBE/IPE</t>
    </r>
  </si>
  <si>
    <t>Analytical Shipping</t>
  </si>
  <si>
    <t>ALL</t>
  </si>
  <si>
    <t>TPH-DRO/GRO</t>
  </si>
  <si>
    <t>UVF</t>
  </si>
  <si>
    <t>Mobile Lab Mobization</t>
  </si>
  <si>
    <r>
      <t>Total Analytical Costs [</t>
    </r>
    <r>
      <rPr>
        <b/>
        <u/>
        <sz val="11"/>
        <rFont val="Arial"/>
        <family val="2"/>
      </rPr>
      <t>4.080</t>
    </r>
    <r>
      <rPr>
        <b/>
        <sz val="11"/>
        <rFont val="Arial"/>
        <family val="2"/>
      </rPr>
      <t xml:space="preserve">] </t>
    </r>
  </si>
  <si>
    <t>* Multiple method sets may be claimed at a single site where different system types exist(ed).  However, mutually-exclusive sets may not be claimed for a single sample location (e.g., Code #350 and #360 for a single location, etc.).</t>
  </si>
  <si>
    <r>
      <t>Total Analytical Costs [</t>
    </r>
    <r>
      <rPr>
        <b/>
        <u/>
        <sz val="11"/>
        <rFont val="Arial"/>
        <family val="2"/>
      </rPr>
      <t>4.090</t>
    </r>
    <r>
      <rPr>
        <b/>
        <sz val="11"/>
        <rFont val="Arial"/>
        <family val="2"/>
      </rPr>
      <t xml:space="preserve">] </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</si>
  <si>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</si>
  <si>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Part B: Over-excavation Soil Sampling Analytical Costs</t>
  </si>
  <si>
    <t>(see System Type - Section 2)</t>
  </si>
  <si>
    <t>Count *</t>
  </si>
  <si>
    <t>LBP   /   M-HBP   /   WasteO</t>
  </si>
  <si>
    <t>M-HBP  /  Heavy  /  WasteO</t>
  </si>
  <si>
    <t xml:space="preserve">8270 BNA </t>
  </si>
  <si>
    <t>MADEP VPH</t>
  </si>
  <si>
    <t>MADEP EPH</t>
  </si>
  <si>
    <r>
      <t>Total Analytical Costs [</t>
    </r>
    <r>
      <rPr>
        <b/>
        <u/>
        <sz val="11"/>
        <rFont val="Arial"/>
        <family val="2"/>
      </rPr>
      <t>4.090</t>
    </r>
    <r>
      <rPr>
        <b/>
        <sz val="11"/>
        <rFont val="Arial"/>
        <family val="2"/>
      </rPr>
      <t xml:space="preserve">]  </t>
    </r>
  </si>
  <si>
    <t>* Overexcavation samples should be collected along the pit bottom at location(s) where contamination is likely to be present, with one sample collected from each excavation side wall.  See the current STIRA Guidelines and 2020 RRD Scope of Work Document for additional details.</t>
  </si>
  <si>
    <t>pg 2 of 3</t>
  </si>
  <si>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</si>
  <si>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Section 3: Reporting Preparation Costs</t>
  </si>
  <si>
    <r>
      <t xml:space="preserve">20-Day Initial Abatement Status Report - [Task 6.010] </t>
    </r>
    <r>
      <rPr>
        <b/>
        <i/>
        <sz val="9"/>
        <rFont val="Arial"/>
        <family val="2"/>
      </rPr>
      <t>(not to exceed $700.00)</t>
    </r>
  </si>
  <si>
    <t>(Represents costs for the 20-Day Status Report)</t>
  </si>
  <si>
    <t>[Task 6.010]</t>
  </si>
  <si>
    <r>
      <t xml:space="preserve">Initial Abatement Action Report [Task 6.015] - Base Report </t>
    </r>
    <r>
      <rPr>
        <b/>
        <i/>
        <sz val="9"/>
        <rFont val="Arial"/>
        <family val="2"/>
      </rPr>
      <t>(not to exceed $1050.00)</t>
    </r>
  </si>
  <si>
    <t>IAAR Base (Soil Contamination Report)</t>
  </si>
  <si>
    <t>(Base component of the IAA Report - Covers the Post-Excavation Soil Contamination Assessment Report portion [STIRA Guidelines])</t>
  </si>
  <si>
    <r>
      <t xml:space="preserve">Additional Components of the Initial Abatement Action Report [Task 6.015] </t>
    </r>
    <r>
      <rPr>
        <b/>
        <i/>
        <sz val="8"/>
        <rFont val="Arial"/>
        <family val="2"/>
      </rPr>
      <t>(not to exceed $350.00 each)</t>
    </r>
  </si>
  <si>
    <t>UST Closure Report</t>
  </si>
  <si>
    <t>(Covers the additional portions of the IAA Report, where applicable, per the STIRA Guidelines)</t>
  </si>
  <si>
    <t>Site Check (Discovery / IAA) Report</t>
  </si>
  <si>
    <t>(not with 6.033 / Sec-A.3)</t>
  </si>
  <si>
    <t>Free Product Recovery Report</t>
  </si>
  <si>
    <t>Total Initial Abatement Action Report Costs</t>
  </si>
  <si>
    <t>[Task 6.015]</t>
  </si>
  <si>
    <t>Section 4: Other / Miscellaneous Costs</t>
  </si>
  <si>
    <t>Other Tasks that may be necessary on a site-specific basis.  Availability is contingent on compliance with the current STIRA Guidelines and 2024 RRD.  Reimbursement may be denied for</t>
  </si>
  <si>
    <t>some or all of the costs claimed for any task below if sufficient documentation is not provided to justify the costs as reasonable and necessary.</t>
  </si>
  <si>
    <t>Part A: Site Preparation / Excavation Survey / Excavation Dewatering</t>
  </si>
  <si>
    <t>Invoice Number</t>
  </si>
  <si>
    <t>Units</t>
  </si>
  <si>
    <t>Rate per Unit</t>
  </si>
  <si>
    <t>TASK SUBTOTALS</t>
  </si>
  <si>
    <r>
      <t>Private Utility Location</t>
    </r>
    <r>
      <rPr>
        <i/>
        <sz val="8"/>
        <rFont val="Arial"/>
        <family val="2"/>
      </rPr>
      <t xml:space="preserve"> (Overexcavation area beyond UST System footprint)</t>
    </r>
  </si>
  <si>
    <t>[3.060]</t>
  </si>
  <si>
    <r>
      <t xml:space="preserve">Pit Dewatering for Backfill / Compaction Only </t>
    </r>
    <r>
      <rPr>
        <i/>
        <sz val="8"/>
        <rFont val="Arial"/>
        <family val="2"/>
      </rPr>
      <t>(No New System Installed)</t>
    </r>
  </si>
  <si>
    <t>[9.020]</t>
  </si>
  <si>
    <r>
      <t xml:space="preserve">Request for Multiple Bids* </t>
    </r>
    <r>
      <rPr>
        <i/>
        <sz val="8"/>
        <rFont val="Arial"/>
        <family val="2"/>
      </rPr>
      <t>(for any of the above tasks exceeding $5,000)</t>
    </r>
  </si>
  <si>
    <t>[1.061]</t>
  </si>
  <si>
    <t xml:space="preserve">Part B: Site Restoration / Repair </t>
  </si>
  <si>
    <r>
      <t xml:space="preserve">Structural Repair/Stabilization </t>
    </r>
    <r>
      <rPr>
        <i/>
        <sz val="7"/>
        <rFont val="Arial"/>
        <family val="2"/>
      </rPr>
      <t>(Building above/in excavation area, see Task SOW)</t>
    </r>
  </si>
  <si>
    <t>[10.010]</t>
  </si>
  <si>
    <r>
      <t xml:space="preserve">Utility Relocation / Repair </t>
    </r>
    <r>
      <rPr>
        <i/>
        <sz val="8"/>
        <rFont val="Arial"/>
        <family val="2"/>
      </rPr>
      <t>(Overexcavation area only)</t>
    </r>
  </si>
  <si>
    <t>[10.030]</t>
  </si>
  <si>
    <r>
      <t xml:space="preserve">Asphalt / Concrete Repair </t>
    </r>
    <r>
      <rPr>
        <i/>
        <sz val="8"/>
        <rFont val="Arial"/>
        <family val="2"/>
      </rPr>
      <t>(Overexcavation area only)</t>
    </r>
  </si>
  <si>
    <t>[10.070]</t>
  </si>
  <si>
    <r>
      <t xml:space="preserve">Request for Multiple Bids* </t>
    </r>
    <r>
      <rPr>
        <i/>
        <sz val="7"/>
        <rFont val="Arial"/>
        <family val="2"/>
      </rPr>
      <t>(for Tasks 10.010 / 10.070 above, if exceeding $5,000)</t>
    </r>
  </si>
  <si>
    <t>* Include copies of all estimates:  Three (3) if &gt;=$5000 per task, at least five (5) bids per set if &gt;$25,000 for a task) to document the claimed costs for each respective task as representing the low-bid alternative.  See 2024 RRD SOW Document for details.</t>
  </si>
  <si>
    <t>Section 5: Non-Reimbursable Tank Closure Costs (REQUIRED INFORMATION - For Tracking Purposes)</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</si>
  <si>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</si>
  <si>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</si>
  <si>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</si>
  <si>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</si>
  <si>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</si>
  <si>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[Tasks]</t>
  </si>
  <si>
    <t>TASK SUBTOTAL</t>
  </si>
  <si>
    <t>Task 2.330 - Initial Project Setup / Recon / Closure Planning</t>
  </si>
  <si>
    <t>[2.330]</t>
  </si>
  <si>
    <t>Not Reimbursable</t>
  </si>
  <si>
    <t>Task 2.340 - Prepare and Submit Local/County UST Removal Permits</t>
  </si>
  <si>
    <t>[2.340]</t>
  </si>
  <si>
    <t>Task 2.350 - Prepare/Submit a Notice of Intent to Remove a UST System</t>
  </si>
  <si>
    <t>[2.350]</t>
  </si>
  <si>
    <t xml:space="preserve">Task 2.360 - Removal / Disposal of UST System Components </t>
  </si>
  <si>
    <t>[2.360]</t>
  </si>
  <si>
    <r>
      <t xml:space="preserve">Private Utility Location </t>
    </r>
    <r>
      <rPr>
        <i/>
        <sz val="8"/>
        <rFont val="Arial"/>
        <family val="2"/>
      </rPr>
      <t>(Where used for the location of UST System itself)</t>
    </r>
  </si>
  <si>
    <t>(Incl in 2.360 above)</t>
  </si>
  <si>
    <t>Residual Product Removal / Disposal and System Flush</t>
  </si>
  <si>
    <t>pg 3 of 3</t>
  </si>
  <si>
    <r>
      <t xml:space="preserve">Structural Stabilization/Repair </t>
    </r>
    <r>
      <rPr>
        <i/>
        <sz val="7"/>
        <rFont val="Arial"/>
        <family val="2"/>
      </rPr>
      <t>(Tank removal next to building, no overexcavation in that direction)</t>
    </r>
  </si>
  <si>
    <t>Task 2.370 - Removal / Disposal Asphalt, Concrete, and Over-burden</t>
  </si>
  <si>
    <t>[2.370]</t>
  </si>
  <si>
    <t>Miscellaneous: ________________________________________</t>
  </si>
  <si>
    <r>
      <t>Total System Removal Costs [</t>
    </r>
    <r>
      <rPr>
        <b/>
        <u/>
        <sz val="11"/>
        <rFont val="Arial"/>
        <family val="2"/>
      </rPr>
      <t>Ineligible</t>
    </r>
    <r>
      <rPr>
        <b/>
        <sz val="11"/>
        <rFont val="Arial"/>
        <family val="2"/>
      </rPr>
      <t>]</t>
    </r>
  </si>
  <si>
    <t>Part B: New System Installation / Site Restoration</t>
  </si>
  <si>
    <t>Pit Dewatering for New System Installation</t>
  </si>
  <si>
    <t>Replacement System Installation Costs</t>
  </si>
  <si>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</si>
  <si>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</si>
  <si>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Section 6: Total Claimed Initial Abatement / Over-excavation Costs (Commercial)</t>
  </si>
  <si>
    <t>(not to include ineligible costs from Section 5 above)</t>
  </si>
  <si>
    <t>Total:</t>
  </si>
  <si>
    <t>DWM/UST 11/15/2024 Claim Forms</t>
  </si>
  <si>
    <t>Claim Submittal Checklist</t>
  </si>
  <si>
    <t>1. Weightmaster sealed weight tickets and/or Surveyor measurements &amp; calculations attached for all tonnage from Section 1?</t>
  </si>
  <si>
    <t>2. Waste Manifests attached for all soils disposed of under Task 2.415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</si>
  <si>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</si>
  <si>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</si>
  <si>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</si>
  <si>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2024 Reasonable Rate Document (RRD) Task restrictions and scopes-of-work still apply.</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</si>
  <si>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</si>
  <si>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Sec-A.2 - GROUNDWATER ASSESSMENT FOR COMMERCIAL UST INITIAL ABATEMENT ACTION OR SITE CHECK</t>
  </si>
  <si>
    <t xml:space="preserve">Section 1: Monitoring Well Installation Costs </t>
  </si>
  <si>
    <t>Well Type</t>
  </si>
  <si>
    <t>Drilling Code*</t>
  </si>
  <si>
    <t>Applicable Task</t>
  </si>
  <si>
    <r>
      <t>Drilling MaxRate</t>
    </r>
    <r>
      <rPr>
        <b/>
        <sz val="7"/>
        <rFont val="Arial"/>
        <family val="2"/>
      </rPr>
      <t xml:space="preserve"> </t>
    </r>
    <r>
      <rPr>
        <i/>
        <sz val="7"/>
        <rFont val="Arial"/>
        <family val="2"/>
      </rPr>
      <t>($/ft)</t>
    </r>
  </si>
  <si>
    <r>
      <t>Supervision Max</t>
    </r>
    <r>
      <rPr>
        <i/>
        <sz val="8"/>
        <rFont val="Arial"/>
        <family val="2"/>
      </rPr>
      <t xml:space="preserve"> ($/ft)</t>
    </r>
  </si>
  <si>
    <t>This Section covers installing a monitoring well during an Initial Abatement Action</t>
  </si>
  <si>
    <t>1-in Type II Auger/Air</t>
  </si>
  <si>
    <t>1A</t>
  </si>
  <si>
    <t>where bedrock or the water table was encountered during the IAA excavation (or per</t>
  </si>
  <si>
    <t>2-in Type II Auger/Air</t>
  </si>
  <si>
    <t>2A</t>
  </si>
  <si>
    <t>the Incident Manager's request in an IAA or Site Check, based on site-specific issues).</t>
  </si>
  <si>
    <t>1-in Type II Direct Push</t>
  </si>
  <si>
    <t>1P</t>
  </si>
  <si>
    <t>2-in Type II Direct Push</t>
  </si>
  <si>
    <t>2P</t>
  </si>
  <si>
    <t>Part A: Monitoring Well Installation Costs</t>
  </si>
  <si>
    <t>* See the 2020 RRD Scope of Work Document for further explanation and examples of well types and applicable rates.</t>
  </si>
  <si>
    <t>Well</t>
  </si>
  <si>
    <t>Installation</t>
  </si>
  <si>
    <t>Drilling Rig</t>
  </si>
  <si>
    <t>Drilling Type</t>
  </si>
  <si>
    <t>Drill Rig Mobilization Cost</t>
  </si>
  <si>
    <t>Designation*</t>
  </si>
  <si>
    <t>Type Detail</t>
  </si>
  <si>
    <r>
      <t xml:space="preserve">Code </t>
    </r>
    <r>
      <rPr>
        <i/>
        <sz val="7"/>
        <rFont val="Arial"/>
        <family val="2"/>
      </rPr>
      <t>(* above)</t>
    </r>
  </si>
  <si>
    <t>Rate per Event</t>
  </si>
  <si>
    <t>Driller Invoice #</t>
  </si>
  <si>
    <r>
      <t>[</t>
    </r>
    <r>
      <rPr>
        <b/>
        <u/>
        <sz val="9"/>
        <rFont val="Arial"/>
        <family val="2"/>
      </rPr>
      <t>Task 3.398</t>
    </r>
    <r>
      <rPr>
        <b/>
        <sz val="9"/>
        <rFont val="Arial"/>
        <family val="2"/>
      </rPr>
      <t>]</t>
    </r>
  </si>
  <si>
    <t>Total Depth</t>
  </si>
  <si>
    <t xml:space="preserve">Screened </t>
  </si>
  <si>
    <t>Depth to Water</t>
  </si>
  <si>
    <t>Billed Footage</t>
  </si>
  <si>
    <t>Rate/foot</t>
  </si>
  <si>
    <t>Driller</t>
  </si>
  <si>
    <t>DRILLING FOOTAGE</t>
  </si>
  <si>
    <r>
      <t xml:space="preserve">Diameter </t>
    </r>
    <r>
      <rPr>
        <i/>
        <sz val="8"/>
        <rFont val="Arial"/>
        <family val="2"/>
      </rPr>
      <t>(in)</t>
    </r>
  </si>
  <si>
    <r>
      <t>(feet bgs)</t>
    </r>
    <r>
      <rPr>
        <vertAlign val="superscript"/>
        <sz val="8"/>
        <rFont val="Arial"/>
        <family val="2"/>
      </rPr>
      <t>1</t>
    </r>
  </si>
  <si>
    <r>
      <t xml:space="preserve">Interval </t>
    </r>
    <r>
      <rPr>
        <i/>
        <sz val="8"/>
        <rFont val="Arial"/>
        <family val="2"/>
      </rPr>
      <t>(ft bgs)</t>
    </r>
  </si>
  <si>
    <r>
      <t>(ft bgs)</t>
    </r>
    <r>
      <rPr>
        <vertAlign val="superscript"/>
        <sz val="8"/>
        <rFont val="Arial"/>
        <family val="2"/>
      </rPr>
      <t>2</t>
    </r>
  </si>
  <si>
    <t>(ft)</t>
  </si>
  <si>
    <t>($/ft)</t>
  </si>
  <si>
    <t>* One well allowed per separate source area (not each individual detection of soil contamination within a single excavation).  Confirm need for extra wells with Incident Manager.</t>
  </si>
  <si>
    <t xml:space="preserve"> Use a separate Sec-A.2 Page 1 for each separate source area well.  Only one mobilization may be claimed.</t>
  </si>
  <si>
    <t>1. Total footage should be appropriate for the depth to the water table at the site.  Reimbursement may be reduced or denied for excessive or unnecessary footage.</t>
  </si>
  <si>
    <t xml:space="preserve">2. Dry wells may be partially reimbursed, where justified, at the soil boring rate  ($20/ft). Reimbursement may be denied for swamped screens in wells. </t>
  </si>
  <si>
    <t>See the current STIRA Guidelines and 2024 RRD Scope of Work Document for additional details.</t>
  </si>
  <si>
    <t>Part B: Drilling Supervision Costs</t>
  </si>
  <si>
    <r>
      <t>[</t>
    </r>
    <r>
      <rPr>
        <b/>
        <u/>
        <sz val="10"/>
        <rFont val="Arial"/>
        <family val="2"/>
      </rPr>
      <t>Task 3.101</t>
    </r>
    <r>
      <rPr>
        <b/>
        <sz val="10"/>
        <rFont val="Arial"/>
        <family val="2"/>
      </rPr>
      <t>] Field Supervision Costs</t>
    </r>
  </si>
  <si>
    <t>Drilling Supervisor</t>
  </si>
  <si>
    <t>Drilling Time</t>
  </si>
  <si>
    <t xml:space="preserve">Total Footage </t>
  </si>
  <si>
    <t>Rate per Foot</t>
  </si>
  <si>
    <t>Well Certification</t>
  </si>
  <si>
    <t>Drilling Code</t>
  </si>
  <si>
    <r>
      <t>Maximum Rate</t>
    </r>
    <r>
      <rPr>
        <i/>
        <sz val="7"/>
        <rFont val="Arial"/>
        <family val="2"/>
      </rPr>
      <t xml:space="preserve"> ($/ft)</t>
    </r>
  </si>
  <si>
    <t>SUPERVISION</t>
  </si>
  <si>
    <t>(Staff Initials)</t>
  </si>
  <si>
    <t>(hrs)</t>
  </si>
  <si>
    <t>&amp; Logs Attached?</t>
  </si>
  <si>
    <t>(from above)</t>
  </si>
  <si>
    <t>(based on drilling type)</t>
  </si>
  <si>
    <t>[Task 3.101]</t>
  </si>
  <si>
    <r>
      <t>[</t>
    </r>
    <r>
      <rPr>
        <b/>
        <u/>
        <sz val="10"/>
        <rFont val="Arial"/>
        <family val="2"/>
      </rPr>
      <t>Task 3.080</t>
    </r>
    <r>
      <rPr>
        <b/>
        <sz val="10"/>
        <rFont val="Arial"/>
        <family val="2"/>
      </rPr>
      <t>]  NCDEQ Monitoring Well Permit Fees</t>
    </r>
  </si>
  <si>
    <r>
      <t>Units</t>
    </r>
    <r>
      <rPr>
        <i/>
        <sz val="8"/>
        <rFont val="Arial"/>
        <family val="2"/>
      </rPr>
      <t xml:space="preserve"> (wells)</t>
    </r>
  </si>
  <si>
    <t>Permitting Agency</t>
  </si>
  <si>
    <r>
      <t xml:space="preserve">Permit Fees for Monitoring Well Installation </t>
    </r>
    <r>
      <rPr>
        <b/>
        <i/>
        <sz val="9"/>
        <rFont val="Arial"/>
        <family val="2"/>
      </rPr>
      <t>(if required)</t>
    </r>
  </si>
  <si>
    <t>[3.080]</t>
  </si>
  <si>
    <r>
      <t>[</t>
    </r>
    <r>
      <rPr>
        <b/>
        <u/>
        <sz val="10"/>
        <rFont val="Arial"/>
        <family val="2"/>
      </rPr>
      <t>Task 8.105</t>
    </r>
    <r>
      <rPr>
        <b/>
        <sz val="10"/>
        <rFont val="Arial"/>
        <family val="2"/>
      </rPr>
      <t>]  County Monitoring Well Permit Fees</t>
    </r>
  </si>
  <si>
    <t>[8.105]</t>
  </si>
  <si>
    <t>(Preapproval is not required for County Monitoring Well Installation Fees for wells required during the SC, IAA, and LSA phases.)</t>
  </si>
  <si>
    <t>(For Monitoring Well Permit Fees only.  Not applicable for water supply well permits.)</t>
  </si>
  <si>
    <t>pg 1 of 2</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</si>
  <si>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</si>
  <si>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</si>
  <si>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</si>
  <si>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Group I: Sampling Event Field Costs</t>
  </si>
  <si>
    <r>
      <t xml:space="preserve">Max Rate </t>
    </r>
    <r>
      <rPr>
        <i/>
        <sz val="7"/>
        <rFont val="Arial"/>
        <family val="2"/>
      </rPr>
      <t>(per event)</t>
    </r>
  </si>
  <si>
    <t xml:space="preserve">Monitoring Well Purging &amp; Sampling </t>
  </si>
  <si>
    <t>[4.031]</t>
  </si>
  <si>
    <r>
      <t>Monitoring Well Depth to Water Sounding Only</t>
    </r>
    <r>
      <rPr>
        <b/>
        <sz val="8"/>
        <rFont val="Arial"/>
        <family val="2"/>
      </rPr>
      <t xml:space="preserve"> </t>
    </r>
    <r>
      <rPr>
        <i/>
        <sz val="8"/>
        <rFont val="Arial"/>
        <family val="2"/>
      </rPr>
      <t>(for dry wells)</t>
    </r>
  </si>
  <si>
    <t>[4.090 #810]</t>
  </si>
  <si>
    <r>
      <t xml:space="preserve">Free Product Thickness Measurements </t>
    </r>
    <r>
      <rPr>
        <b/>
        <sz val="7"/>
        <rFont val="Arial"/>
        <family val="2"/>
      </rPr>
      <t xml:space="preserve"> </t>
    </r>
    <r>
      <rPr>
        <i/>
        <sz val="8"/>
        <rFont val="Arial"/>
        <family val="2"/>
      </rPr>
      <t>(MW not sampled)</t>
    </r>
  </si>
  <si>
    <t>[2.087]</t>
  </si>
  <si>
    <r>
      <t xml:space="preserve">Supply Well Purging &amp; Sampling </t>
    </r>
    <r>
      <rPr>
        <i/>
        <sz val="7"/>
        <rFont val="Arial"/>
        <family val="2"/>
      </rPr>
      <t>(written Incident Manager request)</t>
    </r>
  </si>
  <si>
    <t>[4.041]</t>
  </si>
  <si>
    <r>
      <t xml:space="preserve">Surface Water Sampling </t>
    </r>
    <r>
      <rPr>
        <i/>
        <sz val="7"/>
        <rFont val="Arial"/>
        <family val="2"/>
      </rPr>
      <t>(written Incident Manager request)</t>
    </r>
  </si>
  <si>
    <t>[4.051]</t>
  </si>
  <si>
    <t>Group II: Sampling Event Travel Costs</t>
  </si>
  <si>
    <r>
      <t>Units</t>
    </r>
    <r>
      <rPr>
        <i/>
        <sz val="8"/>
        <rFont val="Arial"/>
        <family val="2"/>
      </rPr>
      <t xml:space="preserve"> (miles)</t>
    </r>
  </si>
  <si>
    <r>
      <t xml:space="preserve">Single Round-Trip Travel Mileage </t>
    </r>
    <r>
      <rPr>
        <i/>
        <sz val="7"/>
        <rFont val="Arial"/>
        <family val="2"/>
      </rPr>
      <t>(to consultant's nearest office)</t>
    </r>
  </si>
  <si>
    <t>[12.050]</t>
  </si>
  <si>
    <t>(Applicable only if event limted to water level measurements 4.090 #810)</t>
  </si>
  <si>
    <t xml:space="preserve">Part B: Groundwater Sampling Analytical Costs </t>
  </si>
  <si>
    <t>ANALYTICAL</t>
  </si>
  <si>
    <t>(Release Type **)</t>
  </si>
  <si>
    <t>Count</t>
  </si>
  <si>
    <t>Low BP Fuels   /   WasteOil</t>
  </si>
  <si>
    <t>SM 6200B ext</t>
  </si>
  <si>
    <t xml:space="preserve">Low BP Fuels ***   </t>
  </si>
  <si>
    <t>504.1 (EDB)</t>
  </si>
  <si>
    <t xml:space="preserve">Low BP Fuels   </t>
  </si>
  <si>
    <t>Metals: Pb</t>
  </si>
  <si>
    <t xml:space="preserve">Med-High BP Fuels </t>
  </si>
  <si>
    <t>EPA 602</t>
  </si>
  <si>
    <t>EPA 625 BNA +TIC</t>
  </si>
  <si>
    <t>Waste Oil</t>
  </si>
  <si>
    <t>Ethanol-blend Gasoline (!)</t>
  </si>
  <si>
    <t>SM 6200B + 5 Oxy.</t>
  </si>
  <si>
    <t>* Multiple method sets may be claimed at a single site where different system types exist(ed).  However, mutually-exclusive sets may not be claimed for a single sample location (e.g., Code #220 with #272 or #740, etc.).</t>
  </si>
  <si>
    <t xml:space="preserve">Total Analytical Costs [4.090] </t>
  </si>
  <si>
    <t>** Release types based on System Type from Section 2 of the Commercial UST Initial Abatement Action Secondary Form (Sec-A.1).</t>
  </si>
  <si>
    <t>*** EDB may be analyzed separately via EPA 504.1 for initial characterization and at site closure.</t>
  </si>
  <si>
    <t>! - Task 4.090 Code #240 includes five non-2L-listed oxygenates (ETBE, TAA, TAME, TBA, TBF) and may only be analyzed per the express request of the site's Incident Manager.</t>
  </si>
  <si>
    <t>Total Claimed Initial Abatement or Site Check Groundwater Assessment Costs</t>
  </si>
  <si>
    <t>pg 2 of 2</t>
  </si>
  <si>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</si>
  <si>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(Confirm by initialing above)</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</si>
  <si>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</si>
  <si>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Sec-A.3 - SECONDARY FORM - DEPT-DIRECTED SYSTEM TEST / SITE CHECK (NOT PERMIT REQUIRED)</t>
  </si>
  <si>
    <t>Eligibility Number</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</si>
  <si>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</si>
  <si>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</si>
  <si>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</si>
  <si>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Part A: Tank/ Line Tightness Testing</t>
  </si>
  <si>
    <r>
      <t>Units</t>
    </r>
    <r>
      <rPr>
        <sz val="8"/>
        <rFont val="Arial"/>
        <family val="2"/>
      </rPr>
      <t xml:space="preserve"> </t>
    </r>
    <r>
      <rPr>
        <i/>
        <sz val="8"/>
        <rFont val="Arial"/>
        <family val="2"/>
      </rPr>
      <t>(#tanks/lines)</t>
    </r>
  </si>
  <si>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</si>
  <si>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</si>
  <si>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Covers all costs related to the testing of a UST System Tank &amp; Line.</t>
  </si>
  <si>
    <t xml:space="preserve">Total Investigative System Testing Costs [2.050] </t>
  </si>
  <si>
    <t>Section 2: Site Check Release Location / Soil Boring Costs</t>
  </si>
  <si>
    <t>System Dimensions:</t>
  </si>
  <si>
    <t>Tank Basin</t>
  </si>
  <si>
    <t>T-(length)</t>
  </si>
  <si>
    <t>T-(width)</t>
  </si>
  <si>
    <t>Total Diameter</t>
  </si>
  <si>
    <t>Lines</t>
  </si>
  <si>
    <t>L-(lenght)</t>
  </si>
  <si>
    <t>Disp/Sump/FillPt</t>
  </si>
  <si>
    <t>D-(count)</t>
  </si>
  <si>
    <t>This Section covers the advancement of soil borings in close proximity to the existing UST system for the assessment of soil contamination to locate a potential relase during a Site Check.</t>
  </si>
  <si>
    <t xml:space="preserve">Use Secondary Form A-2 if the Incident Manager requires the installation of a Monitoring Well and Groundwater Sampling effort.  </t>
  </si>
  <si>
    <t>Part A: Soil Boring Advancement Costs</t>
  </si>
  <si>
    <t>[Task 3.111] - Boring Advancement Costs</t>
  </si>
  <si>
    <t xml:space="preserve">Boring </t>
  </si>
  <si>
    <t>Boring</t>
  </si>
  <si>
    <t>Advancement</t>
  </si>
  <si>
    <r>
      <t xml:space="preserve">Rate/foot </t>
    </r>
    <r>
      <rPr>
        <vertAlign val="superscript"/>
        <sz val="8"/>
        <rFont val="Arial"/>
        <family val="2"/>
      </rPr>
      <t>2</t>
    </r>
  </si>
  <si>
    <t>Designations*</t>
  </si>
  <si>
    <r>
      <t xml:space="preserve">Type </t>
    </r>
    <r>
      <rPr>
        <i/>
        <sz val="8"/>
        <rFont val="Arial"/>
        <family val="2"/>
      </rPr>
      <t>(See RRD)</t>
    </r>
  </si>
  <si>
    <t xml:space="preserve"> ($/ft)</t>
  </si>
  <si>
    <t xml:space="preserve">Only one soil boring is allowed for every 10" of Tank Basin Diameter* and Line Length, </t>
  </si>
  <si>
    <r>
      <t xml:space="preserve">[Task 3.398] Drill Rig Mobilization Cost </t>
    </r>
    <r>
      <rPr>
        <i/>
        <sz val="8"/>
        <rFont val="Arial"/>
        <family val="2"/>
      </rPr>
      <t>(only where hand augered borings are not feasible)</t>
    </r>
  </si>
  <si>
    <t>and one boring allowed for every Dispenser, Sump, and Fill Port. Samples must be collected</t>
  </si>
  <si>
    <t>Date*</t>
  </si>
  <si>
    <t>within 3' of the component, and no more than 2' into native soils below the component.</t>
  </si>
  <si>
    <t>* - A second basin length sample is required on each side for tank basins between 6' and 20' in length.  One additional sample for every 10' is applicable from the 20" interval on.</t>
  </si>
  <si>
    <t>1. Boring footage should be appropriate for the depth to the water table at the site.  Reimbursement may be reduced or denied for boring/sampling below the water table.</t>
  </si>
  <si>
    <t>2. Rate includes boring abandonment and/or investigation derived waste management (spreading) costs.</t>
  </si>
  <si>
    <t xml:space="preserve">See the current STIRA Guidelines and 2024 RRD Scope of Work Document for additional details.  </t>
  </si>
  <si>
    <r>
      <t xml:space="preserve">[Task 3.101] - Field Supervision Costs  </t>
    </r>
    <r>
      <rPr>
        <b/>
        <i/>
        <sz val="10"/>
        <rFont val="Arial"/>
        <family val="2"/>
      </rPr>
      <t>(Applicable only where hand augered borings are not feasible)</t>
    </r>
  </si>
  <si>
    <t>Logs Attached?</t>
  </si>
  <si>
    <t>Part C:  Release Discovery Soil Sampling Analytical Costs</t>
  </si>
  <si>
    <t>(Based on System Type)</t>
  </si>
  <si>
    <t>8015C TPH-GRO</t>
  </si>
  <si>
    <t>8015C TPH-GRO/DRO</t>
  </si>
  <si>
    <t>8015C TPH-DRO</t>
  </si>
  <si>
    <t>EPA 8260B</t>
  </si>
  <si>
    <t>4..091</t>
  </si>
  <si>
    <t>* Multiple method sets may be claimed at a single site where different system types exist.  However, mutually-exclusive sets may not be claimed for a single sample location (e.g., Code #350 or #360 with #370, etc.).</t>
  </si>
  <si>
    <t>Section 3: Site Check Reporting Preparation Costs</t>
  </si>
  <si>
    <r>
      <t xml:space="preserve">6.033 - Site Check Report </t>
    </r>
    <r>
      <rPr>
        <b/>
        <i/>
        <sz val="9"/>
        <rFont val="Arial"/>
        <family val="2"/>
      </rPr>
      <t>(not to exceed $1,275.00)</t>
    </r>
  </si>
  <si>
    <t>(Represents costs for the completion of a full Site Check Report where no Initial Abatement Action is required.)</t>
  </si>
  <si>
    <t>[Task 6.033]</t>
  </si>
  <si>
    <t>Section 4: Other / Miscellaneous Site Check Costs</t>
  </si>
  <si>
    <t>Miscellaneous Site Preparation / Repair / Disposal Costs</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</si>
  <si>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</si>
  <si>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</si>
  <si>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Section 5: Total Claimed System Testing / Site Check Costs (Commercial)</t>
  </si>
  <si>
    <t>Is this the correct LSA Secondary Form for your site?</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</si>
  <si>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2020 Reasonable Rate Document (RRD) Task restrictions and scopes-of-work still apply.</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</si>
  <si>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</si>
  <si>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</si>
  <si>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Comparable Task</t>
  </si>
  <si>
    <t>This Section covers the installation of a shallow Type II monitoring well for the</t>
  </si>
  <si>
    <t xml:space="preserve">assessment of groundwater beneath the Release Source Area </t>
  </si>
  <si>
    <t>during a Phase I Limited Site Assessment.</t>
  </si>
  <si>
    <t>Rate per Event*</t>
  </si>
  <si>
    <t xml:space="preserve">* One well allowed per separate source area (not each individual detection of soil contamination within a single excavation).  Use a separate Sec-C.1 Page 1 for each </t>
  </si>
  <si>
    <t xml:space="preserve"> additional LSA-I source-area well, and include written confirmation from the site's Incident Manager.  Only one mobilization event may be claimed.  Event may not exceed $350.00.</t>
  </si>
  <si>
    <t>Field Supervision Costs</t>
  </si>
  <si>
    <r>
      <t>[</t>
    </r>
    <r>
      <rPr>
        <b/>
        <u/>
        <sz val="10"/>
        <rFont val="Arial"/>
        <family val="2"/>
      </rPr>
      <t>Task 1.050]</t>
    </r>
    <r>
      <rPr>
        <b/>
        <sz val="10"/>
        <rFont val="Arial"/>
        <family val="2"/>
      </rPr>
      <t xml:space="preserve">  Right-of-Access Agreement</t>
    </r>
  </si>
  <si>
    <r>
      <t xml:space="preserve">Right-of-Access Agreemment </t>
    </r>
    <r>
      <rPr>
        <b/>
        <i/>
        <sz val="9"/>
        <rFont val="Arial"/>
        <family val="2"/>
      </rPr>
      <t>(if required)</t>
    </r>
  </si>
  <si>
    <t>[1.050]</t>
  </si>
  <si>
    <t>$450.00</t>
  </si>
  <si>
    <r>
      <t>[</t>
    </r>
    <r>
      <rPr>
        <b/>
        <u/>
        <sz val="10"/>
        <rFont val="Arial"/>
        <family val="2"/>
      </rPr>
      <t>Task 3.060</t>
    </r>
    <r>
      <rPr>
        <b/>
        <sz val="10"/>
        <rFont val="Arial"/>
        <family val="2"/>
      </rPr>
      <t>]  Cost for Utility Clearance (sub)</t>
    </r>
  </si>
  <si>
    <t>Contractor</t>
  </si>
  <si>
    <t>Private Utility Locate (if required)</t>
  </si>
  <si>
    <r>
      <t>Units</t>
    </r>
    <r>
      <rPr>
        <i/>
        <sz val="8"/>
        <rFont val="Arial"/>
        <family val="2"/>
      </rPr>
      <t xml:space="preserve"> </t>
    </r>
  </si>
  <si>
    <t>[Task 3.080 &amp; 8.105]  For Monitoring Well Permit Fees only.  Not applicable for water supply well permits.)</t>
  </si>
  <si>
    <t xml:space="preserve">Section 2: Soil / Groundwater Analytical Costs </t>
  </si>
  <si>
    <t>This Section covers the laboratory anaylsis of soil and groundwater samples to evaluate the potential of the release to impact the local shallow aquifer.</t>
  </si>
  <si>
    <t>Part A:  Soil Vertical Extent Sampling Analytical Costs</t>
  </si>
  <si>
    <t>(see System Type - Sec-A.1)</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</si>
  <si>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</si>
  <si>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Total Soil Analytical Costs</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</si>
  <si>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</si>
  <si>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 xml:space="preserve">Part B: GroundwaterSampling and Analytical Costs </t>
  </si>
  <si>
    <r>
      <t>[</t>
    </r>
    <r>
      <rPr>
        <b/>
        <u/>
        <sz val="10"/>
        <rFont val="Arial"/>
        <family val="2"/>
      </rPr>
      <t>Task 4.031]</t>
    </r>
    <r>
      <rPr>
        <b/>
        <sz val="10"/>
        <rFont val="Arial"/>
        <family val="2"/>
      </rPr>
      <t xml:space="preserve">  Cost for Sampling Well</t>
    </r>
  </si>
  <si>
    <t xml:space="preserve">Cost per Monitoring Well </t>
  </si>
  <si>
    <r>
      <t>[</t>
    </r>
    <r>
      <rPr>
        <b/>
        <u/>
        <sz val="10"/>
        <rFont val="Arial"/>
        <family val="2"/>
      </rPr>
      <t>Task 4.090/#810}</t>
    </r>
    <r>
      <rPr>
        <b/>
        <sz val="10"/>
        <rFont val="Arial"/>
        <family val="2"/>
      </rPr>
      <t xml:space="preserve"> Water Levels &amp; Field Measurements</t>
    </r>
  </si>
  <si>
    <t>[4.090/#810]</t>
  </si>
  <si>
    <t>Groundwater Sampling Costs</t>
  </si>
  <si>
    <t>(Release Fuel Type **)</t>
  </si>
  <si>
    <t>* Multiple method sets may be claimed at a single site where different fuel type systems exist(ed).  However, mutually-exclusive sets may not be claimed for a single sample location (e.g., Code #220 with #272 or #740, etc.).</t>
  </si>
  <si>
    <t>Total GW Analytical Costs</t>
  </si>
  <si>
    <t>** Commercial release types should match the System Type from Section 2 of the associated Initial Abatement Action Secondary Form (Sec-A.1).</t>
  </si>
  <si>
    <t xml:space="preserve">See also the current STIRA guidelines for additional details on applicable classification of release fuel types. </t>
  </si>
  <si>
    <t>Section 3: Receptor Survey and Limited Site Assessment Report</t>
  </si>
  <si>
    <r>
      <t xml:space="preserve">Base rate for completion of Receptor Survey </t>
    </r>
    <r>
      <rPr>
        <b/>
        <i/>
        <sz val="10"/>
        <rFont val="Arial"/>
        <family val="2"/>
      </rPr>
      <t>(not to exceed $1,725.00 for site as a whole)</t>
    </r>
  </si>
  <si>
    <t xml:space="preserve">Total Receptor Survey </t>
  </si>
  <si>
    <r>
      <t xml:space="preserve">Base rate for completion of Limited Site Assessment Report </t>
    </r>
    <r>
      <rPr>
        <b/>
        <i/>
        <sz val="10"/>
        <rFont val="Arial"/>
        <family val="2"/>
      </rPr>
      <t>(not to exceed $1,150.00.00 for site as a whole)</t>
    </r>
  </si>
  <si>
    <t>Total LSA Report</t>
  </si>
  <si>
    <t>Total Claimed Limited Site Assessment - Phase I Costs</t>
  </si>
  <si>
    <t>Total Task 2.600:</t>
  </si>
  <si>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2024 Reasonable Rate Document (RRD) Task restrictions and scopes-of-work still apply.</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</si>
  <si>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</si>
  <si>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Sec-C.2 - PHASE II LIMITED SITE ASSESSMENT - COMMERCIAL </t>
  </si>
  <si>
    <t>This Secondary Form covers the assessment of source area groundwater, as well</t>
  </si>
  <si>
    <t>as additional wells installed to allow for potentiometric surface evaluation and</t>
  </si>
  <si>
    <t>groundwater flow delineation as part of a Phase II Limited Site Assessment</t>
  </si>
  <si>
    <t>* See the 2017 RRD Scope of Work Document for further explanation and examples of well types and applicable rates.</t>
  </si>
  <si>
    <t>* Only two mobilization events are eligible (the initial source area well mobilization, and</t>
  </si>
  <si>
    <t>the subsequent groundwater flow delineation wells event.)</t>
  </si>
  <si>
    <t xml:space="preserve">* Four shallow wells may be reimbursed per site for general groundwater flow triangulation (not four for each separate release detected).  Additional wells may be added where specifically required </t>
  </si>
  <si>
    <t xml:space="preserve">by the Incident Manager based on complicated site hydrogeology.   Attach an additional copy of this page (Sec-C.2 Page 1), along with written documentation from the site's Incident Manager </t>
  </si>
  <si>
    <t xml:space="preserve">of the need for additional LSA-II wells (including any Type III deep wells).  </t>
  </si>
  <si>
    <t>Private Utility Locate (if required &amp; not previously claimed)</t>
  </si>
  <si>
    <r>
      <t>[</t>
    </r>
    <r>
      <rPr>
        <b/>
        <u/>
        <sz val="10"/>
        <rFont val="Arial"/>
        <family val="2"/>
      </rPr>
      <t>Task 3.351</t>
    </r>
    <r>
      <rPr>
        <b/>
        <sz val="10"/>
        <rFont val="Arial"/>
        <family val="2"/>
      </rPr>
      <t>]  Surveying Top of Well Casing Elevations</t>
    </r>
  </si>
  <si>
    <r>
      <t xml:space="preserve">Base rate for completion of Limited Site Assessment Report </t>
    </r>
    <r>
      <rPr>
        <b/>
        <i/>
        <sz val="10"/>
        <rFont val="Arial"/>
        <family val="2"/>
      </rPr>
      <t>(not to exceed $1,500.00.00 for site as a whole)</t>
    </r>
  </si>
  <si>
    <t>Total Claimed Limited Site Assessment - Phase II Costs</t>
  </si>
  <si>
    <t>Total Task 2.610:</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</si>
  <si>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2020 Reasonable Rate Document (RRD) Task restrictions and scopes-of-work still apply.</t>
  </si>
  <si>
    <t>If the above does not describe your situation, check Secondary Form Sec-C.1, for Commercial sites where a full LSA with monitoring well installation is necessary for groundwater assessment, or Sec-C.2, for Commercial sites where an LSA-II has been deemed necessary.</t>
  </si>
  <si>
    <t>Sec-C.3 - PHASE I LIMITED SITE ASSESSMENT - RECEPTOR SURVEY &amp; VE SOIL ASSESSMENT ONLY</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</si>
  <si>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</si>
  <si>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</si>
  <si>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 xml:space="preserve">* One boring may be reimbursed per separate source area (not one for each separate detection </t>
  </si>
  <si>
    <r>
      <t xml:space="preserve">Drill Rig Mobilization Cost </t>
    </r>
    <r>
      <rPr>
        <i/>
        <sz val="8"/>
        <rFont val="Arial"/>
        <family val="2"/>
      </rPr>
      <t>(Applicable only where hand augered borings are not feasible)</t>
    </r>
  </si>
  <si>
    <t>of soil contamination within a single excavation).  Attach an extra copy of Sec-C.3, along with written</t>
  </si>
  <si>
    <t>documentation of the need for additional LSA-I borings from the Incident Manager.  Only one</t>
  </si>
  <si>
    <t>mobilization event may be claimed.</t>
  </si>
  <si>
    <r>
      <t xml:space="preserve">Field Supervision Costs  </t>
    </r>
    <r>
      <rPr>
        <b/>
        <i/>
        <sz val="10"/>
        <rFont val="Arial"/>
        <family val="2"/>
      </rPr>
      <t>(Applicable only where hand augered borings are not feasible)</t>
    </r>
  </si>
  <si>
    <t>Part C:  Soil Vertical Extent Sampling Analytical Costs</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</si>
  <si>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2024 RRD Scope of Work Document for additional details.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</si>
  <si>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</si>
  <si>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t>Total Claimed Limited Site Assessment (w/ prior Groundwater Assessment) Costs</t>
  </si>
  <si>
    <t>Total Task 2.620:</t>
  </si>
  <si>
    <t>P-2a - PRIMARY FORM - SECTION TWO - FREE PRODUCT RECOVERY</t>
  </si>
  <si>
    <t>UST System Testing</t>
  </si>
  <si>
    <r>
      <t xml:space="preserve">UST System Tightness Testing </t>
    </r>
    <r>
      <rPr>
        <b/>
        <i/>
        <sz val="11"/>
        <rFont val="Times New Roman"/>
        <family val="1"/>
      </rPr>
      <t>(No Leak Found)</t>
    </r>
  </si>
  <si>
    <r>
      <t>Maximum rate is</t>
    </r>
    <r>
      <rPr>
        <b/>
        <sz val="9"/>
        <rFont val="Times New Roman"/>
        <family val="1"/>
      </rPr>
      <t xml:space="preserve"> </t>
    </r>
    <r>
      <rPr>
        <sz val="9"/>
        <rFont val="Times New Roman"/>
        <family val="1"/>
      </rPr>
      <t>$350.00/Tank or $125.00/line.</t>
    </r>
  </si>
  <si>
    <t>Total Costs from</t>
  </si>
  <si>
    <t>Notes:</t>
  </si>
  <si>
    <t>Secondary Form Sec-A.3</t>
  </si>
  <si>
    <t>Attach SECONDARY FORM Sec-A.3.</t>
  </si>
  <si>
    <t>Free Product Recovery</t>
  </si>
  <si>
    <t>Maximum rate is $335.00 per well</t>
  </si>
  <si>
    <t>Associated Report</t>
  </si>
  <si>
    <t>Well Numbers</t>
  </si>
  <si>
    <t>Preapp</t>
  </si>
  <si>
    <t>/ Identifiers</t>
  </si>
  <si>
    <t>(See Section 6)</t>
  </si>
  <si>
    <t>TA No.</t>
  </si>
  <si>
    <r>
      <t>Maximum rate is</t>
    </r>
    <r>
      <rPr>
        <b/>
        <sz val="9"/>
        <rFont val="Times New Roman"/>
        <family val="1"/>
      </rPr>
      <t xml:space="preserve"> </t>
    </r>
    <r>
      <rPr>
        <sz val="9"/>
        <rFont val="Times New Roman"/>
        <family val="1"/>
      </rPr>
      <t>$895.00 per skimmer</t>
    </r>
  </si>
  <si>
    <t>Cost  per</t>
  </si>
  <si>
    <t>Skimmer</t>
  </si>
  <si>
    <t>This task applies to hardshell passive skimmers, and may not be used for soft sorbent socks (2.290) or standard disposal bailers (2.074).</t>
  </si>
  <si>
    <t>Installation/Service of a Passive Skimmer</t>
  </si>
  <si>
    <r>
      <t>Maximum rate is</t>
    </r>
    <r>
      <rPr>
        <b/>
        <sz val="9"/>
        <rFont val="Times New Roman"/>
        <family val="1"/>
      </rPr>
      <t xml:space="preserve"> </t>
    </r>
    <r>
      <rPr>
        <sz val="9"/>
        <rFont val="Times New Roman"/>
        <family val="1"/>
      </rPr>
      <t>$260.00 per well</t>
    </r>
  </si>
  <si>
    <r>
      <t>Maximum rate is</t>
    </r>
    <r>
      <rPr>
        <b/>
        <sz val="9"/>
        <rFont val="Times New Roman"/>
        <family val="1"/>
      </rPr>
      <t xml:space="preserve"> </t>
    </r>
    <r>
      <rPr>
        <sz val="9"/>
        <rFont val="Times New Roman"/>
        <family val="1"/>
      </rPr>
      <t>$135.00 per well</t>
    </r>
  </si>
  <si>
    <t>P-2b - PRIMARY FORM - SECTION TWO - AGGRESSIVE FLUID / VAPOR RECOVERY</t>
  </si>
  <si>
    <t>Aggressive Fluid / Vapor Recovery (AFVR) Events</t>
  </si>
  <si>
    <t>Field Supervision of AFVR Events (Consultant)</t>
  </si>
  <si>
    <t>Maximum rate is $135.00 per hour (Crew rate) (Active, onsite time only)</t>
  </si>
  <si>
    <t>Active Hours</t>
  </si>
  <si>
    <t>Supervision</t>
  </si>
  <si>
    <t>Onsite</t>
  </si>
  <si>
    <t>Hourly Rate</t>
  </si>
  <si>
    <t xml:space="preserve">1st EVENT </t>
  </si>
  <si>
    <t xml:space="preserve">2nd EVENT </t>
  </si>
  <si>
    <t xml:space="preserve">3rd EVENT </t>
  </si>
  <si>
    <t xml:space="preserve">4th EVENT </t>
  </si>
  <si>
    <t>If not related to a single, initial Emergency Response FP Recovery Event, this Task Requires Preapproval.</t>
  </si>
  <si>
    <t>Hourly units apply only to onsite supervision of active AFVR operation.  Standby time is not covered.  Use Task 12.050 for travel costs.</t>
  </si>
  <si>
    <t>Cost for Aggressive Fluid / Vapor Recovery (AFVR) Event</t>
  </si>
  <si>
    <t>Maximum rates as listed in SECONDARY FORM Sec-D</t>
  </si>
  <si>
    <t>Subcontractor</t>
  </si>
  <si>
    <t>Subcon</t>
  </si>
  <si>
    <t>Name</t>
  </si>
  <si>
    <t>Attach SECONDARY FORM Sec-D to document all AFVR Subcontractor costs.</t>
  </si>
  <si>
    <t>Costs may be denied for exceeding individual component maximum rates (on Sec-D Form), even if less than total cost from preapproval TA.</t>
  </si>
  <si>
    <r>
      <t xml:space="preserve">Rental - Emissions Control Equipment </t>
    </r>
    <r>
      <rPr>
        <b/>
        <i/>
        <sz val="11"/>
        <rFont val="Times New Roman"/>
        <family val="1"/>
      </rPr>
      <t>(Outgassing treatment)</t>
    </r>
  </si>
  <si>
    <r>
      <t>Maximum rate is</t>
    </r>
    <r>
      <rPr>
        <b/>
        <sz val="9"/>
        <rFont val="Times New Roman"/>
        <family val="1"/>
      </rPr>
      <t xml:space="preserve"> </t>
    </r>
    <r>
      <rPr>
        <sz val="9"/>
        <rFont val="Times New Roman"/>
        <family val="1"/>
      </rPr>
      <t>Cost</t>
    </r>
  </si>
  <si>
    <t>Equipment</t>
  </si>
  <si>
    <t>Vendor</t>
  </si>
  <si>
    <t>Utilized</t>
  </si>
  <si>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</si>
  <si>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</si>
  <si>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</si>
  <si>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</si>
  <si>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r>
      <t>Maximum rate is</t>
    </r>
    <r>
      <rPr>
        <b/>
        <sz val="9"/>
        <rFont val="Times New Roman"/>
        <family val="1"/>
      </rPr>
      <t xml:space="preserve"> </t>
    </r>
    <r>
      <rPr>
        <sz val="9"/>
        <rFont val="Times New Roman"/>
        <family val="1"/>
      </rPr>
      <t>$340.00 per event</t>
    </r>
  </si>
  <si>
    <t>Report Prep.</t>
  </si>
  <si>
    <t>Costs</t>
  </si>
  <si>
    <t>This task is applicable only for submitting an emissions treatment report where mandated by state or local air quality ordinances.</t>
  </si>
  <si>
    <t>This task does not cover standard emissions recording/monitoring/sampling data (included in the FP Recovery/Remediation Monitoring Report).</t>
  </si>
  <si>
    <r>
      <t>Maximum rate is</t>
    </r>
    <r>
      <rPr>
        <b/>
        <sz val="9"/>
        <rFont val="Times New Roman"/>
        <family val="1"/>
      </rPr>
      <t xml:space="preserve"> </t>
    </r>
    <r>
      <rPr>
        <sz val="9"/>
        <rFont val="Times New Roman"/>
        <family val="1"/>
      </rPr>
      <t>$75.00 per well</t>
    </r>
  </si>
  <si>
    <t>Date(s)</t>
  </si>
  <si>
    <t>Task is applicable for all FP Level Checks (not AFVR-event specific), but may not be claimed if FP is not present (See 4.031/4.032)</t>
  </si>
  <si>
    <t>Use Task 12.050 for travel costs (if not already covered by another task).</t>
  </si>
  <si>
    <t>Incident No</t>
  </si>
  <si>
    <t>Page</t>
  </si>
  <si>
    <t>of</t>
  </si>
  <si>
    <t>Sec-D - SECONDARY FORM - FREE PRODUCT RECOVERY - AFVR / MMPE</t>
  </si>
  <si>
    <t>AFVR (Task 2.084)</t>
  </si>
  <si>
    <t>AFVR Subcontractor &amp; Invoice #:</t>
  </si>
  <si>
    <t>Associated Report Task</t>
  </si>
  <si>
    <t>Report Date(s)</t>
  </si>
  <si>
    <t>Specification of vacuum truck used:</t>
  </si>
  <si>
    <t>Measured CFM:</t>
  </si>
  <si>
    <t>@ Inches of Mercury:</t>
  </si>
  <si>
    <t>Product Recovery Effectiveness:</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</si>
  <si>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</si>
  <si>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</si>
  <si>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Truck Rates per Blower Specification</t>
  </si>
  <si>
    <r>
      <t xml:space="preserve">Maximum rate for crew is $155/hr/blower capacity of </t>
    </r>
    <r>
      <rPr>
        <u/>
        <sz val="9"/>
        <rFont val="Times New Roman"/>
        <family val="1"/>
      </rPr>
      <t>&gt;4</t>
    </r>
    <r>
      <rPr>
        <sz val="9"/>
        <rFont val="Times New Roman"/>
        <family val="1"/>
      </rPr>
      <t>00cfm @ 24" Hg and 100 cfm @ 27" Hg.</t>
    </r>
  </si>
  <si>
    <t>Miscellaneous Rates</t>
  </si>
  <si>
    <t>Maximum rate for mobilization is $655.00 per event (includes all personnel, equipment &amp; vacuum truck).</t>
  </si>
  <si>
    <t>Maximum rate for free product disposal and contaminated water disposal is $0.75 per gallon for first 5,000 gallons.</t>
  </si>
  <si>
    <t>Maximum rate for per diem is listed in Task 12.030 for one person (overnight lodging only).</t>
  </si>
  <si>
    <t>Total Hours*</t>
  </si>
  <si>
    <t>Equipment/</t>
  </si>
  <si>
    <t>Total Gallons</t>
  </si>
  <si>
    <t>Table A</t>
  </si>
  <si>
    <t>Mobe</t>
  </si>
  <si>
    <t>of Equipment</t>
  </si>
  <si>
    <t>Crew Rate</t>
  </si>
  <si>
    <t>OPERATION</t>
  </si>
  <si>
    <t>of Fluid</t>
  </si>
  <si>
    <t xml:space="preserve">Gallon for </t>
  </si>
  <si>
    <t>Charge</t>
  </si>
  <si>
    <t>Operation Onsite</t>
  </si>
  <si>
    <t>per Hour</t>
  </si>
  <si>
    <t>COSTS</t>
  </si>
  <si>
    <t>Recovered</t>
  </si>
  <si>
    <t>Fluid Disposal</t>
  </si>
  <si>
    <t>PRODUCT COST</t>
  </si>
  <si>
    <t>Total Operation / Crew Costs (Table A-1)</t>
  </si>
  <si>
    <t>Total Fluid Disposal (Table A-2)</t>
  </si>
  <si>
    <t>Nightly</t>
  </si>
  <si>
    <t xml:space="preserve">Consecutive </t>
  </si>
  <si>
    <t>Previous Event</t>
  </si>
  <si>
    <t>Table B</t>
  </si>
  <si>
    <t>Per Diem</t>
  </si>
  <si>
    <t>Days of</t>
  </si>
  <si>
    <t>PER DIEM</t>
  </si>
  <si>
    <t>Table C</t>
  </si>
  <si>
    <t xml:space="preserve">Gallons </t>
  </si>
  <si>
    <t>Gallons</t>
  </si>
  <si>
    <t>Operation**</t>
  </si>
  <si>
    <t>Fluid</t>
  </si>
  <si>
    <t>Vapor</t>
  </si>
  <si>
    <t>Does this meet the</t>
  </si>
  <si>
    <t>requirements in 2.084</t>
  </si>
  <si>
    <t>for additional events?</t>
  </si>
  <si>
    <t>&gt;= 500 gallons of Fluid</t>
  </si>
  <si>
    <t>Total Per Diem Costs (Table B-1)</t>
  </si>
  <si>
    <t>Total</t>
  </si>
  <si>
    <t>5 gallons of Vapor</t>
  </si>
  <si>
    <t>Total Cost From Tables "A"+"B"(Task 2.084)</t>
  </si>
  <si>
    <t>* - Only active operation time may be claimed.  Standby time is not reimbursable.</t>
  </si>
  <si>
    <t>** - Eligible 'nights' equal to days - 1 (i.e., 5 days = 4 nights)</t>
  </si>
  <si>
    <t>*** - Preapproval may not be necessary under certain circumstances.  See 2024 RRD Scope of Work Document for details.</t>
  </si>
  <si>
    <t>Task # 7.420 - Mobile Multi-Phase Extraction</t>
  </si>
  <si>
    <t>MMPE System Subcontractor:</t>
  </si>
  <si>
    <t>Mobile Multi-Phase Extraction Maximum Rates:</t>
  </si>
  <si>
    <t>Weekly</t>
  </si>
  <si>
    <t>Monthly</t>
  </si>
  <si>
    <t>Subcon Invoice #</t>
  </si>
  <si>
    <t>250-500+ CFM Unit + Power Supply + Mobe:</t>
  </si>
  <si>
    <t>System Operation:</t>
  </si>
  <si>
    <t>System Equipment</t>
  </si>
  <si>
    <t>Fluid Disposal:</t>
  </si>
  <si>
    <r>
      <t xml:space="preserve">Note: Minimum vacuum pressure capability of pump should be </t>
    </r>
    <r>
      <rPr>
        <b/>
        <i/>
        <sz val="8"/>
        <rFont val="Arial"/>
        <family val="2"/>
      </rPr>
      <t>20" Hg</t>
    </r>
    <r>
      <rPr>
        <i/>
        <sz val="8"/>
        <rFont val="Arial"/>
        <family val="2"/>
      </rPr>
      <t xml:space="preserve"> unless otherwise preapproved. </t>
    </r>
  </si>
  <si>
    <t>Please attach invoices for frac. tank rental, transport costs, and fluid disposal</t>
  </si>
  <si>
    <t>2500.00/96</t>
  </si>
  <si>
    <t>MMPE Unit</t>
  </si>
  <si>
    <t>System Setup</t>
  </si>
  <si>
    <t>Rental Rate</t>
  </si>
  <si>
    <t>Equip/Hrs</t>
  </si>
  <si>
    <t>Supervision /</t>
  </si>
  <si>
    <t>EQ / OP</t>
  </si>
  <si>
    <t>(# of wk/mo)</t>
  </si>
  <si>
    <t>requirements in 7.420</t>
  </si>
  <si>
    <t>&gt;= 2,000 gallons of Fluid</t>
  </si>
  <si>
    <t>Table A:  Total MMPE Unit Mobe / Rental / Operation Costs</t>
  </si>
  <si>
    <t>20 gallons of Vapor</t>
  </si>
  <si>
    <t>First</t>
  </si>
  <si>
    <t>Second</t>
  </si>
  <si>
    <t>&gt;10,000</t>
  </si>
  <si>
    <t>Associated</t>
  </si>
  <si>
    <t>Event</t>
  </si>
  <si>
    <t>FLUIDS COST</t>
  </si>
  <si>
    <t>Report</t>
  </si>
  <si>
    <t>Preapproval</t>
  </si>
  <si>
    <t>Approved</t>
  </si>
  <si>
    <t>No.</t>
  </si>
  <si>
    <t>Table B:  Total Fluid Storage &amp; Disposal</t>
  </si>
  <si>
    <t>Total Cost From Tables "A"+"B"(Task 7.420)</t>
  </si>
  <si>
    <t>DWM/UST - 11/15/2024 Claim Forms</t>
  </si>
  <si>
    <t>P-2c - PRIMARY FORM - SECTION TWO - LNAPL/VR SYSTEM</t>
  </si>
  <si>
    <t xml:space="preserve">LNAPL / Vapor Recovery (LNAPL/VR) Systems </t>
  </si>
  <si>
    <t>Specify LNAPL / Vapor Recovery System Plan</t>
  </si>
  <si>
    <t>Maximum rate is $1,750.00 per site</t>
  </si>
  <si>
    <t>Preapp /</t>
  </si>
  <si>
    <t>TA No</t>
  </si>
  <si>
    <t>Cost for a LNAPL / Vapor Recovery System</t>
  </si>
  <si>
    <t>Reimbursable maximum based on 'Low-bid'.</t>
  </si>
  <si>
    <t>Attach SECONDARY FORM Sec-J to document all bidded costs.</t>
  </si>
  <si>
    <t>Field Supervision of LNAPL/VR System Installation</t>
  </si>
  <si>
    <r>
      <t>Maximum rate is</t>
    </r>
    <r>
      <rPr>
        <b/>
        <sz val="9"/>
        <rFont val="Times New Roman"/>
        <family val="1"/>
      </rPr>
      <t xml:space="preserve"> </t>
    </r>
    <r>
      <rPr>
        <sz val="9"/>
        <rFont val="Times New Roman"/>
        <family val="1"/>
      </rPr>
      <t>$135.00 per hour onsite.</t>
    </r>
  </si>
  <si>
    <t xml:space="preserve">Hourly units apply only to onsite supervision/inspection of installation.  Standby time is not covered. </t>
  </si>
  <si>
    <t>Cannot exceed 8-hrs each for first and last days, plus 8-hrs per week for each week of the installation event.</t>
  </si>
  <si>
    <t>Use Task 12.050 for travel costs.</t>
  </si>
  <si>
    <t>Cost to Install a LNAPL / Vapor Recovery System</t>
  </si>
  <si>
    <t xml:space="preserve">Cost for LNAPL/VR System Maintenance </t>
  </si>
  <si>
    <t>Total Consultant</t>
  </si>
  <si>
    <t xml:space="preserve">Total Maintenance </t>
  </si>
  <si>
    <r>
      <t>Maximum rate is</t>
    </r>
    <r>
      <rPr>
        <b/>
        <sz val="9"/>
        <rFont val="Times New Roman"/>
        <family val="1"/>
      </rPr>
      <t xml:space="preserve"> </t>
    </r>
    <r>
      <rPr>
        <sz val="9"/>
        <rFont val="Times New Roman"/>
        <family val="1"/>
      </rPr>
      <t>$135.00 per hour onsite (Crew rate).</t>
    </r>
  </si>
  <si>
    <t>Hours</t>
  </si>
  <si>
    <t>Rate</t>
  </si>
  <si>
    <t>Costs from Secondary</t>
  </si>
  <si>
    <t>(See Form Sec-E)</t>
  </si>
  <si>
    <t>Attach SECONDARY FORM Sec-E to document all LNAPL/VR Maintenance labor costs.</t>
  </si>
  <si>
    <t>Hourly units apply only to active onsite efforts.  Standby time is not covered. Use Task 12.050 for travel costs.</t>
  </si>
  <si>
    <t>O&amp;M Expenses for LNAPL/VR System Maintenance</t>
  </si>
  <si>
    <t>Total O&amp;M Expenses</t>
  </si>
  <si>
    <t>Reimbursable maximum based on actual vendor 'costs'.</t>
  </si>
  <si>
    <t>from Secondary</t>
  </si>
  <si>
    <t>Attach SECONDARY FORM Sec-E to document all LNAPL/VR O&amp;M expenses.</t>
  </si>
  <si>
    <t>Only actual costs from direct vendors may be reimbursed.  No consultant markup is allowed.</t>
  </si>
  <si>
    <t>Initial Site Evaluation to Measure and Monitor Vapors</t>
  </si>
  <si>
    <r>
      <t>Maximum rate is</t>
    </r>
    <r>
      <rPr>
        <b/>
        <sz val="9"/>
        <rFont val="Times New Roman"/>
        <family val="1"/>
      </rPr>
      <t xml:space="preserve"> </t>
    </r>
    <r>
      <rPr>
        <sz val="9"/>
        <rFont val="Times New Roman"/>
        <family val="1"/>
      </rPr>
      <t>$825.00 per site.</t>
    </r>
  </si>
  <si>
    <t>County / City /</t>
  </si>
  <si>
    <t>Rank/Name of</t>
  </si>
  <si>
    <t>Response</t>
  </si>
  <si>
    <t>Fire District Name</t>
  </si>
  <si>
    <t>Fire Dept Responder</t>
  </si>
  <si>
    <t>Task Requires Documentation of Fire Marshal / Fire Department evaluation of vapor accumulation. (See 2017 RRD)</t>
  </si>
  <si>
    <t>Cost for Leasing a LNAPL / Vapor Recovery System</t>
  </si>
  <si>
    <t>Leasor</t>
  </si>
  <si>
    <t>Lease</t>
  </si>
  <si>
    <t>Attach SECONDARY FORM Sec-J to document all bidded and lease costs.</t>
  </si>
  <si>
    <t>Total lifetime lease costs cannot exceed the original bid purchase price estimate.</t>
  </si>
  <si>
    <t>Sec-E - SECONDARY FORM - LNAPL/VR SYSTEM &amp; BOOM MAINTENANCE - TIME AND MATERIALS</t>
  </si>
  <si>
    <t>TASK 2.141 - Cost for LNAPL/VR System Maintenance</t>
  </si>
  <si>
    <t>Consultant /</t>
  </si>
  <si>
    <t>Assoc. Report</t>
  </si>
  <si>
    <t>Hours Onsite*</t>
  </si>
  <si>
    <t xml:space="preserve">Preapproval </t>
  </si>
  <si>
    <t>Task / Date</t>
  </si>
  <si>
    <t>of Work</t>
  </si>
  <si>
    <t>(Crew-hours)</t>
  </si>
  <si>
    <t>COST</t>
  </si>
  <si>
    <t>EVENT 1</t>
  </si>
  <si>
    <t>EVENT 2</t>
  </si>
  <si>
    <t>EVENT 3</t>
  </si>
  <si>
    <t>EVENT 4</t>
  </si>
  <si>
    <t>EVENT 5</t>
  </si>
  <si>
    <t>EVENT 6</t>
  </si>
  <si>
    <t>EVENT 7</t>
  </si>
  <si>
    <t>EVENT 8</t>
  </si>
  <si>
    <t>EVENT 9</t>
  </si>
  <si>
    <t>EVENT 10</t>
  </si>
  <si>
    <t>This Task Requires Preapproval.</t>
  </si>
  <si>
    <t xml:space="preserve">Total Costs for Task 2.141: </t>
  </si>
  <si>
    <t>Note: Typical onsite maintenance labor costs should average ~3 hours per month.</t>
  </si>
  <si>
    <t>(Move Total to Primary Form Under Corresponding Task Code)</t>
  </si>
  <si>
    <t>TASK 2.150 - O&amp;M Expenses for LNAPL/VR System</t>
  </si>
  <si>
    <t>O&amp;M Supplies</t>
  </si>
  <si>
    <t>&amp; Materials</t>
  </si>
  <si>
    <t>Purchase</t>
  </si>
  <si>
    <t>Vendor Name &amp; Description of Expenses</t>
  </si>
  <si>
    <t>Invoice No.</t>
  </si>
  <si>
    <t xml:space="preserve">Total Costs for Task 2.150: </t>
  </si>
  <si>
    <t>TASK 2.281/2.282 - Initial Sorbent Boom / Pad Maintenance</t>
  </si>
  <si>
    <t>Note: Unless related to an immediate emergency response surface water product recovery effort,</t>
  </si>
  <si>
    <t>Total Cost for Task 2.281/2:</t>
  </si>
  <si>
    <t>this Task Requires Preapproval.</t>
  </si>
  <si>
    <t>TASK 2.290 - Cost for Booms / Other Sorbents</t>
  </si>
  <si>
    <t>Total Cost for Task 2.290:</t>
  </si>
  <si>
    <t>* Active Field time only.  Standby time is not covered.  Travel time is included in applicable mileage/mobilization tasks.</t>
  </si>
  <si>
    <t>P-2d - PRIMARY FORM - SECTION TWO -  SORBENT BOOM MAINTENANCE</t>
  </si>
  <si>
    <t>Sorbent Boom Maintenance</t>
  </si>
  <si>
    <t>Boom &amp; Sorbent Sock Maintenance (Labor)</t>
  </si>
  <si>
    <r>
      <t>Maximum rate is</t>
    </r>
    <r>
      <rPr>
        <b/>
        <sz val="9"/>
        <rFont val="Times New Roman"/>
        <family val="1"/>
      </rPr>
      <t xml:space="preserve"> </t>
    </r>
    <r>
      <rPr>
        <sz val="9"/>
        <rFont val="Times New Roman"/>
        <family val="1"/>
      </rPr>
      <t>$92.50 per Sock.</t>
    </r>
  </si>
  <si>
    <t>Labor Costs from</t>
  </si>
  <si>
    <t>Secondary Form Sec-E</t>
  </si>
  <si>
    <t>If not related to an emergency response surface water product recovery event, this Task Requires Preapproval.</t>
  </si>
  <si>
    <t>Attach SECONDARY FORM Sec-E to document all Sorbent Boom Maintenance labor costs.</t>
  </si>
  <si>
    <t>Surface Boom &amp; Sorbent Sock Maintenance (Labor)</t>
  </si>
  <si>
    <t>Cost for Booms and Sorbent Materials</t>
  </si>
  <si>
    <t>Total Boom/Sorbent</t>
  </si>
  <si>
    <t>Costs from</t>
  </si>
  <si>
    <t>Attach SECONDARY FORM Sec-E to document all boom and sorbent material expenses.</t>
  </si>
  <si>
    <t xml:space="preserve">Cost for Drums </t>
  </si>
  <si>
    <r>
      <t>Maximum rate is</t>
    </r>
    <r>
      <rPr>
        <b/>
        <sz val="9"/>
        <rFont val="Times New Roman"/>
        <family val="1"/>
      </rPr>
      <t xml:space="preserve"> </t>
    </r>
    <r>
      <rPr>
        <sz val="9"/>
        <rFont val="Times New Roman"/>
        <family val="1"/>
      </rPr>
      <t>$112.00 per drum</t>
    </r>
  </si>
  <si>
    <t>Drum</t>
  </si>
  <si>
    <t>Drum Vendor</t>
  </si>
  <si>
    <t>Task is applicable for all LNAPL Level Checks (not AFVR-event specific), but may not be claimed if LNAPL is not present (See 4.031/4.032)</t>
  </si>
  <si>
    <t>P-2e - PRIMARY FORM - SECTION TWO - INITIAL ABATEMENT ACTIONS</t>
  </si>
  <si>
    <t>UST Closure / Initial Abatement</t>
  </si>
  <si>
    <t xml:space="preserve">UST Closure Setup / Recon / Planning </t>
  </si>
  <si>
    <t>Secondary Form Sec-A.1</t>
  </si>
  <si>
    <t>Tracking Purposes only.  Task is Not Reimbursable.  Attach SECONDARY FORM Sec-A.1.</t>
  </si>
  <si>
    <t>UST Closure Notice of Intent Form (NOI)</t>
  </si>
  <si>
    <t>Removal and Disposal of UST System and Contents</t>
  </si>
  <si>
    <t>Asphalt/Concrete/Over-burden Removal for UST Closure</t>
  </si>
  <si>
    <t>Asphalt/Concrete/Over-burden Replacement for UST Closure</t>
  </si>
  <si>
    <t>Supervision of Approved Soil Over-Excavation</t>
  </si>
  <si>
    <t>Total Supervision</t>
  </si>
  <si>
    <r>
      <t>Maximum rate is</t>
    </r>
    <r>
      <rPr>
        <b/>
        <sz val="9"/>
        <rFont val="Times New Roman"/>
        <family val="1"/>
      </rPr>
      <t xml:space="preserve"> 158*(2.400 tonnage)^0.5</t>
    </r>
  </si>
  <si>
    <t>(See Form Sec-A)</t>
  </si>
  <si>
    <t>Attach SECONDARY FORM Sec-A.1 to document all Initial Abatement Action Supervision labor costs.</t>
  </si>
  <si>
    <t xml:space="preserve">Costs for Excavation and Stockpiling of Soil </t>
  </si>
  <si>
    <t>Total Over-Excavation</t>
  </si>
  <si>
    <r>
      <t>Maximum rate is</t>
    </r>
    <r>
      <rPr>
        <b/>
        <sz val="9"/>
        <rFont val="Times New Roman"/>
        <family val="1"/>
      </rPr>
      <t xml:space="preserve"> </t>
    </r>
    <r>
      <rPr>
        <sz val="9"/>
        <rFont val="Times New Roman"/>
        <family val="1"/>
      </rPr>
      <t>$26.00 per ton.</t>
    </r>
  </si>
  <si>
    <t>from Form Sec-A.1</t>
  </si>
  <si>
    <t>Attach SECONDARY FORM Sec-A.1 to document all Initial Abatement Action excavation costs.</t>
  </si>
  <si>
    <t>Attach weighmaster sealed weight tickets and waste manifests to Secondary Form Sec-A.1 to document actual tonnage removed.</t>
  </si>
  <si>
    <t xml:space="preserve">Tonnage may be confirmed by weight tickets from Task 2.415, or calculations from licensed surveyor measurements of the </t>
  </si>
  <si>
    <t>excavation pit (volume in cuyd * 1.5 = tonnage) or all combined soil stockpiles (volume in cuyd * 1.25 = tonnage).</t>
  </si>
  <si>
    <t>Costs for Excavation Backfill Material and Compaction</t>
  </si>
  <si>
    <t>Total Backfill</t>
  </si>
  <si>
    <r>
      <t>Maximum rate is</t>
    </r>
    <r>
      <rPr>
        <b/>
        <sz val="9"/>
        <rFont val="Times New Roman"/>
        <family val="1"/>
      </rPr>
      <t xml:space="preserve"> </t>
    </r>
    <r>
      <rPr>
        <sz val="9"/>
        <rFont val="Times New Roman"/>
        <family val="1"/>
      </rPr>
      <t>$27.00 per ton.</t>
    </r>
  </si>
  <si>
    <t>Attach SECONDARY FORM Sec-A.1 to document all Initial Abatement Action backfill costs.</t>
  </si>
  <si>
    <t>Attach vendor invoice to Secondary Form Sec-A.1 to document actual costs / volume of fill material used.</t>
  </si>
  <si>
    <t>Fill material cannot exceed the actual excavated volume from Task 2.400 above.</t>
  </si>
  <si>
    <t>System Void fill is calculated at 1 cuyd per ~202 gallons (or 1 ton per ~135 gallons), based on tank volume +10% (for piping, etc.)</t>
  </si>
  <si>
    <t>Cost for NC Professional Land Surveyor (IAA Stockpile Survey)</t>
  </si>
  <si>
    <t>Reimbursment based on actual vendor cost.</t>
  </si>
  <si>
    <t>Surveyor</t>
  </si>
  <si>
    <t>Sec Form</t>
  </si>
  <si>
    <t>or TA No.</t>
  </si>
  <si>
    <t>If total costs exceed $5,000, bidding will be required.  See Task 1.061 and Secondary Form Sec-J.</t>
  </si>
  <si>
    <t>Attach SECONDARY FORM Sec-A.1 to document stockpile survey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</si>
  <si>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t>
    </r>
  </si>
  <si>
    <t>Costs for Transport of Contaminated Excavated Soil</t>
  </si>
  <si>
    <t>Total Transport/Disposal</t>
  </si>
  <si>
    <r>
      <t>Maximum rate is</t>
    </r>
    <r>
      <rPr>
        <b/>
        <sz val="9"/>
        <rFont val="Times New Roman"/>
        <family val="1"/>
      </rPr>
      <t xml:space="preserve"> </t>
    </r>
    <r>
      <rPr>
        <sz val="9"/>
        <rFont val="Times New Roman"/>
        <family val="1"/>
      </rPr>
      <t>$43.00 per ton.</t>
    </r>
  </si>
  <si>
    <t>Attach SECONDARY FORM Sec-A.1 to document all Initial Abatement Action transportation costs.</t>
  </si>
  <si>
    <t>Attach weighmaster sealed weight tickets and waste manifests to Secondary Form Sec-A.1 to document actual tonnage disposed.</t>
  </si>
  <si>
    <t>Include copies of stockpile composite sampling results to verify contamination present (Sec-A.1)</t>
  </si>
  <si>
    <t>Costs for Disposal of Contaminated Soil</t>
  </si>
  <si>
    <t>Attach SECONDARY FORM Sec-A.1 to document all Initial Abatement Action Disposal costs.</t>
  </si>
  <si>
    <t>Attach invoice from disposal facility accepting the soils.  The lesser of the actual disposal amount or maximum rate will be reimbursed.</t>
  </si>
  <si>
    <t>P-2f - PRIMARY FORM - SECTION TWO - LIMITED SITE ASSESSMENTS</t>
  </si>
  <si>
    <t>Limited Site Assessment</t>
  </si>
  <si>
    <t>Phase I Limited Site Assessment (Full)</t>
  </si>
  <si>
    <t>Total LSA-I Costs</t>
  </si>
  <si>
    <t>Maximum rates as listed in SECONDARY FORM Sec-C.1</t>
  </si>
  <si>
    <t>on Form Sec-C.1</t>
  </si>
  <si>
    <t>Attach SECONDARY FORM Sec-C.1 to document all Phase I Limited Site Assessment costs.</t>
  </si>
  <si>
    <t>Attach laboratory and driller invoicing to Secondary Form Sec-C.1 to document actual analytical and drilling costs.</t>
  </si>
  <si>
    <t>Combined Phase I / Phase II Limited Site Assessment</t>
  </si>
  <si>
    <t>Total LSA-II Costs</t>
  </si>
  <si>
    <t>Maximum rates as listed in SECONDARY FORM Sec-C.2</t>
  </si>
  <si>
    <t>on Form Sec-C.2</t>
  </si>
  <si>
    <t>Applicable only at select Commercial UST release sites.  See STIRA Guidelines for details.</t>
  </si>
  <si>
    <t>Attach SECONDARY FORM Sec-C.2 to document all Phase II Limited Site Assessment costs.</t>
  </si>
  <si>
    <t>Attach laboratory and driller invoicing to Secondary Form Sec-C.2 to document actual analytical and drilling costs.</t>
  </si>
  <si>
    <t>Phase I Limited Site Assessment (utilizing IAA Groundwater Assessment)</t>
  </si>
  <si>
    <t>Total LSA-I (IAA GW)</t>
  </si>
  <si>
    <t>Maximum rates as listed in SECONDARY FORM Sec-C.3</t>
  </si>
  <si>
    <t>Costs on Form Sec-C.3</t>
  </si>
  <si>
    <t>Attach SECONDARY FORM Sec-C.3 to document all Phase I LSA costs for sites with IAA groundwater assessment.</t>
  </si>
  <si>
    <t>Applicable where groundwater assessment has already been completed as part of the Initial Abatement Actions (See Sec-A.2 or Sec-B (Part 2))</t>
  </si>
  <si>
    <t>Soil borings costs may be reimbursable where required by the Regional Office for vertical extent contaminant delineation in soils.</t>
  </si>
  <si>
    <t>Attach laboratory and driller invoicing to Secondary Form Sec-C.3 to document actual analytical and drilling costs.</t>
  </si>
  <si>
    <t>P-3a - PRIMARY FORM - SECTION THREE - PRE-DRILLING TASKS</t>
  </si>
  <si>
    <t>Pre-Drilling Tasks</t>
  </si>
  <si>
    <t>Consultant/Subcon</t>
  </si>
  <si>
    <t>Cost for Utility Clearance (Private Subcontractor)</t>
  </si>
  <si>
    <t>Reimbursment based on actual subcon cost.  If pre-approved, consultant may claim 12.050.</t>
  </si>
  <si>
    <t>Locator</t>
  </si>
  <si>
    <t>Utility Locator</t>
  </si>
  <si>
    <t>Attach SECONDARY FORM Sec-A.1 to document utility survey as part of a Commercial Initial Abatement Action event.</t>
  </si>
  <si>
    <t>Task is intended for subcontracted location and flagging of new private utilities installed since last utility survey performed onsite.</t>
  </si>
  <si>
    <t>Task not applicable for free One-Call service, or for soft-boring techniques (air or water knife, vacuum, hand auger, etc. - See Tasks 3.111-3.117.)</t>
  </si>
  <si>
    <t xml:space="preserve">Consultant oversight pre-approved if on a separate date from the actual drilling/excav event (consultant time under relevant supervision tasks.) </t>
  </si>
  <si>
    <t>Procure Well Permits (NCDENR Permits for Offsite Wells)</t>
  </si>
  <si>
    <t>Maximum rate is $370.00 per site (lifetime)</t>
  </si>
  <si>
    <t xml:space="preserve">Preapp / </t>
  </si>
  <si>
    <t>P-3b - PRIMARY FORM - SECTION THREE - MULTI-PHASE DRILLING</t>
  </si>
  <si>
    <t>Multi-Phase Drilling</t>
  </si>
  <si>
    <t>Consultant Supervision of Drilling Field Work</t>
  </si>
  <si>
    <t>Total Drilling Superv.</t>
  </si>
  <si>
    <t>Maximum rate is $18.40 per foot for Type II well installation and direct push soil boring supervision.</t>
  </si>
  <si>
    <t>on Secondary Form(s):</t>
  </si>
  <si>
    <t xml:space="preserve">Maximum rate is $24.75 per foot for Type III telescoping well installation. </t>
  </si>
  <si>
    <t>Sec-A.2</t>
  </si>
  <si>
    <t>Sec-F</t>
  </si>
  <si>
    <t>Attach SECONDARY FORM Sec-A.2 to document Drilling Supervision as part of a Commercial Initial Abatement Action event.</t>
  </si>
  <si>
    <t>If not included in the Initial Abatement Action Secondary Forms, this Task requires Preapproval.  Attach SECONDARY FORM Sec-F.</t>
  </si>
  <si>
    <t xml:space="preserve">Task does not cover self-supervision by licensed driller (included in the drilling tasks below), or supervision of hand &amp; power-augered soil borings.  </t>
  </si>
  <si>
    <t>Task covers all consulting costs associated with the supervision of boring advancement and/or installation of wells (travel, office coordination, etc.).</t>
  </si>
  <si>
    <t>Costs for Soil Boring (Code HA or SB)</t>
  </si>
  <si>
    <t>Total Soil Boring</t>
  </si>
  <si>
    <r>
      <t>Maximum rate is</t>
    </r>
    <r>
      <rPr>
        <b/>
        <sz val="9"/>
        <rFont val="Times New Roman"/>
        <family val="1"/>
      </rPr>
      <t xml:space="preserve"> </t>
    </r>
    <r>
      <rPr>
        <sz val="9"/>
        <rFont val="Times New Roman"/>
        <family val="1"/>
      </rPr>
      <t>$30.00 per foot.</t>
    </r>
  </si>
  <si>
    <t>on Form Sec-F</t>
  </si>
  <si>
    <t>Attach boring log and driller's invoice to Secondary Form Sec-F to document actual footage bored.</t>
  </si>
  <si>
    <t>Dry wells may be claimed as 'soil borings' under the actual preapproved well drilling task at a rate not to exceed the maximum for 3.111 ($20/ft).</t>
  </si>
  <si>
    <t>Costs for 1-Inch Well Installation (Code 1A)</t>
  </si>
  <si>
    <t>Total 1-Inch Well Costs</t>
  </si>
  <si>
    <r>
      <t>Maximum rate is</t>
    </r>
    <r>
      <rPr>
        <b/>
        <sz val="9"/>
        <rFont val="Times New Roman"/>
        <family val="1"/>
      </rPr>
      <t xml:space="preserve"> </t>
    </r>
    <r>
      <rPr>
        <sz val="9"/>
        <rFont val="Times New Roman"/>
        <family val="1"/>
      </rPr>
      <t>$56.00 per foot.</t>
    </r>
  </si>
  <si>
    <t>Attach SECONDARY FORM Sec-A.2 to document Drilling as part of a Commercial Initial Abatement Action event.</t>
  </si>
  <si>
    <t>Attach boring logs, well construction records and driller invoicing to document actual drilling footage and costs.</t>
  </si>
  <si>
    <t>Task does not cover well installation via Direct Push technology (See Task 3.116 below)</t>
  </si>
  <si>
    <t>Costs for 2-Inch Well Installation (Code 2A)</t>
  </si>
  <si>
    <t>Total 2-Inch Well Costs</t>
  </si>
  <si>
    <r>
      <t>Maximum rate is</t>
    </r>
    <r>
      <rPr>
        <b/>
        <sz val="9"/>
        <rFont val="Times New Roman"/>
        <family val="1"/>
      </rPr>
      <t xml:space="preserve"> </t>
    </r>
    <r>
      <rPr>
        <sz val="9"/>
        <rFont val="Times New Roman"/>
        <family val="1"/>
      </rPr>
      <t>$68.00 per foot.</t>
    </r>
  </si>
  <si>
    <t>Task does not cover well installation via Direct Push technology (See Task 3.117 below)</t>
  </si>
  <si>
    <t>Costs for 4-Inch Well Installation (Code 4A)</t>
  </si>
  <si>
    <t>Total 4-Inch Well Costs</t>
  </si>
  <si>
    <r>
      <t>Maximum rate is</t>
    </r>
    <r>
      <rPr>
        <b/>
        <sz val="9"/>
        <rFont val="Times New Roman"/>
        <family val="1"/>
      </rPr>
      <t xml:space="preserve"> </t>
    </r>
    <r>
      <rPr>
        <sz val="9"/>
        <rFont val="Times New Roman"/>
        <family val="1"/>
      </rPr>
      <t>$82.00 per foot.</t>
    </r>
  </si>
  <si>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</si>
  <si>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Costs for Type-III Telescoping Well Installation (Code T3)</t>
  </si>
  <si>
    <t>Total Type-III Well Costs</t>
  </si>
  <si>
    <r>
      <t>Maximum rate is</t>
    </r>
    <r>
      <rPr>
        <b/>
        <sz val="9"/>
        <rFont val="Times New Roman"/>
        <family val="1"/>
      </rPr>
      <t xml:space="preserve"> </t>
    </r>
    <r>
      <rPr>
        <sz val="9"/>
        <rFont val="Times New Roman"/>
        <family val="1"/>
      </rPr>
      <t>$100.00 per foot.</t>
    </r>
  </si>
  <si>
    <t>Costs for 1-Inch Well Installation via Direct Push Technology (Code 1P)</t>
  </si>
  <si>
    <t>Total 1-Inch DPT Well</t>
  </si>
  <si>
    <r>
      <t>Maximum rate is</t>
    </r>
    <r>
      <rPr>
        <b/>
        <sz val="9"/>
        <rFont val="Times New Roman"/>
        <family val="1"/>
      </rPr>
      <t xml:space="preserve"> </t>
    </r>
    <r>
      <rPr>
        <sz val="9"/>
        <rFont val="Times New Roman"/>
        <family val="1"/>
      </rPr>
      <t>$45.00 per foot.</t>
    </r>
  </si>
  <si>
    <t>Costs on Sec Form(s):</t>
  </si>
  <si>
    <t>Costs for 2-Inch Well Installation via Direct Push Technology (Code 2P)</t>
  </si>
  <si>
    <r>
      <t>Maximum rate is</t>
    </r>
    <r>
      <rPr>
        <b/>
        <sz val="9"/>
        <rFont val="Times New Roman"/>
        <family val="1"/>
      </rPr>
      <t xml:space="preserve"> </t>
    </r>
    <r>
      <rPr>
        <sz val="9"/>
        <rFont val="Times New Roman"/>
        <family val="1"/>
      </rPr>
      <t>$60.00 per foot.</t>
    </r>
  </si>
  <si>
    <r>
      <t>Maximum rate is</t>
    </r>
    <r>
      <rPr>
        <b/>
        <sz val="9"/>
        <rFont val="Times New Roman"/>
        <family val="1"/>
      </rPr>
      <t xml:space="preserve"> </t>
    </r>
    <r>
      <rPr>
        <sz val="9"/>
        <rFont val="Times New Roman"/>
        <family val="1"/>
      </rPr>
      <t>$31.00 per foot.</t>
    </r>
  </si>
  <si>
    <r>
      <t xml:space="preserve">Attach SECONDARY FORM Sec-F.  </t>
    </r>
    <r>
      <rPr>
        <i/>
        <sz val="9"/>
        <rFont val="Times New Roman"/>
        <family val="1"/>
      </rPr>
      <t xml:space="preserve">Price is invoiced per foot rate not to exceed maximum rate. </t>
    </r>
  </si>
  <si>
    <t>Sec-F - SECONDARY FORM - DRILLING SUPERVISION AND DRILLING SUBCONTRACTOR COSTS</t>
  </si>
  <si>
    <t>TASK 3.101 - Drilling Supervision</t>
  </si>
  <si>
    <t>Drilling</t>
  </si>
  <si>
    <t xml:space="preserve">Drilling </t>
  </si>
  <si>
    <t>Superv.</t>
  </si>
  <si>
    <t>Well Const. &amp;</t>
  </si>
  <si>
    <t>Supervisor</t>
  </si>
  <si>
    <t>Time</t>
  </si>
  <si>
    <t>Footage</t>
  </si>
  <si>
    <t>Boring Logs</t>
  </si>
  <si>
    <t>Attached ?</t>
  </si>
  <si>
    <r>
      <t>Code</t>
    </r>
    <r>
      <rPr>
        <b/>
        <vertAlign val="superscript"/>
        <sz val="10"/>
        <rFont val="Arial"/>
        <family val="2"/>
      </rPr>
      <t>2</t>
    </r>
  </si>
  <si>
    <t>Subtotal Cost</t>
  </si>
  <si>
    <t>Total Cost - Task 3.101</t>
  </si>
  <si>
    <t>TASK #</t>
  </si>
  <si>
    <r>
      <t>- Soil Boring / Well Drilling Tasks</t>
    </r>
    <r>
      <rPr>
        <b/>
        <sz val="10"/>
        <rFont val="Times New Roman"/>
        <family val="1"/>
      </rPr>
      <t xml:space="preserve"> </t>
    </r>
    <r>
      <rPr>
        <i/>
        <sz val="10"/>
        <rFont val="Times New Roman"/>
        <family val="1"/>
      </rPr>
      <t>(Enter applicable Drilling Task Number - 3.111, 3.112, etc.)</t>
    </r>
  </si>
  <si>
    <t>Boring /</t>
  </si>
  <si>
    <t>Depth to</t>
  </si>
  <si>
    <t>Diameter</t>
  </si>
  <si>
    <t>Depth</t>
  </si>
  <si>
    <t>Rig</t>
  </si>
  <si>
    <t>Water</t>
  </si>
  <si>
    <t>Interval</t>
  </si>
  <si>
    <t>ID</t>
  </si>
  <si>
    <t>(in)</t>
  </si>
  <si>
    <t>Type</t>
  </si>
  <si>
    <r>
      <t>(ft bgs)</t>
    </r>
    <r>
      <rPr>
        <vertAlign val="superscript"/>
        <sz val="8"/>
        <rFont val="Arial"/>
        <family val="2"/>
      </rPr>
      <t>3</t>
    </r>
  </si>
  <si>
    <t>(ft bgs)</t>
  </si>
  <si>
    <t>Total Cost -</t>
  </si>
  <si>
    <t>2. Drilling Method Codes may be obtained from the 2024 Reasonable Rate Document (or Primary Form P-3b).</t>
  </si>
  <si>
    <t xml:space="preserve">3. Dry wells may be partially reimbursed, where justified, not to exceed the soil boring max-rate ($20/ft). Costs will be denied for soil samples collected below the water table or swamped screens in wells. </t>
  </si>
  <si>
    <t>Only actual driller footage costs may be claimed for drilling tasks.  Consultant markup is not allowed. See the current STIRA Guidelines and 2024 RRD Scope of Work Document for additional details.</t>
  </si>
  <si>
    <t xml:space="preserve">Drill Rig Mobe (3.398 (if applicable) </t>
  </si>
  <si>
    <t>Drilling Crew Per Diem (Task 3.500)</t>
  </si>
  <si>
    <t xml:space="preserve">Event </t>
  </si>
  <si>
    <t>Count of</t>
  </si>
  <si>
    <t>Crew</t>
  </si>
  <si>
    <t>Overnight</t>
  </si>
  <si>
    <t>Stays</t>
  </si>
  <si>
    <t xml:space="preserve">Total Cost - Task 3.398 </t>
  </si>
  <si>
    <t>Total Cost - Task 3.500</t>
  </si>
  <si>
    <t>Drilling Mobe may not be charged on consecutive days in lieu of crew overnight stays (Task 12.030)</t>
  </si>
  <si>
    <t>Only one mobe event may be charged for all mobilized equipment per event (i.e., separate charges are not allowed for each day or each vehicle/rig/crew-member/etc.)</t>
  </si>
  <si>
    <t>Overnight stays for day-early arrival / day-late departure allowed only as part of a multi-event 'milk run', with mobilization expenses reduced accordingly.</t>
  </si>
  <si>
    <t>P-3c - PRIMARY FORM - SECTION THREE - SPECIALTY / MISCELLANEOUS DRILLING COSTS</t>
  </si>
  <si>
    <t>Specialty Drilling</t>
  </si>
  <si>
    <t>Cost for Specialty Drilling (Code S)</t>
  </si>
  <si>
    <t>Includes DOT acess Agreements</t>
  </si>
  <si>
    <t>Miscellaneous Drilling Costs</t>
  </si>
  <si>
    <t>Surveying Top of Well Casing Elevations</t>
  </si>
  <si>
    <r>
      <t>Maximum rate is</t>
    </r>
    <r>
      <rPr>
        <b/>
        <sz val="9"/>
        <rFont val="Times New Roman"/>
        <family val="1"/>
      </rPr>
      <t xml:space="preserve"> </t>
    </r>
    <r>
      <rPr>
        <sz val="9"/>
        <rFont val="Times New Roman"/>
        <family val="1"/>
      </rPr>
      <t>$117.00 per well.</t>
    </r>
  </si>
  <si>
    <t xml:space="preserve">Total Number </t>
  </si>
  <si>
    <t>Surveyed</t>
  </si>
  <si>
    <t>of Wells</t>
  </si>
  <si>
    <t>Task may not be claimed with other surveyor/mapping Task 6.173, or for wells surveyed under the LSA Tasks 2.600, 2.610, or 2.620.</t>
  </si>
  <si>
    <t>Drilling Rig Mobilization</t>
  </si>
  <si>
    <t>Total Rig Mobe Costs</t>
  </si>
  <si>
    <r>
      <t>Maximum rate is</t>
    </r>
    <r>
      <rPr>
        <b/>
        <sz val="9"/>
        <rFont val="Times New Roman"/>
        <family val="1"/>
      </rPr>
      <t xml:space="preserve"> </t>
    </r>
    <r>
      <rPr>
        <sz val="9"/>
        <rFont val="Times New Roman"/>
        <family val="1"/>
      </rPr>
      <t>$655.00 per event.</t>
    </r>
  </si>
  <si>
    <t>Attach SECONDARY FORM Sec-A.2 to document Drill Rig Mobilization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</si>
  <si>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</si>
  <si>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r>
      <t>Maximum rate is</t>
    </r>
    <r>
      <rPr>
        <b/>
        <sz val="9"/>
        <rFont val="Times New Roman"/>
        <family val="1"/>
      </rPr>
      <t xml:space="preserve"> </t>
    </r>
    <r>
      <rPr>
        <sz val="9"/>
        <rFont val="Times New Roman"/>
        <family val="1"/>
      </rPr>
      <t>$11.00 per foot.</t>
    </r>
  </si>
  <si>
    <t>per Foot</t>
  </si>
  <si>
    <t>Task not applicable for soil boring abandonment.</t>
  </si>
  <si>
    <t>Unless otherwise specifically authorized due to extreme abandonment footage, use Task 12.050 for driller travel costs.</t>
  </si>
  <si>
    <t>Drill Crew Per Diem</t>
  </si>
  <si>
    <t>See Task 12.030</t>
  </si>
  <si>
    <t>Total Rate</t>
  </si>
  <si>
    <t>Requiring</t>
  </si>
  <si>
    <t>Travel</t>
  </si>
  <si>
    <t>per Mobe</t>
  </si>
  <si>
    <t>Attach SECONDARY FORM Sec-A.1/A.2 to document mileage as part of a Commercial Initial Abatement Action event.</t>
  </si>
  <si>
    <t>If not included in the Initial Abatement Action Secondary Forms, this Task requires Preapproval.</t>
  </si>
  <si>
    <t>For multi-day events, daily mileage costs may not exceed the hotel rate where used in lieu of overnight stays under Task 12.030.</t>
  </si>
  <si>
    <t>P-4a - PRIMARY FORM - SECTION FOUR - SAMPLING AND ANALYTICAL</t>
  </si>
  <si>
    <t>Sampling and Analytical Costs</t>
  </si>
  <si>
    <t xml:space="preserve">Costs for Sampling a Monitoring Well </t>
  </si>
  <si>
    <t>Total Well Sampling Costs</t>
  </si>
  <si>
    <r>
      <t>Maximum rate is</t>
    </r>
    <r>
      <rPr>
        <b/>
        <sz val="9"/>
        <rFont val="Times New Roman"/>
        <family val="1"/>
      </rPr>
      <t xml:space="preserve"> </t>
    </r>
    <r>
      <rPr>
        <sz val="9"/>
        <rFont val="Times New Roman"/>
        <family val="1"/>
      </rPr>
      <t>$175.00 for each well (any diameter)</t>
    </r>
  </si>
  <si>
    <t>Sec-G</t>
  </si>
  <si>
    <t>Attach SECONDARY FORM Sec-A.2 to document Monitoring Well Sampling as part of a Commercial Initial Abatement Action event.</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</si>
  <si>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</si>
  <si>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Dry wells may be claimed as 'water level measurements only' under the actual preapproved sampling task at a rate not to exceed the 4.090 #810 max.</t>
  </si>
  <si>
    <t xml:space="preserve">Costs for Sampling Water Supply Wells </t>
  </si>
  <si>
    <t>Total Supply Well Costs</t>
  </si>
  <si>
    <r>
      <t>Maximum rate is</t>
    </r>
    <r>
      <rPr>
        <b/>
        <sz val="9"/>
        <rFont val="Times New Roman"/>
        <family val="1"/>
      </rPr>
      <t xml:space="preserve"> </t>
    </r>
    <r>
      <rPr>
        <sz val="9"/>
        <rFont val="Times New Roman"/>
        <family val="1"/>
      </rPr>
      <t>$111.00 for each well (includes all sample ports)</t>
    </r>
  </si>
  <si>
    <t>If any other sampling is done on the same day, only the lower amount is allowed.</t>
  </si>
  <si>
    <t>Attach SECONDARY FORM Sec-A.2 and IM Authorization to document Supply Well Sampling as part of a Commercial IAA event.</t>
  </si>
  <si>
    <t>May be allowed without Preapproval during the LSA with documentation of IM Authorization (where essential to the IM's Risk Ranking evaluation.)</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</si>
  <si>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</si>
  <si>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Document impacted well and POE sampling costs (applied to the Third Party Deductible) using Task 4.045 below.</t>
  </si>
  <si>
    <t>Costs for Sampling Contaminated Water Supply Wells (Third Party Costs)</t>
  </si>
  <si>
    <r>
      <t>Task requires Preapproval</t>
    </r>
    <r>
      <rPr>
        <i/>
        <sz val="9"/>
        <rFont val="Times New Roman"/>
        <family val="1"/>
      </rPr>
      <t xml:space="preserve">.  </t>
    </r>
    <r>
      <rPr>
        <b/>
        <i/>
        <sz val="9"/>
        <rFont val="Times New Roman"/>
        <family val="1"/>
      </rPr>
      <t>Attach SECONDARY FORM Sec-G.</t>
    </r>
  </si>
  <si>
    <t>Document associated impacted well and POE analytical costs under Task 4.095 (applied to the Third Party Deductible) via Secondary Form Sec-H.</t>
  </si>
  <si>
    <t>Costs for Sampling Surface Water</t>
  </si>
  <si>
    <t>Total Surface Water Sampling</t>
  </si>
  <si>
    <r>
      <t>Maximum rate is</t>
    </r>
    <r>
      <rPr>
        <b/>
        <sz val="9"/>
        <rFont val="Times New Roman"/>
        <family val="1"/>
      </rPr>
      <t xml:space="preserve"> </t>
    </r>
    <r>
      <rPr>
        <sz val="9"/>
        <rFont val="Times New Roman"/>
        <family val="1"/>
      </rPr>
      <t>$105.00 per sample location.</t>
    </r>
  </si>
  <si>
    <t>Attach SECONDARY FORM Sec-A.2 and IM Authorization to document Surface Water Sampling as part of a Commercial IAA event.</t>
  </si>
  <si>
    <t xml:space="preserve">Sec-G - SECONDARY FORM - SAMPLE COLLECTION </t>
  </si>
  <si>
    <t>Well (Tasks 4.031, 4.041&amp; 4.045) and Surface Water (Task 4.051) Sampling</t>
  </si>
  <si>
    <t>TASK 4.031 - Monitoring Well Sampling</t>
  </si>
  <si>
    <t>Sampled/Gauged</t>
  </si>
  <si>
    <t>Well/Point</t>
  </si>
  <si>
    <t>Wells/Points</t>
  </si>
  <si>
    <t>Identification #'s</t>
  </si>
  <si>
    <t>Task does not include water level record events only.  Use Task 4.090 Code #810.</t>
  </si>
  <si>
    <t>Total Sampling Costs - Task 4.031</t>
  </si>
  <si>
    <t xml:space="preserve">Not applicable for wells with detectable free product.  Use Task 2.087 for free product measurements. </t>
  </si>
  <si>
    <t>TASK 4.041 - Water Supply Well Sampling</t>
  </si>
  <si>
    <t>Task covers well purging and sampling.</t>
  </si>
  <si>
    <t>Total Sampling Costs - Task 4.041</t>
  </si>
  <si>
    <t>TASK 4.045 - Impacted Water Supply Well Sampling (Third Party Costs)</t>
  </si>
  <si>
    <t>Task covers well purging and sampling, including influent/effluent sets from POE systems.</t>
  </si>
  <si>
    <t>Total Sampling Costs - Task 4.045</t>
  </si>
  <si>
    <t xml:space="preserve">Impacted supply well monitoring and all POE Sampling apply as 'loss of normal use' Third Party  costs. </t>
  </si>
  <si>
    <t>TASK 4.051 - Surface Water Sampling</t>
  </si>
  <si>
    <t>Total Sampling Costs - Task 4.051</t>
  </si>
  <si>
    <t>TASK 4.071 - Soil Vapor Intrusion Sampling</t>
  </si>
  <si>
    <t>Task covers purging and collection of all sample sets needed.</t>
  </si>
  <si>
    <t>Total Sampling Costs - Task 4.071</t>
  </si>
  <si>
    <t>TASK 4.080 - UVF Samples</t>
  </si>
  <si>
    <t>Total Sampling Costs - Task 4.080</t>
  </si>
  <si>
    <t>P-4b - PRIMARY FORM - SECTION FOUR - SAMPLING AND ANALYTICAL (cont.)</t>
  </si>
  <si>
    <t>Sampling and Analytical Costs (cont.)</t>
  </si>
  <si>
    <t>Costs for Sampling Soil Gas for Vapor Intrusion (VI)</t>
  </si>
  <si>
    <t>Total Inf/Eff Sampling</t>
  </si>
  <si>
    <r>
      <t>Maximum rate is</t>
    </r>
    <r>
      <rPr>
        <b/>
        <sz val="9"/>
        <rFont val="Times New Roman"/>
        <family val="1"/>
      </rPr>
      <t xml:space="preserve"> 122.00 per sample</t>
    </r>
    <r>
      <rPr>
        <sz val="9"/>
        <rFont val="Times New Roman"/>
        <family val="1"/>
      </rPr>
      <t>.</t>
    </r>
  </si>
  <si>
    <t>Costs on Form Sec-G</t>
  </si>
  <si>
    <t>Task Requires Preapproval.   Attach SECONDARY FORM Sec-G.</t>
  </si>
  <si>
    <t xml:space="preserve">Costs for UVF Sampling </t>
  </si>
  <si>
    <t>Total UVF Sampling</t>
  </si>
  <si>
    <r>
      <t>Maximum rate is</t>
    </r>
    <r>
      <rPr>
        <b/>
        <sz val="9"/>
        <rFont val="Times New Roman"/>
        <family val="1"/>
      </rPr>
      <t xml:space="preserve"> $53.00 per sample</t>
    </r>
    <r>
      <rPr>
        <sz val="9"/>
        <rFont val="Times New Roman"/>
        <family val="1"/>
      </rPr>
      <t>.</t>
    </r>
  </si>
  <si>
    <t>Costs for Analytical</t>
  </si>
  <si>
    <t>Total Analytical &amp; Shipping</t>
  </si>
  <si>
    <t>Maximum rates vary based on applicable analytical code</t>
  </si>
  <si>
    <t>Sec-A.1</t>
  </si>
  <si>
    <t>Sec-H (4.090)</t>
  </si>
  <si>
    <t>Attach SECONDARY FORM Sec-A.1/A.2 (and IM Authorization if required) to document Analytical costs as part of a Commercial IAA event.</t>
  </si>
  <si>
    <t>May be allowed for Tasks 4.041 &amp; 4.051 (only) during the LSA with documentation of IM Authorization (if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</si>
  <si>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</si>
  <si>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Costs for Analytical Shipping</t>
  </si>
  <si>
    <t>Supported by Shipping Invoice.</t>
  </si>
  <si>
    <t>If cost is inluded by lab in analytical costs, may not be claimed.</t>
  </si>
  <si>
    <t>Sec-H (4.091)</t>
  </si>
  <si>
    <t>Costs for Analytical and Shipping - Third Party  Costs</t>
  </si>
  <si>
    <t>Sec-H (4.095)</t>
  </si>
  <si>
    <t>This Task requires Preapproval.  Attach SECONDARY FORM Sec-H.</t>
  </si>
  <si>
    <t>Use separate SECONDARY FORM Sec-H forms for Tasks 4.090 and 4.095.</t>
  </si>
  <si>
    <t>Costs for Analytical Shipping Third Party</t>
  </si>
  <si>
    <t>Supported by Shipping Invoice</t>
  </si>
  <si>
    <t>Sec-H (4.096)</t>
  </si>
  <si>
    <t>Sec-H - SECONDARY FORM - ANALYTICAL COSTS</t>
  </si>
  <si>
    <t>Costs for Analytical and Shipping</t>
  </si>
  <si>
    <t>Applicable Task (4.090, 91, 95, or 96):</t>
  </si>
  <si>
    <t>Lab</t>
  </si>
  <si>
    <t>Cost for</t>
  </si>
  <si>
    <t>Analytical</t>
  </si>
  <si>
    <t>(STF Code #)</t>
  </si>
  <si>
    <t>Samples</t>
  </si>
  <si>
    <t>Each Sample</t>
  </si>
  <si>
    <t>Number(s)</t>
  </si>
  <si>
    <t>Total Analytical Costs</t>
  </si>
  <si>
    <t>* Please document any costs that apply against the Third Party Deductible for monitoring impacted water supply wells on a separate copy of Sec-H.</t>
  </si>
  <si>
    <t>** List 'LSA' as the TA number for any 4.041 or 4.051 analytical sets done at the IM's request during the LSA.  Attach documentation of IM request.</t>
  </si>
  <si>
    <t>Costs for Shipping/Handling</t>
  </si>
  <si>
    <t>Shipping</t>
  </si>
  <si>
    <t>* Attach shipping company invoices or laboratory courier fee invoices</t>
  </si>
  <si>
    <t>Total Shipping Costs</t>
  </si>
  <si>
    <t>Total Analytical &amp; Shipping Costs - Task 4.090</t>
  </si>
  <si>
    <t>P-5 - PRIMARY FORM - SECTION FIVE - FIELD TESTING AND EVALUATION</t>
  </si>
  <si>
    <t>Field Testing and Evaluation</t>
  </si>
  <si>
    <t>Maximum rate is $1,950.00 per event.</t>
  </si>
  <si>
    <t>Maximum rate is $2,915.00 per event.</t>
  </si>
  <si>
    <t>12-Hour Aquifer Test</t>
  </si>
  <si>
    <t>Maximum rate is $4,340.00 per event.</t>
  </si>
  <si>
    <t>Soil Vapor Extraction Pilot Test</t>
  </si>
  <si>
    <t>Maximum rate is $4,260.00 per event.</t>
  </si>
  <si>
    <t>In Situ Air Sparge Pilot Test</t>
  </si>
  <si>
    <t>Maximum rate is $4,675.00 per event.</t>
  </si>
  <si>
    <t>Contaminant Fate and Transport Modeling</t>
  </si>
  <si>
    <t>Maximum rate is $3,855.00 per event.</t>
  </si>
  <si>
    <t>Reimbursable maximum based on 'cost'.</t>
  </si>
  <si>
    <t>Subcontractor Name</t>
  </si>
  <si>
    <t>(if applicable)</t>
  </si>
  <si>
    <t xml:space="preserve">HRSC Assessment </t>
  </si>
  <si>
    <t>Pilot Test of Injection Event</t>
  </si>
  <si>
    <t>P-6a - PRIMARY FORM - SECTION SIX - REPORTS</t>
  </si>
  <si>
    <t>Report Costs</t>
  </si>
  <si>
    <t>Maximum rate is $700.00 per site.</t>
  </si>
  <si>
    <t>Report Dates:</t>
  </si>
  <si>
    <t>Submitted</t>
  </si>
  <si>
    <t>Reviewed</t>
  </si>
  <si>
    <t>(or TA No.)</t>
  </si>
  <si>
    <t>Attach SECONDARY FORM Sec-A.1 to document 20-Day Report as part of a Commercial Initial Abatement Action event.</t>
  </si>
  <si>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</si>
  <si>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Maximum rate is $1,050.00 (base report) plus $350.00 per addenda..</t>
  </si>
  <si>
    <t>Component</t>
  </si>
  <si>
    <t>Base - Soil Contamination Report:</t>
  </si>
  <si>
    <r>
      <t xml:space="preserve">Add #1 - UST Closure </t>
    </r>
    <r>
      <rPr>
        <i/>
        <sz val="10"/>
        <rFont val="Times New Roman"/>
        <family val="1"/>
      </rPr>
      <t>(UST-12 / UST-2)</t>
    </r>
    <r>
      <rPr>
        <b/>
        <sz val="10"/>
        <rFont val="Times New Roman"/>
        <family val="1"/>
      </rPr>
      <t>:</t>
    </r>
  </si>
  <si>
    <r>
      <t xml:space="preserve">Add #2 - LNAPL Product Recovery </t>
    </r>
    <r>
      <rPr>
        <i/>
        <sz val="9"/>
        <rFont val="Times New Roman"/>
        <family val="1"/>
      </rPr>
      <t>(Initial)</t>
    </r>
    <r>
      <rPr>
        <b/>
        <sz val="10"/>
        <rFont val="Times New Roman"/>
        <family val="1"/>
      </rPr>
      <t>:</t>
    </r>
  </si>
  <si>
    <r>
      <t xml:space="preserve">Add #3 - Site Check </t>
    </r>
    <r>
      <rPr>
        <i/>
        <sz val="9"/>
        <rFont val="Times New Roman"/>
        <family val="1"/>
      </rPr>
      <t>(Release Discovered)</t>
    </r>
    <r>
      <rPr>
        <b/>
        <sz val="10"/>
        <rFont val="Times New Roman"/>
        <family val="1"/>
      </rPr>
      <t>:</t>
    </r>
  </si>
  <si>
    <t>Attach SECONDARY FORM Sec-A.1 to document IAA Report as part of a Commercial Initial Abatement Action event.</t>
  </si>
  <si>
    <t>Maximum rate is $1,050.00 per report.</t>
  </si>
  <si>
    <t>If site has a regularly scheduled monitoring event scheduled, include data in the applicable Monitoring Report (Task 6.091)</t>
  </si>
  <si>
    <t>Accelerated Site Characterization (ASC) Report</t>
  </si>
  <si>
    <t>Maximum rate is $1,320.00 per report.</t>
  </si>
  <si>
    <t>Additional Risk Assessment Report</t>
  </si>
  <si>
    <t>Maximum rate is $2,725.00 per report.</t>
  </si>
  <si>
    <r>
      <t xml:space="preserve">Site Check Report </t>
    </r>
    <r>
      <rPr>
        <b/>
        <i/>
        <sz val="11"/>
        <rFont val="Times New Roman"/>
        <family val="1"/>
      </rPr>
      <t>(No Contamination Detected)</t>
    </r>
  </si>
  <si>
    <t>Confirm</t>
  </si>
  <si>
    <t>Maximum rate is $1,275.00 per site.</t>
  </si>
  <si>
    <t>Secondary</t>
  </si>
  <si>
    <t>No Release</t>
  </si>
  <si>
    <r>
      <t xml:space="preserve">Found </t>
    </r>
    <r>
      <rPr>
        <i/>
        <sz val="10"/>
        <rFont val="Times New Roman"/>
        <family val="1"/>
      </rPr>
      <t>(Init.)</t>
    </r>
  </si>
  <si>
    <t>A.3</t>
  </si>
  <si>
    <t>Attach SECONDARY FORM Sec-A.3 to document the Site Check Report where no contamination was found.</t>
  </si>
  <si>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</si>
  <si>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</si>
  <si>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Comprehensive Site Assessment (Soil Only)</t>
  </si>
  <si>
    <t>Maximum rate is $3,700.00 per site.</t>
  </si>
  <si>
    <t>Soil Assessment Report</t>
  </si>
  <si>
    <t>Maximum rate is $3,600.00 per site.</t>
  </si>
  <si>
    <t>Comprehensive Site Assessment (Soil &amp; GW)</t>
  </si>
  <si>
    <t>Maximum rate is $6,625.00 per site.</t>
  </si>
  <si>
    <t>P-6b - PRIMARY FORM - SECTION SIX - REPORTS (cont.)</t>
  </si>
  <si>
    <t>Comprehensive Site Assessment Addendum</t>
  </si>
  <si>
    <t>Maximum rate is $2,140.00 per report.</t>
  </si>
  <si>
    <t>Applicable to amend a prior effort where subsequent, unforseeable issues have resulted in a loss of complete delineation since the initial CSA report through</t>
  </si>
  <si>
    <t xml:space="preserve">no fault of the Responsible Party or their current or prior agents/consultants (such as migration via unexpected conduits or lower aquifer breach).  </t>
  </si>
  <si>
    <t>Not applicable to amend or finish an incomplete initial CSA delineation or to accommodate an earlier CSA effort that was improperly performed.</t>
  </si>
  <si>
    <t>Maximum rate is $900.00 per Site.</t>
  </si>
  <si>
    <t>Maximum rate is $7,425.00 per Site.</t>
  </si>
  <si>
    <t>Maximum rate is $1,750.00 per Site.</t>
  </si>
  <si>
    <t>Maximum rate is $4,325.00 per Site.</t>
  </si>
  <si>
    <t>Maximum rate is $995.00 per Site.</t>
  </si>
  <si>
    <t>Maximum rate is $625.00 per Public Notice.</t>
  </si>
  <si>
    <t>Notice Dates:</t>
  </si>
  <si>
    <t>Received</t>
  </si>
  <si>
    <t>Monitoring Report</t>
  </si>
  <si>
    <t>Maximum rate is $1,850.00 per site.</t>
  </si>
  <si>
    <t>Applicable only for sites without remedial systems.  Not intended for the first of a new consultant's reports (See 1.010)</t>
  </si>
  <si>
    <t>Corrective Action Performance Report (Inital)</t>
  </si>
  <si>
    <t>Maximum rate is $2,500.00 per site.</t>
  </si>
  <si>
    <t>Applicable only for the site's first CAP Performance report preparation.  Not intended for the first of a new consultant's reports (See 1.010)</t>
  </si>
  <si>
    <t>Corrective Action Performance Report (Subsequent)</t>
  </si>
  <si>
    <t>Maximum rate is $1,850.00 per report.</t>
  </si>
  <si>
    <t>No more than one report per quarter.</t>
  </si>
  <si>
    <t>Post-Injection Report (Initial)</t>
  </si>
  <si>
    <t>.</t>
  </si>
  <si>
    <t>Post-Injection Report (Subsequent)</t>
  </si>
  <si>
    <t>Maximum rate is $1,650.00 per report.</t>
  </si>
  <si>
    <t>P-6c - PRIMARY FORM - SECTION SIX - REPORTS (cont.)</t>
  </si>
  <si>
    <t>System Enhancement Recommendation</t>
  </si>
  <si>
    <t>Maximum rate is $3,150.00 per Plan.</t>
  </si>
  <si>
    <t>Applicable to expand an existing CAP system where the technology is appropriate but the original plan has proved insufficient due to unforeseen complications.</t>
  </si>
  <si>
    <t>Not applicable to amend or finish an incomplete CAP or to repair/modify an existing system that was improperly designed, installed, or maintained.</t>
  </si>
  <si>
    <t>Not applicable for the simple addition of a few new wells/points where system component upgrade/enhancement is not needed.</t>
  </si>
  <si>
    <t>Maximum rate is $3,150.00 per Approved Plan.</t>
  </si>
  <si>
    <t>Applicable to modify a site CAP where a different technology is proposed to replace/enhance an existing system was insufficient due to unforseen circumstances.</t>
  </si>
  <si>
    <t>Air Emissions Monitoring Report</t>
  </si>
  <si>
    <t>Maximum rate is $725.00 per report.</t>
  </si>
  <si>
    <t>This task is applicable only where emissions reporting is mandated by state or local air quality ordinances.</t>
  </si>
  <si>
    <t>Non-Discharge Permit Report</t>
  </si>
  <si>
    <t>Maximum rate is $700.00 per report.</t>
  </si>
  <si>
    <t>Publicly-Owned Treatment Works (POTW) Permit Report</t>
  </si>
  <si>
    <t>Maximum rate is $675.00 per report.</t>
  </si>
  <si>
    <t>National Pollutant Discharge Elimination System (NPDES) Permit Report</t>
  </si>
  <si>
    <t>Maximum rate is $625.00 per report.</t>
  </si>
  <si>
    <t>P-6d - PRIMARY FORM - SECTION SIX - REPORTS (cont.)</t>
  </si>
  <si>
    <t>Post Soil Excavation Report</t>
  </si>
  <si>
    <t>Maximum rate is $1,050.00 per site.</t>
  </si>
  <si>
    <t>Site Closure Report</t>
  </si>
  <si>
    <t>Maximum rate is $1,125.00 per site.</t>
  </si>
  <si>
    <t>If completed efforts will not lead to site closure, seek preapproval of standard monitoring reports (Task 6.090) instead of this report.</t>
  </si>
  <si>
    <t>Soil Cleanup / Site Closure Report</t>
  </si>
  <si>
    <t>Cost for NC Professional Land Surveyor (Site Mapping)</t>
  </si>
  <si>
    <t>This task includes coverage for well surveying (Task 3.351) where done at the time of overall site mapping.</t>
  </si>
  <si>
    <t>Deed Recordation / Notice of Residual Petroleum</t>
  </si>
  <si>
    <t>Maximum rate is $705.00 per property.</t>
  </si>
  <si>
    <t>DR/NoRP Dates:</t>
  </si>
  <si>
    <t>RO Approved</t>
  </si>
  <si>
    <t>Deed Filed</t>
  </si>
  <si>
    <t>Maximum rate is $3,900.00 per site.</t>
  </si>
  <si>
    <t>Variance Dates:</t>
  </si>
  <si>
    <t>Requested</t>
  </si>
  <si>
    <t>Maximum rate is $700.00 per letter.</t>
  </si>
  <si>
    <t>P-7a - PRIMARY FORM - SECTION SEVEN - REMEDIATION SERVICES</t>
  </si>
  <si>
    <t>Remediation Services</t>
  </si>
  <si>
    <t>Cost for a Turnkey Pump And Treat System</t>
  </si>
  <si>
    <t>System</t>
  </si>
  <si>
    <t>Startup Date</t>
  </si>
  <si>
    <t>Cost for a Turnkey Soil Vapor Extraction System</t>
  </si>
  <si>
    <t>Cost for a Turnkey Air Sparging System</t>
  </si>
  <si>
    <t>Cost for a Multiple Technology Remediation System</t>
  </si>
  <si>
    <t>Remediation System Installation Inspection/Certification</t>
  </si>
  <si>
    <t xml:space="preserve">Hourly units apply only to onsite supervision/inspection of installation.  Standby/office time is not applicable. </t>
  </si>
  <si>
    <t>Cost for Installing a Remediation System</t>
  </si>
  <si>
    <t>P-7b - PRIMARY FORM - SECTION SEVEN - REMEDIATION SERVICES</t>
  </si>
  <si>
    <t>Recovery Trench Installation Inspection/Certification</t>
  </si>
  <si>
    <t>Cost for Installing a Recovery Trench</t>
  </si>
  <si>
    <t>Infiltration Gallery Installation Inspection/Certification</t>
  </si>
  <si>
    <t>Cost for Installing an Infiltration Gallery</t>
  </si>
  <si>
    <t xml:space="preserve">Remediation System Maintenance </t>
  </si>
  <si>
    <t>(See Form Sec-I)</t>
  </si>
  <si>
    <t>Form Sec-I</t>
  </si>
  <si>
    <t>Attach SECONDARY FORM Sec-J, if applicable.</t>
  </si>
  <si>
    <t>Attach SECONDARY FORM Sec-I to document all system maintenance labor costs.</t>
  </si>
  <si>
    <t>Hourly units apply only to active onsite efforts.  Standby/Office time is not applicable.  Use Task 12.050 for travel costs.</t>
  </si>
  <si>
    <t>Costs for Remediation System Maintenance Supplies and Equipment</t>
  </si>
  <si>
    <t>Total Supplies/Materials</t>
  </si>
  <si>
    <t>Cost from Secondary</t>
  </si>
  <si>
    <t>Task Requires Preapproval.  Attach SECONDARY FORM Sec-J, if applicable.</t>
  </si>
  <si>
    <t>Attach SECONDARY FORM Sec-I to document all system supplies/materials expenses.</t>
  </si>
  <si>
    <t>Costs for Utility/Operating Expenses for the Remediation System</t>
  </si>
  <si>
    <t>Total O&amp;M/Utility</t>
  </si>
  <si>
    <t>Reimbursable maximum based on actual service provider 'costs'.</t>
  </si>
  <si>
    <t>Attach SECONDARY FORM Sec-I to document all system operation/utility expenses.</t>
  </si>
  <si>
    <t>Only actual costs from direct service providers may be reimbursed.  No consultant markup is allowed.</t>
  </si>
  <si>
    <t>Sec-I - SECONDARY FORM - REMEDIATION SYSTEM MAINTENANCE - TIME AND MATERIALS</t>
  </si>
  <si>
    <t>TASK 7.201 - Remediation System Maintenance Labor</t>
  </si>
  <si>
    <t>EVENT 11</t>
  </si>
  <si>
    <t>EVENT 12</t>
  </si>
  <si>
    <t>Note: Typical monthly maintenance labor costs should average ~3-8 hrs (depending on system type).</t>
  </si>
  <si>
    <t xml:space="preserve">Total Costs for Task 7.201: </t>
  </si>
  <si>
    <t>TASK 7.250 - Supplies/Materials Costs for Rem. System</t>
  </si>
  <si>
    <t>Note: Task Requires Preapproval.</t>
  </si>
  <si>
    <t xml:space="preserve">Total Costs for Task 7.250: </t>
  </si>
  <si>
    <t>TASK 7.260 - Remediation System O&amp;M/Utilities</t>
  </si>
  <si>
    <t>O&amp;M Utilities</t>
  </si>
  <si>
    <t>Service Provider</t>
  </si>
  <si>
    <t>&amp; Telemetry</t>
  </si>
  <si>
    <t>Bill</t>
  </si>
  <si>
    <t>Provider Name &amp; Description of Service</t>
  </si>
  <si>
    <t>Bills</t>
  </si>
  <si>
    <t xml:space="preserve">Total Costs for Task 7.260: </t>
  </si>
  <si>
    <t>TASK 7.261 - Costs for GAC/AG Unit Replacement</t>
  </si>
  <si>
    <t>Cost for GAC/AG</t>
  </si>
  <si>
    <t>Unit Removal &amp;</t>
  </si>
  <si>
    <t>Replacement</t>
  </si>
  <si>
    <t xml:space="preserve">Total Costs for Task 7.261: </t>
  </si>
  <si>
    <r>
      <t xml:space="preserve">CAP Cost Estimate Evaluation </t>
    </r>
    <r>
      <rPr>
        <b/>
        <i/>
        <sz val="10"/>
        <rFont val="Times New Roman"/>
        <family val="1"/>
      </rPr>
      <t>(Choose applicable approach: Total Cleanup Costs (All Tasks), or Total System/O&amp;M Costs)</t>
    </r>
  </si>
  <si>
    <t>Total Cleanup Costs (All Tasks)</t>
  </si>
  <si>
    <t>Total System/O&amp;M Costs (Section 7)</t>
  </si>
  <si>
    <t xml:space="preserve">Total Cleanup Costs this Cycle (All Tasks) : </t>
  </si>
  <si>
    <t xml:space="preserve">Total O&amp;M Costs this Cycle (Section 7): </t>
  </si>
  <si>
    <t xml:space="preserve">Total Lifetime Cleanup Costs (Prev Claims): </t>
  </si>
  <si>
    <t xml:space="preserve">Total Lifetime O&amp;M Costs (Prev Claims): </t>
  </si>
  <si>
    <t xml:space="preserve">CAP Estimates for Lifetime Cleanup Costs: </t>
  </si>
  <si>
    <t xml:space="preserve">CAP Estimates for Lifetime O&amp;M Costs: </t>
  </si>
  <si>
    <t xml:space="preserve">Total Cleanup Cost Difference: </t>
  </si>
  <si>
    <t xml:space="preserve">Total System/O&amp;M Cost Difference: </t>
  </si>
  <si>
    <t>P-7c - PRIMARY FORM - SECTION SEVEN - REMEDIATION SERVICES (cont.)</t>
  </si>
  <si>
    <t>Remediation Services (cont.)</t>
  </si>
  <si>
    <t>Costs for GAC/AG (Carbon/Gravel) Unit Replacement</t>
  </si>
  <si>
    <t>Total GAC/AG</t>
  </si>
  <si>
    <t>Attach SECONDARY FORM Sec-I to document all GAC/AG Unit expenses.</t>
  </si>
  <si>
    <t xml:space="preserve">Only actual costs from direct service providers may be reimbursed.  No consultant markup is allowed.  </t>
  </si>
  <si>
    <t>Consultant labor for self-replacement should be claimed under 7.201.</t>
  </si>
  <si>
    <t>This is not for POE systems for the treatment of drinking water.  Those costs are to be placed under 10.030 as 3rd party expenses.</t>
  </si>
  <si>
    <t>Supervision of Corrective Action Excavation of Contaminated Soil</t>
  </si>
  <si>
    <t>Maximum Supervision Reimbursement</t>
  </si>
  <si>
    <r>
      <t>Task Requires Preapproval</t>
    </r>
    <r>
      <rPr>
        <i/>
        <sz val="9"/>
        <rFont val="Times New Roman"/>
        <family val="1"/>
      </rPr>
      <t>.</t>
    </r>
  </si>
  <si>
    <t>Hourly units apply only to active onsite efforts.  Standby/office time is not applicable. Use Task 12.050 for travel costs.</t>
  </si>
  <si>
    <t xml:space="preserve">Reasonable supervision costs are based on a sliding scale for the actual tonnage removed.  Excavation equipment and transportation vehicles </t>
  </si>
  <si>
    <r>
      <t xml:space="preserve">should be scaled appropriately for soil type and the size of excavation. The total maximum reimbursable cost is calculated using: </t>
    </r>
    <r>
      <rPr>
        <b/>
        <i/>
        <sz val="9"/>
        <rFont val="Times New Roman"/>
        <family val="1"/>
      </rPr>
      <t xml:space="preserve">158*(tonnage^0.5).  </t>
    </r>
  </si>
  <si>
    <t>Total claimed supervision labor charges cannot exceed this amount.  Total time onsite and billable rates must also be independently defensible.</t>
  </si>
  <si>
    <t xml:space="preserve">Tonnage may be confirmed by weight tickets from Task 7.304, or calculations from licensed surveyor measurements of the </t>
  </si>
  <si>
    <t>This task covers backfilling/compaction with like-kind material.</t>
  </si>
  <si>
    <t xml:space="preserve">This Task covers the transportation and disposal of soils exceeding the 10 ppm TPH Action Limits.  </t>
  </si>
  <si>
    <t>Attach weighmaster sealed weight tickets (for gross and tare weights) and waste manifests to document actual tonnage disposed.</t>
  </si>
  <si>
    <t>Cost for NC Professional Land Surveyor (CA Stockpile/Excavation Measurements)</t>
  </si>
  <si>
    <t>Reimbursment based on actual subcon cost.</t>
  </si>
  <si>
    <t>P-7d - PRIMARY FORM - SECTION SEVEN - REMEDIATION SERVICES (cont.)</t>
  </si>
  <si>
    <t>Lease Charges for a Thermal or Catalytic Oxidizer</t>
  </si>
  <si>
    <t>Purchase of a Thermal or Catalytic Oxidizer</t>
  </si>
  <si>
    <t>Purchased</t>
  </si>
  <si>
    <t>Cost for Leasing a Remediation System</t>
  </si>
  <si>
    <t>Cost for Mobile Multi-Phase Extraction (MMPE) Event</t>
  </si>
  <si>
    <t>Attach SECONDARY FORM Sec-D to document all MMPE Subcontractor costs.</t>
  </si>
  <si>
    <t>Costs may be denied for exceeding individual component maximum rates (on Sec-D Form), even if less than total event cost approved on the associated TA.</t>
  </si>
  <si>
    <t>Relocation of System</t>
  </si>
  <si>
    <t xml:space="preserve">Task </t>
  </si>
  <si>
    <t>Relocation of a Remediation System (Used)</t>
  </si>
  <si>
    <t>P-8a - PRIMARY FORM - SECTION EIGHT - PERMITS &amp; FEES</t>
  </si>
  <si>
    <t>Soil Disposal / Treatment Permits</t>
  </si>
  <si>
    <t>Certificate of Disposal (UST-71)</t>
  </si>
  <si>
    <t>Maximum rate is $500.00 per permit.</t>
  </si>
  <si>
    <t>Permit Dates:</t>
  </si>
  <si>
    <t>Maximum rate is $1,150.00 per permit.</t>
  </si>
  <si>
    <t>Agreement for Land Application (UST-72)</t>
  </si>
  <si>
    <t>Maximum rate is $325.00 per agreement.</t>
  </si>
  <si>
    <t>Agreement Dates:</t>
  </si>
  <si>
    <t>Completed</t>
  </si>
  <si>
    <t>Accepted</t>
  </si>
  <si>
    <t>Remedial Permits</t>
  </si>
  <si>
    <t>Air Quality Permit (Remediation System)</t>
  </si>
  <si>
    <t>Maximum rate is pre-approved</t>
  </si>
  <si>
    <t>This task is applicable only in nonattainment areas where mandated by state or local air quality ordinances.</t>
  </si>
  <si>
    <t>Air Quality Registration (Remediation System)</t>
  </si>
  <si>
    <t>This task is applicable only in attainment areas where mandated by state or local air quality ordinances.</t>
  </si>
  <si>
    <t>Maximum rate is $1,600.00 per permit.</t>
  </si>
  <si>
    <t>Maximum rate is $575.00 per permit.</t>
  </si>
  <si>
    <t>Non-Discharge Permit</t>
  </si>
  <si>
    <t>Maximum rate is $3,200.00 per permit.</t>
  </si>
  <si>
    <t>P-8b - PRIMARY FORM - SECTION EIGHT - PERMITS &amp; FEES (cont.)</t>
  </si>
  <si>
    <t>Remedial Permits (cont.)</t>
  </si>
  <si>
    <t>Maximum rate is $2,500.00 per permit.</t>
  </si>
  <si>
    <t>Maximum rate is $1,125.00 per permit.</t>
  </si>
  <si>
    <t>Maximum rate is $1,625.00 per permit.</t>
  </si>
  <si>
    <t>CAMA Minor Development Permit</t>
  </si>
  <si>
    <t>CAMA Major Development Permit</t>
  </si>
  <si>
    <t>Maximum rate is pre-approved.</t>
  </si>
  <si>
    <t>Cost for Permit Fees (All Permits Except Monitoring Well Permits)</t>
  </si>
  <si>
    <t>Maximum rate based on actual permit fees.</t>
  </si>
  <si>
    <t>Permit</t>
  </si>
  <si>
    <t xml:space="preserve">Permit </t>
  </si>
  <si>
    <t>Fee</t>
  </si>
  <si>
    <t>Attach a copy of the fee / bill from the requesting agency and receipt/renewal confirmation.</t>
  </si>
  <si>
    <t>Costs for Monitoring Well Permit Fees (As Required)</t>
  </si>
  <si>
    <t>Maximum rate based on actual initial permit fees.</t>
  </si>
  <si>
    <t>Permitting</t>
  </si>
  <si>
    <t>IAA / LSA</t>
  </si>
  <si>
    <t>Agency</t>
  </si>
  <si>
    <t>or TA No</t>
  </si>
  <si>
    <t>Unless part of the Initial Abatement Action (Sec-A.2) or Limited Site Assessment, this Task Requires Preapproval.</t>
  </si>
  <si>
    <t>Cost for Performing a Variance to any Permit</t>
  </si>
  <si>
    <t>Maximum rate is $675.00 per permit.</t>
  </si>
  <si>
    <t>Variance Request Dates:</t>
  </si>
  <si>
    <t>P-9 - PRIMARY FORM - SECTION NINE - DISPOSAL SERVICES</t>
  </si>
  <si>
    <t>Disposal Services</t>
  </si>
  <si>
    <t>Cost for Disposal of Free Product and Contaminated Groundwater</t>
  </si>
  <si>
    <t>Disposal</t>
  </si>
  <si>
    <t>Lump Bid or</t>
  </si>
  <si>
    <t>Drum Count /</t>
  </si>
  <si>
    <t>Transport</t>
  </si>
  <si>
    <t>Unit</t>
  </si>
  <si>
    <t>Attach SECONDARY FORM Sec-A.1 to document excavation dewatering as part of a Commercial Initial Abatement Action event.</t>
  </si>
  <si>
    <t>Attach vendor invoice and manifest to document actual volume disposed.</t>
  </si>
  <si>
    <t>Cost for Disposal of Sorbent Materials</t>
  </si>
  <si>
    <t>Cost for Disposal of Drummed Soils</t>
  </si>
  <si>
    <t>P-10 - PRIMARY FORM - SECTION TEN - SITE REPAIR</t>
  </si>
  <si>
    <t>Site Repair</t>
  </si>
  <si>
    <t>Structure Repair / Stabilization</t>
  </si>
  <si>
    <t>Attach SECONDARY FORM Sec-A.1 to document structure repair/stabilization as part of a Commercial Initial Abatement Action event.</t>
  </si>
  <si>
    <t xml:space="preserve">Maximum rate cost. </t>
  </si>
  <si>
    <t>Attach SECONDARY FORM Sec-A.1 to document utility repair/relocation as part of a Commercial Initial Abatement Action event.</t>
  </si>
  <si>
    <t>If cost exceeds $5,000, then bids are required.  Attach SECONDARY FORM Sec-J to document all bidded costs.</t>
  </si>
  <si>
    <t>Cost also inlcudes any provision of Bottled Water which will be applied to the 3rd party deductible.</t>
  </si>
  <si>
    <t>Cost for Repairing Asphalt and/or Concrete</t>
  </si>
  <si>
    <t>Reimbursable maximum low bid.</t>
  </si>
  <si>
    <t>Attach SECONDARY FORM Sec-A.1 to document asphalt/concrete repair as part of a Commercial Initial Abatement Action event.</t>
  </si>
  <si>
    <t>P-11 - PRIMARY FORM - SECTION ELEVEN - CONNECTING TO PUBLIC WATER</t>
  </si>
  <si>
    <t>Connecting to Public Water</t>
  </si>
  <si>
    <t>Agreements to Connect Water Supply Well Users to Public Water</t>
  </si>
  <si>
    <t>Maximum rate is $430.00 per agreement.</t>
  </si>
  <si>
    <t>Reimbursement is based on completed agreements leading to a connection, and may only be allowed once per property/owner.</t>
  </si>
  <si>
    <t>If these connections do not reduce the site's overall Risk classification (from high to int or low), this task will apply to the Third Party Deductible.</t>
  </si>
  <si>
    <t>Coordination and Verification of Water Line Connections Municipality &amp; Homeowners</t>
  </si>
  <si>
    <t>Maximum rate is $1,100.00 per connection.</t>
  </si>
  <si>
    <t>Connections</t>
  </si>
  <si>
    <t>Connection</t>
  </si>
  <si>
    <t>Water Line coordination and verification applicable only for completed line, and may only be allowed once per property/owner.</t>
  </si>
  <si>
    <t>Cost for Water Line Connection</t>
  </si>
  <si>
    <t>Invoiced</t>
  </si>
  <si>
    <t>Plumber / PWS</t>
  </si>
  <si>
    <t>Plumber /</t>
  </si>
  <si>
    <t>Agency Name</t>
  </si>
  <si>
    <t>Agency Inv #</t>
  </si>
  <si>
    <t xml:space="preserve">Task includes both the bidded plumbing costs and any connection fees charged by the public water service provider.  Please be aware that any fees </t>
  </si>
  <si>
    <t xml:space="preserve">not directly necessary for simple water supply replacement (e.g., hydrant fees, sewer fees/connections, large diameter lines) are not reimbursable. </t>
  </si>
  <si>
    <t>Cost for Municipality Water Fees</t>
  </si>
  <si>
    <t>Reimbursable maximum based on Invoice from Municipality.</t>
  </si>
  <si>
    <t>PWS</t>
  </si>
  <si>
    <t>Task includes the cost of water service charged by the municipality for connection only.  This is  not to be used for monthly bills of service.</t>
  </si>
  <si>
    <t>P-12 - PRIMARY FORM - SECTION TWELVE - TRAVEL AND LODGING</t>
  </si>
  <si>
    <t>Travel and Lodging</t>
  </si>
  <si>
    <t>Required Consultant Travel (All Personnel)</t>
  </si>
  <si>
    <r>
      <t>Maximum rate is</t>
    </r>
    <r>
      <rPr>
        <b/>
        <sz val="9"/>
        <rFont val="Times New Roman"/>
        <family val="1"/>
      </rPr>
      <t xml:space="preserve"> </t>
    </r>
    <r>
      <rPr>
        <sz val="9"/>
        <rFont val="Times New Roman"/>
        <family val="1"/>
      </rPr>
      <t>$2.50 per mile.</t>
    </r>
  </si>
  <si>
    <t>Base Rate</t>
  </si>
  <si>
    <t>Mileage</t>
  </si>
  <si>
    <t>per Mile</t>
  </si>
  <si>
    <t>Mileage rate is based on a base charge of $2.50 per mile. (See 11/15/2024 RRD)</t>
  </si>
  <si>
    <t>Event mileage may not exceed 250-miles total round-trip (even on separate days) except for sites in certain counties (See 11/15/2024 RRD)</t>
  </si>
  <si>
    <r>
      <t xml:space="preserve">Maximum rate is </t>
    </r>
    <r>
      <rPr>
        <b/>
        <sz val="9"/>
        <rFont val="Times New Roman"/>
        <family val="1"/>
      </rPr>
      <t xml:space="preserve">Federal Non-Specified for NC </t>
    </r>
    <r>
      <rPr>
        <sz val="9"/>
        <rFont val="Times New Roman"/>
        <family val="1"/>
      </rPr>
      <t>per night.</t>
    </r>
  </si>
  <si>
    <t>Lodging</t>
  </si>
  <si>
    <t>Number  of</t>
  </si>
  <si>
    <t>Hotel</t>
  </si>
  <si>
    <t>Persons</t>
  </si>
  <si>
    <t>Person</t>
  </si>
  <si>
    <t>Attach SECONDARY FORM Sec-A.1 to document lodging as part of a Commercial Initial Abatement Action event.</t>
  </si>
  <si>
    <t>For multi-day events, daily mileage may be used in lieu of overnight stays, but total mileage costs may not exceed the equivalent of the hotel per night.</t>
  </si>
  <si>
    <t>Overnight stays for day-early arrival / day-late departure allowed only as part of a multi-event 'milk run', with other travel expenses reduced accordingly.</t>
  </si>
  <si>
    <t>Attach copy of hotel invoice to document overnight stay.  Task includes meals/per diem costs from consultant's invoice as well.</t>
  </si>
  <si>
    <t>Consultant Mobe (All Personnel)</t>
  </si>
  <si>
    <r>
      <t>Maximum rate is</t>
    </r>
    <r>
      <rPr>
        <b/>
        <sz val="9"/>
        <rFont val="Times New Roman"/>
        <family val="1"/>
      </rPr>
      <t xml:space="preserve"> </t>
    </r>
    <r>
      <rPr>
        <sz val="9"/>
        <rFont val="Times New Roman"/>
        <family val="1"/>
      </rPr>
      <t>$500 per trip.</t>
    </r>
  </si>
  <si>
    <t xml:space="preserve">Sec-J - SECONDARY FORM - BIDDING / LEASING </t>
  </si>
  <si>
    <t>Bid Set for Task:</t>
  </si>
  <si>
    <t>Quoted Lease</t>
  </si>
  <si>
    <t>Quoted</t>
  </si>
  <si>
    <t>Date Bid</t>
  </si>
  <si>
    <t>Name of Company</t>
  </si>
  <si>
    <t>City/State</t>
  </si>
  <si>
    <t>Contact Name</t>
  </si>
  <si>
    <t>Company Phone</t>
  </si>
  <si>
    <t>Price</t>
  </si>
  <si>
    <t>BID 1</t>
  </si>
  <si>
    <t>BID 2</t>
  </si>
  <si>
    <t>BID 3</t>
  </si>
  <si>
    <t>BID 4</t>
  </si>
  <si>
    <t>BID 5</t>
  </si>
  <si>
    <t>STF will only reimburse the lowest bid amount (Note: Multiple bidding / Task 1.061 will not be required/reimbursed if total cost for task is less than $5,000.00)</t>
  </si>
  <si>
    <r>
      <t>If not included in the Initial Abatement Action Secondary Forms, the bid request task (</t>
    </r>
    <r>
      <rPr>
        <b/>
        <i/>
        <sz val="9"/>
        <rFont val="Times New Roman"/>
        <family val="1"/>
      </rPr>
      <t>Task 1.061) requires Preapproval</t>
    </r>
    <r>
      <rPr>
        <i/>
        <sz val="9"/>
        <rFont val="Times New Roman"/>
        <family val="1"/>
      </rPr>
      <t>.</t>
    </r>
  </si>
  <si>
    <t>Attach a copy of the Invitation to Bid Letter and Bids from all subcontractors, and the final invoice from the subcontractor who performed the work.</t>
  </si>
  <si>
    <t>All bids must be notarized if Main Consultant/Contractor submits a bid.  Main Consultant's bid must predate all other bids.</t>
  </si>
  <si>
    <t>Term</t>
  </si>
  <si>
    <t>Lease for Task:</t>
  </si>
  <si>
    <t>Date(s) of Lease</t>
  </si>
  <si>
    <t>Vendor/Subcon</t>
  </si>
  <si>
    <t>Start</t>
  </si>
  <si>
    <t>End</t>
  </si>
  <si>
    <t xml:space="preserve">TOTAL LEASE COST (this Claim): </t>
  </si>
  <si>
    <t>Attach Invoices from the equipment provider.</t>
  </si>
  <si>
    <t xml:space="preserve">HISTORIC LEASE COSTS (previous claims): </t>
  </si>
  <si>
    <t xml:space="preserve">ORIGINAL PURCHASE PRICE (from initial bids): </t>
  </si>
  <si>
    <t xml:space="preserve">LEASE COVERAGE REMAINING (vs Purchase): </t>
  </si>
  <si>
    <t>Maximum rate is $3,150.00 per approved Report</t>
  </si>
  <si>
    <t>Combined</t>
  </si>
  <si>
    <t>Excavation</t>
  </si>
  <si>
    <t>Tonnage</t>
  </si>
  <si>
    <t>Volume</t>
  </si>
  <si>
    <t>/ Subcon</t>
  </si>
  <si>
    <t>(tons)</t>
  </si>
  <si>
    <t xml:space="preserve"> (from Task 7.301 below)</t>
  </si>
  <si>
    <t>Backfill</t>
  </si>
  <si>
    <t>Soil Excavation</t>
  </si>
  <si>
    <t>Soil Backfill</t>
  </si>
  <si>
    <t>Soil Disposal</t>
  </si>
  <si>
    <t>Soil Transportation</t>
  </si>
  <si>
    <r>
      <t>Maximum rate is</t>
    </r>
    <r>
      <rPr>
        <b/>
        <sz val="9"/>
        <rFont val="Times New Roman"/>
        <family val="1"/>
      </rPr>
      <t xml:space="preserve"> </t>
    </r>
    <r>
      <rPr>
        <sz val="9"/>
        <rFont val="Times New Roman"/>
        <family val="1"/>
      </rPr>
      <t>$25.00 per ton.</t>
    </r>
  </si>
  <si>
    <t>Costs for Excavation and Stockpiling of Soil (Corrective Action)</t>
  </si>
  <si>
    <t>HRSC Assessment</t>
  </si>
  <si>
    <t>0.75 to 0.55</t>
  </si>
  <si>
    <t>Sec-A.1/A.2 or Sec-G (Req PA)</t>
  </si>
  <si>
    <t>Note:  Only actual run and supervision time can be claimed.</t>
  </si>
  <si>
    <t>Per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</si>
</sst>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2"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b/>
      <sz val="8"/>
      <name val="Times New Roman"/>
      <family val="1"/>
    </font>
    <font>
      <i/>
      <sz val="9"/>
      <name val="Times New Roman"/>
      <family val="1"/>
    </font>
    <font>
      <i/>
      <sz val="10"/>
      <name val="Times New Roman"/>
      <family val="1"/>
    </font>
    <font>
      <i/>
      <sz val="11"/>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sz val="8"/>
      <name val="Helv"/>
    </font>
    <font>
      <b/>
      <i/>
      <sz val="10"/>
      <name val="Times New Roman"/>
      <family val="1"/>
    </font>
    <font>
      <sz val="10"/>
      <name val="Arial"/>
      <family val="2"/>
    </font>
    <font>
      <b/>
      <i/>
      <sz val="10"/>
      <name val="Arial"/>
      <family val="2"/>
    </font>
    <font>
      <b/>
      <u/>
      <sz val="12"/>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
      <b/>
      <i/>
      <sz val="10"/>
      <color indexed="10"/>
      <name val="Times New Roman"/>
      <family val="1"/>
    </font>
    <font>
      <i/>
      <sz val="11"/>
      <name val="Arial"/>
      <family val="2"/>
    </font>
    <font>
      <b/>
      <i/>
      <sz val="10"/>
      <color indexed="10"/>
      <name val="Arial"/>
      <family val="2"/>
    </font>
    <font>
      <i/>
      <sz val="6"/>
      <name val="Arial"/>
      <family val="2"/>
    </font>
    <font>
      <b/>
      <sz val="11"/>
      <color rgb="FF000000"/>
      <name val="Times New Roman"/>
      <family val="1"/>
    </font>
    <font>
      <strike/>
      <sz val="11"/>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uble">
        <color indexed="64"/>
      </top>
      <bottom style="double">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226">
    <xf numFmtId="0" fontId="0" fillId="0" borderId="0" xfId="0"/>
    <xf numFmtId="0" fontId="1" fillId="0" borderId="0" xfId="0" applyFont="1"/>
    <xf numFmtId="0" fontId="6" fillId="0" borderId="0" xfId="0" applyFont="1"/>
    <xf numFmtId="164" fontId="7" fillId="0" borderId="0" xfId="0" applyNumberFormat="1" applyFont="1" applyAlignment="1">
      <alignment horizontal="left"/>
    </xf>
    <xf numFmtId="0" fontId="7" fillId="0" borderId="0" xfId="0" applyFont="1"/>
    <xf numFmtId="0" fontId="7" fillId="0" borderId="0" xfId="0" applyFont="1" applyAlignment="1">
      <alignment horizontal="center"/>
    </xf>
    <xf numFmtId="0" fontId="7" fillId="0" borderId="1" xfId="0" applyFont="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lignment horizontal="left"/>
    </xf>
    <xf numFmtId="164" fontId="7" fillId="0" borderId="2" xfId="5" applyNumberFormat="1" applyFont="1" applyBorder="1" applyAlignment="1">
      <alignment horizontal="left"/>
    </xf>
    <xf numFmtId="0" fontId="7" fillId="0" borderId="2" xfId="0" applyFont="1" applyBorder="1"/>
    <xf numFmtId="164" fontId="7" fillId="0" borderId="3" xfId="5" applyNumberFormat="1" applyFont="1" applyBorder="1" applyAlignment="1">
      <alignment horizontal="left"/>
    </xf>
    <xf numFmtId="7" fontId="7" fillId="0" borderId="4" xfId="5" applyNumberFormat="1" applyFont="1" applyBorder="1" applyAlignment="1">
      <alignment horizontal="left"/>
    </xf>
    <xf numFmtId="164" fontId="7" fillId="0" borderId="1" xfId="0" applyNumberFormat="1" applyFont="1" applyBorder="1" applyAlignment="1">
      <alignment horizontal="left"/>
    </xf>
    <xf numFmtId="0" fontId="11" fillId="0" borderId="0" xfId="0" applyFont="1"/>
    <xf numFmtId="164" fontId="9" fillId="0" borderId="0" xfId="0" applyNumberFormat="1" applyFont="1" applyAlignment="1">
      <alignment horizontal="left"/>
    </xf>
    <xf numFmtId="0" fontId="8" fillId="0" borderId="0" xfId="0" applyFont="1"/>
    <xf numFmtId="164" fontId="9" fillId="0" borderId="0" xfId="6" applyNumberFormat="1" applyFont="1" applyAlignment="1">
      <alignment horizontal="left"/>
    </xf>
    <xf numFmtId="7" fontId="7" fillId="0" borderId="1" xfId="6" applyNumberFormat="1" applyFont="1" applyBorder="1" applyAlignment="1">
      <alignment horizontal="left"/>
    </xf>
    <xf numFmtId="164" fontId="7" fillId="0" borderId="1" xfId="6" applyNumberFormat="1" applyFont="1" applyBorder="1" applyAlignment="1">
      <alignment horizontal="left"/>
    </xf>
    <xf numFmtId="0" fontId="7" fillId="0" borderId="1" xfId="0" applyFont="1" applyBorder="1"/>
    <xf numFmtId="7" fontId="7" fillId="0" borderId="2" xfId="6" applyNumberFormat="1" applyFont="1" applyBorder="1" applyAlignment="1">
      <alignment horizontal="left"/>
    </xf>
    <xf numFmtId="164" fontId="7" fillId="0" borderId="6" xfId="0" applyNumberFormat="1" applyFont="1" applyBorder="1" applyAlignment="1">
      <alignment horizontal="left"/>
    </xf>
    <xf numFmtId="7" fontId="7" fillId="0" borderId="6" xfId="6" applyNumberFormat="1" applyFont="1" applyBorder="1" applyAlignment="1">
      <alignment horizontal="left"/>
    </xf>
    <xf numFmtId="7" fontId="7" fillId="0" borderId="0" xfId="6" applyNumberFormat="1" applyFont="1" applyAlignment="1">
      <alignment horizontal="left"/>
    </xf>
    <xf numFmtId="164" fontId="13" fillId="0" borderId="0" xfId="0" applyNumberFormat="1" applyFont="1" applyAlignment="1">
      <alignment horizontal="left"/>
    </xf>
    <xf numFmtId="7" fontId="7" fillId="0" borderId="2" xfId="5" applyNumberFormat="1" applyFont="1" applyBorder="1" applyAlignment="1">
      <alignment horizontal="left"/>
    </xf>
    <xf numFmtId="7" fontId="7" fillId="0" borderId="7" xfId="6" applyNumberFormat="1" applyFont="1" applyBorder="1" applyAlignment="1">
      <alignment horizontal="left"/>
    </xf>
    <xf numFmtId="0" fontId="14" fillId="0" borderId="0" xfId="10" applyFont="1"/>
    <xf numFmtId="0" fontId="2" fillId="0" borderId="0" xfId="10" applyProtection="1">
      <protection locked="0"/>
    </xf>
    <xf numFmtId="164" fontId="21" fillId="0" borderId="0" xfId="0" applyNumberFormat="1" applyFont="1" applyAlignment="1">
      <alignment horizontal="left"/>
    </xf>
    <xf numFmtId="164" fontId="22" fillId="0" borderId="0" xfId="5" applyNumberFormat="1" applyFont="1" applyAlignment="1">
      <alignment horizontal="left"/>
    </xf>
    <xf numFmtId="0" fontId="23" fillId="0" borderId="0" xfId="0" applyFont="1"/>
    <xf numFmtId="164" fontId="22" fillId="0" borderId="8" xfId="6" applyNumberFormat="1" applyFont="1" applyBorder="1" applyAlignment="1">
      <alignment horizontal="left"/>
    </xf>
    <xf numFmtId="0" fontId="22" fillId="0" borderId="8" xfId="0" applyFont="1" applyBorder="1"/>
    <xf numFmtId="0" fontId="25" fillId="0" borderId="0" xfId="0" applyFont="1"/>
    <xf numFmtId="164" fontId="22" fillId="0" borderId="0" xfId="0" applyNumberFormat="1" applyFont="1" applyAlignment="1">
      <alignment horizontal="left"/>
    </xf>
    <xf numFmtId="7" fontId="22" fillId="0" borderId="0" xfId="6" applyNumberFormat="1" applyFont="1" applyAlignment="1">
      <alignment horizontal="left"/>
    </xf>
    <xf numFmtId="164" fontId="22" fillId="0" borderId="5" xfId="0" applyNumberFormat="1" applyFont="1" applyBorder="1" applyAlignment="1">
      <alignment horizontal="left"/>
    </xf>
    <xf numFmtId="164" fontId="22" fillId="0" borderId="9" xfId="0" applyNumberFormat="1" applyFont="1" applyBorder="1" applyAlignment="1">
      <alignment horizontal="left"/>
    </xf>
    <xf numFmtId="164" fontId="22" fillId="0" borderId="0" xfId="6" applyNumberFormat="1" applyFont="1" applyAlignment="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lignment horizontal="left"/>
    </xf>
    <xf numFmtId="0" fontId="7" fillId="0" borderId="6" xfId="0" applyFont="1" applyBorder="1"/>
    <xf numFmtId="164" fontId="9" fillId="0" borderId="8" xfId="6" applyNumberFormat="1" applyFont="1" applyBorder="1" applyAlignment="1">
      <alignment horizontal="left"/>
    </xf>
    <xf numFmtId="0" fontId="9" fillId="0" borderId="8" xfId="0" applyFont="1" applyBorder="1"/>
    <xf numFmtId="164" fontId="7" fillId="0" borderId="0" xfId="6" applyNumberFormat="1" applyFont="1" applyAlignment="1">
      <alignment horizontal="left"/>
    </xf>
    <xf numFmtId="0" fontId="9" fillId="0" borderId="0" xfId="0" applyFont="1"/>
    <xf numFmtId="164" fontId="9" fillId="0" borderId="5" xfId="0" applyNumberFormat="1" applyFont="1" applyBorder="1" applyAlignment="1">
      <alignment horizontal="left"/>
    </xf>
    <xf numFmtId="7" fontId="9" fillId="0" borderId="5" xfId="6" applyNumberFormat="1" applyFont="1" applyBorder="1" applyAlignment="1">
      <alignment horizontal="left"/>
    </xf>
    <xf numFmtId="7" fontId="7" fillId="0" borderId="3" xfId="6"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lignment horizontal="left"/>
    </xf>
    <xf numFmtId="7" fontId="9" fillId="0" borderId="0" xfId="6" applyNumberFormat="1" applyFont="1" applyAlignment="1">
      <alignment horizontal="left"/>
    </xf>
    <xf numFmtId="164" fontId="7" fillId="0" borderId="1" xfId="5" applyNumberFormat="1" applyFont="1" applyBorder="1" applyAlignment="1">
      <alignment horizontal="left"/>
    </xf>
    <xf numFmtId="7" fontId="7" fillId="0" borderId="1" xfId="5" applyNumberFormat="1" applyFont="1" applyBorder="1" applyAlignment="1">
      <alignment horizontal="left"/>
    </xf>
    <xf numFmtId="164" fontId="7" fillId="0" borderId="2" xfId="6" applyNumberFormat="1" applyFont="1" applyBorder="1" applyAlignment="1">
      <alignment horizontal="left"/>
    </xf>
    <xf numFmtId="164" fontId="9" fillId="0" borderId="1" xfId="0" applyNumberFormat="1" applyFont="1" applyBorder="1" applyAlignment="1">
      <alignment horizontal="left"/>
    </xf>
    <xf numFmtId="7" fontId="7" fillId="0" borderId="5" xfId="6" applyNumberFormat="1" applyFont="1" applyBorder="1" applyAlignment="1">
      <alignment horizontal="left"/>
    </xf>
    <xf numFmtId="7" fontId="7" fillId="0" borderId="3" xfId="5" applyNumberFormat="1" applyFont="1" applyBorder="1" applyAlignment="1">
      <alignment horizontal="left"/>
    </xf>
    <xf numFmtId="164" fontId="20" fillId="0" borderId="0" xfId="0" applyNumberFormat="1" applyFont="1" applyAlignment="1">
      <alignment horizontal="right"/>
    </xf>
    <xf numFmtId="0" fontId="26" fillId="0" borderId="0" xfId="0" applyFont="1"/>
    <xf numFmtId="0" fontId="5" fillId="0" borderId="0" xfId="0" applyFont="1"/>
    <xf numFmtId="0" fontId="13" fillId="0" borderId="0" xfId="0" applyFont="1"/>
    <xf numFmtId="0" fontId="28" fillId="0" borderId="0" xfId="0" applyFont="1"/>
    <xf numFmtId="0" fontId="4" fillId="0" borderId="0" xfId="0" applyFont="1"/>
    <xf numFmtId="0" fontId="29" fillId="0" borderId="0" xfId="0" applyFont="1"/>
    <xf numFmtId="164" fontId="9" fillId="0" borderId="0" xfId="0" applyNumberFormat="1" applyFont="1" applyAlignment="1">
      <alignment horizontal="right"/>
    </xf>
    <xf numFmtId="0" fontId="30" fillId="0" borderId="0" xfId="0" applyFont="1"/>
    <xf numFmtId="0" fontId="31"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Alignment="1" applyProtection="1">
      <alignment horizontal="left"/>
      <protection locked="0"/>
    </xf>
    <xf numFmtId="0" fontId="2" fillId="0" borderId="0" xfId="5" applyProtection="1">
      <protection locked="0"/>
    </xf>
    <xf numFmtId="0" fontId="2" fillId="0" borderId="0" xfId="5"/>
    <xf numFmtId="7" fontId="20" fillId="0" borderId="0" xfId="5" applyNumberFormat="1" applyFont="1" applyAlignment="1">
      <alignment horizontal="left"/>
    </xf>
    <xf numFmtId="4" fontId="22" fillId="0" borderId="0" xfId="5" applyNumberFormat="1" applyFont="1" applyAlignment="1">
      <alignment horizontal="center"/>
    </xf>
    <xf numFmtId="7" fontId="17" fillId="0" borderId="0" xfId="6" applyNumberFormat="1" applyFont="1" applyAlignment="1">
      <alignment horizontal="left"/>
    </xf>
    <xf numFmtId="0" fontId="7" fillId="0" borderId="0" xfId="9" applyFont="1" applyAlignment="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Font="1" applyAlignment="1" applyProtection="1">
      <alignment horizontal="center"/>
      <protection locked="0"/>
    </xf>
    <xf numFmtId="4" fontId="7" fillId="0" borderId="0" xfId="9" applyNumberFormat="1" applyFont="1" applyAlignment="1">
      <alignment horizontal="center"/>
    </xf>
    <xf numFmtId="0" fontId="33" fillId="0" borderId="0" xfId="5" applyFont="1"/>
    <xf numFmtId="165" fontId="9" fillId="0" borderId="5" xfId="5" applyNumberFormat="1" applyFont="1" applyBorder="1" applyAlignment="1" applyProtection="1">
      <alignment horizontal="center"/>
      <protection locked="0"/>
    </xf>
    <xf numFmtId="165" fontId="9" fillId="0" borderId="0" xfId="5" applyNumberFormat="1" applyFont="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Alignment="1">
      <alignment horizontal="left"/>
    </xf>
    <xf numFmtId="7" fontId="33" fillId="0" borderId="0" xfId="5" applyNumberFormat="1" applyFont="1" applyAlignment="1">
      <alignment horizontal="left"/>
    </xf>
    <xf numFmtId="0" fontId="34" fillId="0" borderId="0" xfId="5" applyFont="1"/>
    <xf numFmtId="7" fontId="33" fillId="0" borderId="0" xfId="5" applyNumberFormat="1" applyFont="1" applyAlignment="1" applyProtection="1">
      <alignment horizontal="left"/>
      <protection locked="0"/>
    </xf>
    <xf numFmtId="7" fontId="35" fillId="0" borderId="0" xfId="5" applyNumberFormat="1" applyFont="1" applyAlignment="1">
      <alignment horizontal="center"/>
    </xf>
    <xf numFmtId="2" fontId="16" fillId="0" borderId="0" xfId="5" applyNumberFormat="1" applyFont="1" applyAlignment="1">
      <alignment horizontal="center"/>
    </xf>
    <xf numFmtId="7" fontId="33" fillId="0" borderId="0" xfId="5" applyNumberFormat="1" applyFont="1" applyAlignment="1" applyProtection="1">
      <alignment horizontal="left" indent="2"/>
      <protection locked="0"/>
    </xf>
    <xf numFmtId="2" fontId="16" fillId="0" borderId="0" xfId="5" applyNumberFormat="1" applyFont="1"/>
    <xf numFmtId="1" fontId="16" fillId="0" borderId="0" xfId="5" applyNumberFormat="1" applyFont="1"/>
    <xf numFmtId="0" fontId="22" fillId="0" borderId="0" xfId="5" applyFont="1"/>
    <xf numFmtId="166" fontId="16" fillId="0" borderId="0" xfId="9" applyNumberFormat="1" applyFont="1" applyAlignment="1" applyProtection="1">
      <alignment horizontal="center"/>
      <protection locked="0"/>
    </xf>
    <xf numFmtId="1" fontId="16" fillId="0" borderId="0" xfId="9" applyNumberFormat="1" applyFont="1" applyAlignment="1" applyProtection="1">
      <alignment horizontal="center"/>
      <protection locked="0"/>
    </xf>
    <xf numFmtId="7" fontId="36" fillId="0" borderId="0" xfId="5" applyNumberFormat="1" applyFont="1" applyAlignment="1">
      <alignment horizontal="left"/>
    </xf>
    <xf numFmtId="165" fontId="16" fillId="0" borderId="0" xfId="9" applyNumberFormat="1" applyFont="1" applyAlignment="1" applyProtection="1">
      <alignment horizontal="center"/>
      <protection locked="0"/>
    </xf>
    <xf numFmtId="164" fontId="16" fillId="0" borderId="1" xfId="9" applyNumberFormat="1" applyFont="1" applyBorder="1" applyAlignment="1" applyProtection="1">
      <alignment horizontal="center"/>
      <protection locked="0"/>
    </xf>
    <xf numFmtId="164" fontId="16" fillId="0" borderId="0" xfId="9" applyNumberFormat="1" applyFont="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38" fillId="0" borderId="0" xfId="0" applyFont="1" applyAlignment="1">
      <alignment horizontal="centerContinuous"/>
    </xf>
    <xf numFmtId="0" fontId="39" fillId="0" borderId="0" xfId="0" applyFont="1"/>
    <xf numFmtId="0" fontId="39" fillId="0" borderId="5" xfId="0" applyFont="1" applyBorder="1"/>
    <xf numFmtId="0" fontId="0" fillId="0" borderId="5" xfId="0" applyBorder="1"/>
    <xf numFmtId="0" fontId="0" fillId="0" borderId="8" xfId="0" applyBorder="1"/>
    <xf numFmtId="0" fontId="0" fillId="0" borderId="11" xfId="0" applyBorder="1"/>
    <xf numFmtId="0" fontId="0" fillId="0" borderId="12" xfId="0" applyBorder="1"/>
    <xf numFmtId="166" fontId="16" fillId="0" borderId="1" xfId="8" applyNumberFormat="1" applyFont="1" applyBorder="1" applyAlignment="1" applyProtection="1">
      <alignment horizontal="center"/>
      <protection locked="0"/>
    </xf>
    <xf numFmtId="0" fontId="16" fillId="0" borderId="1" xfId="8"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xf numFmtId="0" fontId="20" fillId="0" borderId="7" xfId="0" applyFont="1" applyBorder="1"/>
    <xf numFmtId="0" fontId="8" fillId="0" borderId="8" xfId="0" applyFont="1" applyBorder="1"/>
    <xf numFmtId="0" fontId="8" fillId="0" borderId="13" xfId="0" applyFont="1" applyBorder="1"/>
    <xf numFmtId="0" fontId="7" fillId="0" borderId="13" xfId="8" applyFont="1" applyBorder="1" applyAlignment="1">
      <alignment horizontal="left"/>
    </xf>
    <xf numFmtId="0" fontId="7" fillId="0" borderId="0" xfId="8" applyFont="1" applyBorder="1" applyAlignment="1">
      <alignment horizontal="left"/>
    </xf>
    <xf numFmtId="0" fontId="16" fillId="0" borderId="0" xfId="8" applyFont="1" applyBorder="1" applyAlignment="1" applyProtection="1">
      <alignment horizontal="left"/>
      <protection locked="0"/>
    </xf>
    <xf numFmtId="0" fontId="7" fillId="0" borderId="0" xfId="8" applyFont="1" applyBorder="1" applyAlignment="1" applyProtection="1">
      <alignment horizontal="right"/>
      <protection locked="0"/>
    </xf>
    <xf numFmtId="0" fontId="7" fillId="0" borderId="0" xfId="8" applyFont="1" applyBorder="1" applyAlignment="1">
      <alignment horizontal="right"/>
    </xf>
    <xf numFmtId="0" fontId="7" fillId="0" borderId="0" xfId="8" quotePrefix="1" applyFont="1" applyBorder="1" applyAlignment="1">
      <alignment horizontal="right"/>
    </xf>
    <xf numFmtId="0" fontId="7" fillId="0" borderId="0" xfId="8" applyFont="1" applyBorder="1" applyAlignment="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Border="1" applyAlignment="1">
      <alignment horizontal="left"/>
    </xf>
    <xf numFmtId="164" fontId="9" fillId="0" borderId="13" xfId="6" applyNumberFormat="1" applyFont="1" applyBorder="1" applyAlignment="1">
      <alignment horizontal="left"/>
    </xf>
    <xf numFmtId="7" fontId="20" fillId="0" borderId="0" xfId="6" applyNumberFormat="1" applyFont="1" applyAlignment="1">
      <alignment horizontal="left"/>
    </xf>
    <xf numFmtId="7" fontId="16" fillId="0" borderId="0" xfId="8" applyNumberFormat="1" applyFont="1" applyBorder="1" applyAlignment="1">
      <alignment horizontal="center"/>
    </xf>
    <xf numFmtId="0" fontId="16" fillId="0" borderId="0" xfId="8" applyFont="1" applyBorder="1" applyAlignment="1">
      <alignment horizontal="center"/>
    </xf>
    <xf numFmtId="7" fontId="7" fillId="0" borderId="12" xfId="8" applyNumberFormat="1" applyFont="1" applyBorder="1" applyAlignment="1">
      <alignment horizontal="center"/>
    </xf>
    <xf numFmtId="7" fontId="41" fillId="0" borderId="13" xfId="8" applyNumberFormat="1" applyFont="1" applyBorder="1" applyAlignment="1">
      <alignment horizontal="center"/>
    </xf>
    <xf numFmtId="0" fontId="7" fillId="0" borderId="13" xfId="0" applyFont="1" applyBorder="1"/>
    <xf numFmtId="7" fontId="32" fillId="0" borderId="0" xfId="8" applyNumberFormat="1" applyFont="1" applyBorder="1" applyAlignment="1">
      <alignment horizontal="center" shrinkToFit="1"/>
    </xf>
    <xf numFmtId="165" fontId="16" fillId="0" borderId="1" xfId="8" applyNumberFormat="1" applyFont="1" applyBorder="1" applyAlignment="1" applyProtection="1">
      <alignment horizontal="center"/>
      <protection locked="0"/>
    </xf>
    <xf numFmtId="164" fontId="18" fillId="0" borderId="13" xfId="6" applyNumberFormat="1" applyFont="1" applyBorder="1" applyAlignment="1">
      <alignment horizontal="left"/>
    </xf>
    <xf numFmtId="0" fontId="9" fillId="0" borderId="8" xfId="0" applyFont="1" applyBorder="1" applyAlignment="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Alignment="1">
      <alignment horizontal="center"/>
    </xf>
    <xf numFmtId="0" fontId="18" fillId="0" borderId="0" xfId="6" applyFont="1" applyAlignment="1">
      <alignment horizontal="center"/>
    </xf>
    <xf numFmtId="0" fontId="18" fillId="0" borderId="12" xfId="6" applyFont="1" applyBorder="1" applyAlignment="1">
      <alignment horizontal="center"/>
    </xf>
    <xf numFmtId="0" fontId="9" fillId="0" borderId="0" xfId="0" applyFont="1" applyAlignment="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lignment horizontal="right"/>
    </xf>
    <xf numFmtId="14" fontId="42"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lignment horizontal="right"/>
    </xf>
    <xf numFmtId="7" fontId="41" fillId="0" borderId="13" xfId="8" applyNumberFormat="1" applyFont="1" applyBorder="1" applyAlignment="1">
      <alignment horizontal="center" vertical="top"/>
    </xf>
    <xf numFmtId="0" fontId="0" fillId="0" borderId="14" xfId="0" applyBorder="1"/>
    <xf numFmtId="0" fontId="0" fillId="0" borderId="5" xfId="0" applyBorder="1" applyAlignment="1">
      <alignment vertical="top"/>
    </xf>
    <xf numFmtId="0" fontId="0" fillId="0" borderId="0" xfId="0" applyAlignment="1">
      <alignment vertical="top"/>
    </xf>
    <xf numFmtId="0" fontId="23" fillId="0" borderId="12" xfId="0" applyFont="1" applyBorder="1" applyAlignment="1">
      <alignment horizontal="right"/>
    </xf>
    <xf numFmtId="0" fontId="23" fillId="0" borderId="0" xfId="0" applyFont="1" applyAlignment="1">
      <alignment vertical="top"/>
    </xf>
    <xf numFmtId="0" fontId="23" fillId="0" borderId="13" xfId="0" applyFont="1" applyBorder="1" applyAlignment="1">
      <alignment horizontal="left" indent="1"/>
    </xf>
    <xf numFmtId="0" fontId="23" fillId="0" borderId="0" xfId="0" applyFont="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Alignment="1" applyProtection="1">
      <alignment horizontal="right"/>
      <protection locked="0"/>
    </xf>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Alignment="1">
      <alignment horizontal="right"/>
    </xf>
    <xf numFmtId="0" fontId="0" fillId="0" borderId="16" xfId="0" applyBorder="1"/>
    <xf numFmtId="14" fontId="42"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0" fontId="9" fillId="0" borderId="9" xfId="0" applyFont="1" applyBorder="1" applyAlignment="1">
      <alignment horizontal="right"/>
    </xf>
    <xf numFmtId="0" fontId="0" fillId="0" borderId="9" xfId="0" applyBorder="1"/>
    <xf numFmtId="0" fontId="0" fillId="0" borderId="7" xfId="0" applyBorder="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23" fillId="0" borderId="12" xfId="0" applyFont="1" applyBorder="1"/>
    <xf numFmtId="7" fontId="9" fillId="0" borderId="0" xfId="8" applyNumberFormat="1" applyFont="1" applyBorder="1" applyAlignment="1" applyProtection="1">
      <alignment horizontal="center"/>
      <protection locked="0"/>
    </xf>
    <xf numFmtId="0" fontId="44" fillId="0" borderId="13" xfId="0" applyFont="1" applyBorder="1"/>
    <xf numFmtId="0" fontId="44" fillId="0" borderId="4" xfId="0" applyFont="1" applyBorder="1"/>
    <xf numFmtId="7" fontId="42" fillId="0" borderId="5" xfId="8" applyNumberFormat="1" applyFont="1" applyBorder="1" applyAlignment="1">
      <alignment horizontal="center"/>
    </xf>
    <xf numFmtId="0" fontId="3" fillId="0" borderId="0" xfId="0" applyFont="1" applyAlignment="1">
      <alignment horizontal="left"/>
    </xf>
    <xf numFmtId="0" fontId="46"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46" fillId="0" borderId="0" xfId="0" applyFont="1"/>
    <xf numFmtId="0" fontId="2" fillId="0" borderId="0" xfId="9"/>
    <xf numFmtId="0" fontId="8" fillId="0" borderId="0" xfId="0" applyFont="1" applyAlignment="1">
      <alignment horizontal="right"/>
    </xf>
    <xf numFmtId="7" fontId="41" fillId="0" borderId="0" xfId="8" applyNumberFormat="1" applyFont="1" applyBorder="1" applyAlignment="1">
      <alignment horizontal="center"/>
    </xf>
    <xf numFmtId="14" fontId="16" fillId="0" borderId="1" xfId="8" applyNumberFormat="1" applyFont="1" applyBorder="1" applyAlignment="1" applyProtection="1">
      <alignment horizontal="center"/>
      <protection locked="0"/>
    </xf>
    <xf numFmtId="0" fontId="16" fillId="0" borderId="13" xfId="9" applyFont="1" applyBorder="1" applyAlignment="1" applyProtection="1">
      <alignment horizontal="center"/>
      <protection locked="0"/>
    </xf>
    <xf numFmtId="0" fontId="16" fillId="0" borderId="12" xfId="9" applyFont="1" applyBorder="1" applyAlignment="1" applyProtection="1">
      <alignment horizontal="center"/>
      <protection locked="0"/>
    </xf>
    <xf numFmtId="0" fontId="47" fillId="0" borderId="0" xfId="0" applyFont="1"/>
    <xf numFmtId="164" fontId="47" fillId="0" borderId="0" xfId="0" applyNumberFormat="1" applyFont="1"/>
    <xf numFmtId="4" fontId="16" fillId="0" borderId="0" xfId="9" applyNumberFormat="1" applyFont="1" applyAlignment="1" applyProtection="1">
      <alignment horizontal="center"/>
      <protection locked="0"/>
    </xf>
    <xf numFmtId="0" fontId="42" fillId="0" borderId="0" xfId="4" applyFont="1" applyAlignment="1">
      <alignment horizontal="right"/>
    </xf>
    <xf numFmtId="0" fontId="18" fillId="0" borderId="0" xfId="4" applyFont="1" applyAlignment="1">
      <alignment horizontal="right"/>
    </xf>
    <xf numFmtId="0" fontId="7" fillId="0" borderId="0" xfId="0" applyFont="1" applyAlignment="1">
      <alignment wrapText="1"/>
    </xf>
    <xf numFmtId="0" fontId="20" fillId="0" borderId="0" xfId="0" applyFont="1"/>
    <xf numFmtId="14" fontId="42" fillId="0" borderId="0" xfId="8" applyNumberFormat="1" applyFont="1" applyBorder="1" applyAlignment="1" applyProtection="1">
      <alignment horizontal="left"/>
      <protection locked="0"/>
    </xf>
    <xf numFmtId="0" fontId="7" fillId="0" borderId="0" xfId="0" applyFont="1" applyAlignment="1">
      <alignment horizontal="left"/>
    </xf>
    <xf numFmtId="167" fontId="16" fillId="0" borderId="0" xfId="8" applyNumberFormat="1" applyFont="1" applyBorder="1" applyAlignment="1" applyProtection="1">
      <alignment horizontal="center"/>
      <protection locked="0"/>
    </xf>
    <xf numFmtId="0" fontId="9" fillId="0" borderId="0" xfId="0" applyFont="1" applyAlignment="1" applyProtection="1">
      <alignment horizontal="right"/>
      <protection locked="0"/>
    </xf>
    <xf numFmtId="0" fontId="7" fillId="0" borderId="5" xfId="0" applyFont="1" applyBorder="1" applyAlignment="1">
      <alignment wrapText="1"/>
    </xf>
    <xf numFmtId="7" fontId="48" fillId="0" borderId="0" xfId="5" applyNumberFormat="1" applyFont="1" applyAlignment="1">
      <alignment horizontal="left"/>
    </xf>
    <xf numFmtId="0" fontId="20" fillId="0" borderId="5" xfId="0" applyFont="1" applyBorder="1"/>
    <xf numFmtId="0" fontId="8" fillId="0" borderId="5" xfId="0" applyFont="1" applyBorder="1"/>
    <xf numFmtId="0" fontId="8" fillId="0" borderId="14" xfId="0" applyFont="1" applyBorder="1"/>
    <xf numFmtId="0" fontId="8" fillId="0" borderId="12" xfId="0" applyFont="1" applyBorder="1"/>
    <xf numFmtId="7" fontId="9" fillId="0" borderId="4" xfId="8" applyNumberFormat="1" applyFont="1" applyBorder="1"/>
    <xf numFmtId="7" fontId="9" fillId="0" borderId="3" xfId="8" applyNumberFormat="1" applyFont="1" applyBorder="1" applyAlignment="1">
      <alignment horizontal="center"/>
    </xf>
    <xf numFmtId="7" fontId="9" fillId="0" borderId="3" xfId="8" applyNumberFormat="1" applyFont="1" applyBorder="1" applyAlignment="1">
      <alignment horizontal="center" shrinkToFit="1"/>
    </xf>
    <xf numFmtId="7" fontId="9" fillId="0" borderId="3" xfId="9" applyNumberFormat="1" applyFont="1" applyBorder="1" applyAlignment="1">
      <alignment horizontal="center"/>
    </xf>
    <xf numFmtId="0" fontId="16" fillId="0" borderId="1" xfId="8" applyFont="1" applyBorder="1" applyAlignment="1" applyProtection="1">
      <alignment horizontal="center" shrinkToFit="1"/>
      <protection locked="0"/>
    </xf>
    <xf numFmtId="0" fontId="16" fillId="0" borderId="8" xfId="8" applyFont="1" applyBorder="1" applyAlignment="1" applyProtection="1">
      <alignment horizontal="left"/>
      <protection locked="0"/>
    </xf>
    <xf numFmtId="166" fontId="0" fillId="0" borderId="0" xfId="0" applyNumberFormat="1"/>
    <xf numFmtId="0" fontId="16" fillId="0" borderId="6" xfId="9" applyFont="1" applyBorder="1" applyAlignment="1" applyProtection="1">
      <alignment horizontal="center" shrinkToFit="1"/>
      <protection locked="0"/>
    </xf>
    <xf numFmtId="0" fontId="16" fillId="0" borderId="1" xfId="9" applyFont="1" applyBorder="1" applyAlignment="1" applyProtection="1">
      <alignment horizontal="center" shrinkToFit="1"/>
      <protection locked="0"/>
    </xf>
    <xf numFmtId="0" fontId="20" fillId="0" borderId="0" xfId="8"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xf numFmtId="0" fontId="36" fillId="0" borderId="0" xfId="8" applyFont="1" applyBorder="1" applyAlignment="1">
      <alignment horizontal="center"/>
    </xf>
    <xf numFmtId="7" fontId="7" fillId="0" borderId="0" xfId="0" applyNumberFormat="1" applyFont="1" applyAlignment="1">
      <alignment horizontal="center"/>
    </xf>
    <xf numFmtId="0" fontId="26" fillId="0" borderId="8" xfId="0" applyFont="1" applyBorder="1"/>
    <xf numFmtId="166" fontId="26" fillId="0" borderId="0" xfId="0" applyNumberFormat="1" applyFont="1"/>
    <xf numFmtId="165" fontId="20" fillId="0" borderId="17" xfId="8" applyNumberFormat="1" applyFont="1" applyBorder="1" applyAlignment="1" applyProtection="1">
      <alignment horizontal="center"/>
      <protection locked="0"/>
    </xf>
    <xf numFmtId="0" fontId="20" fillId="0" borderId="0" xfId="0" applyFont="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48" fillId="0" borderId="18" xfId="5" applyNumberFormat="1" applyFont="1" applyBorder="1" applyAlignment="1">
      <alignment horizontal="left"/>
    </xf>
    <xf numFmtId="0" fontId="0" fillId="0" borderId="18" xfId="0" applyBorder="1"/>
    <xf numFmtId="0" fontId="16" fillId="0" borderId="18" xfId="9"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2" fillId="0" borderId="18" xfId="4" applyFont="1" applyBorder="1" applyAlignment="1">
      <alignment horizontal="right"/>
    </xf>
    <xf numFmtId="7" fontId="33" fillId="0" borderId="0" xfId="5" applyNumberFormat="1" applyFont="1" applyAlignment="1">
      <alignment horizontal="left" indent="1"/>
    </xf>
    <xf numFmtId="0" fontId="10" fillId="0" borderId="0" xfId="0" applyFont="1"/>
    <xf numFmtId="7" fontId="8" fillId="0" borderId="0" xfId="7" applyNumberFormat="1" applyFont="1" applyAlignment="1">
      <alignment horizontal="center"/>
    </xf>
    <xf numFmtId="0" fontId="8" fillId="0" borderId="0" xfId="0" applyFont="1" applyAlignment="1">
      <alignment horizontal="center"/>
    </xf>
    <xf numFmtId="7" fontId="43" fillId="0" borderId="0" xfId="7" applyNumberFormat="1" applyFont="1" applyAlignment="1">
      <alignment horizontal="center"/>
    </xf>
    <xf numFmtId="7" fontId="49" fillId="0" borderId="0" xfId="9" applyNumberFormat="1" applyFont="1" applyAlignment="1">
      <alignment horizontal="center"/>
    </xf>
    <xf numFmtId="1" fontId="8" fillId="0" borderId="8" xfId="7" applyFont="1" applyBorder="1" applyAlignment="1">
      <alignment horizontal="right"/>
    </xf>
    <xf numFmtId="0" fontId="8" fillId="0" borderId="5" xfId="0"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4" fillId="0" borderId="0" xfId="0" applyFont="1" applyAlignment="1">
      <alignment horizontal="left"/>
    </xf>
    <xf numFmtId="4" fontId="12" fillId="0" borderId="0" xfId="8" applyNumberFormat="1" applyFont="1" applyBorder="1" applyAlignment="1">
      <alignment horizontal="center"/>
    </xf>
    <xf numFmtId="0" fontId="24" fillId="0" borderId="0" xfId="0" applyFont="1"/>
    <xf numFmtId="0" fontId="49" fillId="0" borderId="0" xfId="0" applyFont="1" applyAlignment="1">
      <alignment horizontal="center"/>
    </xf>
    <xf numFmtId="7" fontId="49" fillId="0" borderId="0" xfId="7" applyNumberFormat="1" applyFont="1" applyAlignment="1">
      <alignment horizontal="center"/>
    </xf>
    <xf numFmtId="169" fontId="52" fillId="0" borderId="0" xfId="8" applyNumberFormat="1" applyFont="1" applyBorder="1" applyAlignment="1">
      <alignment horizontal="center"/>
    </xf>
    <xf numFmtId="0" fontId="54" fillId="0" borderId="0" xfId="0" applyFont="1"/>
    <xf numFmtId="14" fontId="50" fillId="0" borderId="0" xfId="8" applyNumberFormat="1" applyFont="1" applyBorder="1" applyAlignment="1" applyProtection="1">
      <alignment horizontal="left" vertical="top"/>
      <protection locked="0"/>
    </xf>
    <xf numFmtId="7" fontId="44" fillId="0" borderId="0" xfId="7" applyNumberFormat="1" applyFont="1" applyAlignment="1">
      <alignment horizontal="center"/>
    </xf>
    <xf numFmtId="1" fontId="8" fillId="0" borderId="0" xfId="7" applyFont="1" applyAlignment="1">
      <alignment horizontal="right"/>
    </xf>
    <xf numFmtId="165" fontId="8" fillId="0" borderId="0" xfId="0" applyNumberFormat="1" applyFont="1" applyAlignment="1">
      <alignment horizontal="center"/>
    </xf>
    <xf numFmtId="0" fontId="20" fillId="0" borderId="0" xfId="0" quotePrefix="1" applyFont="1"/>
    <xf numFmtId="1" fontId="8" fillId="0" borderId="8" xfId="7" applyFont="1" applyBorder="1" applyAlignment="1">
      <alignment horizontal="center"/>
    </xf>
    <xf numFmtId="1" fontId="8" fillId="0" borderId="0" xfId="7" applyFont="1" applyAlignment="1">
      <alignment horizontal="center"/>
    </xf>
    <xf numFmtId="4" fontId="12" fillId="0" borderId="0" xfId="7" applyNumberFormat="1" applyFont="1" applyAlignment="1" applyProtection="1">
      <alignment horizontal="center"/>
      <protection locked="0"/>
    </xf>
    <xf numFmtId="1" fontId="12" fillId="0" borderId="0" xfId="7" applyFont="1" applyAlignment="1">
      <alignment horizontal="right"/>
    </xf>
    <xf numFmtId="0" fontId="9" fillId="0" borderId="7" xfId="9" applyFont="1" applyBorder="1" applyAlignment="1">
      <alignment horizontal="left"/>
    </xf>
    <xf numFmtId="0" fontId="2" fillId="0" borderId="8" xfId="9" applyBorder="1"/>
    <xf numFmtId="0" fontId="1" fillId="0" borderId="8" xfId="2" applyBorder="1"/>
    <xf numFmtId="0" fontId="2" fillId="0" borderId="11" xfId="9" applyBorder="1"/>
    <xf numFmtId="0" fontId="1" fillId="0" borderId="0" xfId="2"/>
    <xf numFmtId="0" fontId="2" fillId="0" borderId="12" xfId="9" applyBorder="1"/>
    <xf numFmtId="4" fontId="7" fillId="0" borderId="12" xfId="9" applyNumberFormat="1" applyFont="1" applyBorder="1" applyAlignment="1">
      <alignment horizontal="center"/>
    </xf>
    <xf numFmtId="7" fontId="9" fillId="0" borderId="13" xfId="9" applyNumberFormat="1" applyFont="1" applyBorder="1" applyAlignment="1">
      <alignment horizontal="center"/>
    </xf>
    <xf numFmtId="7" fontId="34" fillId="0" borderId="0" xfId="9" applyNumberFormat="1" applyFont="1" applyAlignment="1">
      <alignment horizontal="center"/>
    </xf>
    <xf numFmtId="7" fontId="9" fillId="0" borderId="12" xfId="9" applyNumberFormat="1" applyFont="1" applyBorder="1" applyAlignment="1">
      <alignment horizontal="center"/>
    </xf>
    <xf numFmtId="165" fontId="16" fillId="0" borderId="1" xfId="9" applyNumberFormat="1" applyFont="1" applyBorder="1" applyAlignment="1">
      <alignment horizontal="center"/>
    </xf>
    <xf numFmtId="14" fontId="16" fillId="0" borderId="0" xfId="9" applyNumberFormat="1" applyFont="1" applyAlignment="1" applyProtection="1">
      <alignment horizontal="center"/>
      <protection locked="0"/>
    </xf>
    <xf numFmtId="4" fontId="20" fillId="0" borderId="0" xfId="9" applyNumberFormat="1" applyFont="1" applyAlignment="1" applyProtection="1">
      <alignment horizontal="right"/>
      <protection locked="0"/>
    </xf>
    <xf numFmtId="4" fontId="16" fillId="0" borderId="12" xfId="9" applyNumberFormat="1" applyFont="1" applyBorder="1" applyAlignment="1">
      <alignment horizontal="center"/>
    </xf>
    <xf numFmtId="0" fontId="2" fillId="0" borderId="13" xfId="3" applyBorder="1"/>
    <xf numFmtId="0" fontId="2" fillId="0" borderId="0" xfId="3"/>
    <xf numFmtId="0" fontId="20" fillId="0" borderId="0" xfId="9" applyFont="1" applyAlignment="1">
      <alignment horizontal="right"/>
    </xf>
    <xf numFmtId="7" fontId="17" fillId="0" borderId="0" xfId="3" applyNumberFormat="1" applyFont="1" applyAlignment="1">
      <alignment horizontal="left"/>
    </xf>
    <xf numFmtId="165" fontId="2" fillId="0" borderId="0" xfId="3" applyNumberFormat="1"/>
    <xf numFmtId="164" fontId="2" fillId="0" borderId="0" xfId="3" applyNumberFormat="1"/>
    <xf numFmtId="0" fontId="2" fillId="0" borderId="12" xfId="3" applyBorder="1" applyProtection="1">
      <protection locked="0"/>
    </xf>
    <xf numFmtId="0" fontId="2" fillId="0" borderId="1" xfId="3" applyBorder="1"/>
    <xf numFmtId="165" fontId="0" fillId="0" borderId="8" xfId="0" applyNumberFormat="1" applyBorder="1"/>
    <xf numFmtId="0" fontId="0" fillId="0" borderId="15" xfId="0" applyBorder="1"/>
    <xf numFmtId="0" fontId="2" fillId="0" borderId="4" xfId="3" applyBorder="1"/>
    <xf numFmtId="7" fontId="17" fillId="0" borderId="5" xfId="3" applyNumberFormat="1" applyFont="1" applyBorder="1" applyAlignment="1">
      <alignment horizontal="left"/>
    </xf>
    <xf numFmtId="165" fontId="0" fillId="0" borderId="9" xfId="0" applyNumberFormat="1" applyBorder="1"/>
    <xf numFmtId="0" fontId="20" fillId="0" borderId="5" xfId="9" applyFont="1" applyBorder="1" applyAlignment="1">
      <alignment horizontal="right"/>
    </xf>
    <xf numFmtId="0" fontId="0" fillId="0" borderId="20" xfId="0" applyBorder="1"/>
    <xf numFmtId="0" fontId="2" fillId="0" borderId="0" xfId="3" applyProtection="1">
      <protection locked="0"/>
    </xf>
    <xf numFmtId="1" fontId="2" fillId="0" borderId="1" xfId="3" applyNumberFormat="1" applyBorder="1"/>
    <xf numFmtId="0" fontId="20" fillId="0" borderId="0" xfId="0" applyFont="1" applyAlignment="1">
      <alignment horizontal="right"/>
    </xf>
    <xf numFmtId="164" fontId="42" fillId="0" borderId="13" xfId="9" applyNumberFormat="1" applyFont="1" applyBorder="1" applyAlignment="1" applyProtection="1">
      <alignment horizontal="left"/>
      <protection locked="0"/>
    </xf>
    <xf numFmtId="164" fontId="42" fillId="0" borderId="13" xfId="9" applyNumberFormat="1" applyFont="1" applyBorder="1" applyAlignment="1" applyProtection="1">
      <alignment horizontal="left" indent="1"/>
      <protection locked="0"/>
    </xf>
    <xf numFmtId="0" fontId="9" fillId="0" borderId="13" xfId="9" applyFont="1" applyBorder="1" applyAlignment="1">
      <alignment horizontal="left"/>
    </xf>
    <xf numFmtId="165" fontId="3" fillId="0" borderId="0" xfId="0" applyNumberFormat="1" applyFont="1"/>
    <xf numFmtId="165" fontId="56" fillId="0" borderId="0" xfId="3" applyNumberFormat="1" applyFont="1"/>
    <xf numFmtId="0" fontId="56" fillId="0" borderId="0" xfId="3" applyFont="1"/>
    <xf numFmtId="164" fontId="56" fillId="0" borderId="0" xfId="3" applyNumberFormat="1" applyFont="1"/>
    <xf numFmtId="0" fontId="56" fillId="0" borderId="12" xfId="3" applyFont="1" applyBorder="1" applyProtection="1">
      <protection locked="0"/>
    </xf>
    <xf numFmtId="165" fontId="0" fillId="0" borderId="0" xfId="0" applyNumberFormat="1"/>
    <xf numFmtId="7" fontId="32"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0" fontId="49" fillId="0" borderId="0" xfId="1" applyFont="1" applyAlignment="1">
      <alignment horizontal="center"/>
    </xf>
    <xf numFmtId="7" fontId="8" fillId="0" borderId="0" xfId="9" applyNumberFormat="1" applyFont="1" applyAlignment="1" applyProtection="1">
      <alignment horizontal="center"/>
      <protection locked="0"/>
    </xf>
    <xf numFmtId="0" fontId="5" fillId="0" borderId="0" xfId="9" applyFont="1" applyAlignment="1">
      <alignment horizontal="right"/>
    </xf>
    <xf numFmtId="0" fontId="49" fillId="0" borderId="0" xfId="0" applyFont="1"/>
    <xf numFmtId="0" fontId="49" fillId="0" borderId="0" xfId="0" applyFont="1" applyAlignment="1">
      <alignment horizontal="left" indent="1"/>
    </xf>
    <xf numFmtId="7" fontId="9" fillId="0" borderId="0" xfId="9" applyNumberFormat="1" applyFont="1" applyAlignment="1">
      <alignment horizontal="right"/>
    </xf>
    <xf numFmtId="0" fontId="9" fillId="0" borderId="0" xfId="5" applyFont="1" applyAlignment="1">
      <alignment horizontal="right"/>
    </xf>
    <xf numFmtId="7" fontId="14" fillId="0" borderId="0" xfId="8" applyNumberFormat="1" applyFont="1" applyBorder="1" applyAlignment="1">
      <alignment horizontal="center"/>
    </xf>
    <xf numFmtId="4" fontId="9" fillId="0" borderId="0" xfId="8" applyNumberFormat="1" applyFont="1" applyBorder="1" applyAlignment="1">
      <alignment horizontal="center"/>
    </xf>
    <xf numFmtId="0" fontId="57" fillId="0" borderId="0" xfId="8" applyFont="1" applyBorder="1" applyAlignment="1">
      <alignment horizontal="center"/>
    </xf>
    <xf numFmtId="0" fontId="58" fillId="0" borderId="0" xfId="0" applyFont="1"/>
    <xf numFmtId="7" fontId="34" fillId="0" borderId="0" xfId="8" applyNumberFormat="1" applyFont="1" applyBorder="1" applyAlignment="1">
      <alignment horizontal="center"/>
    </xf>
    <xf numFmtId="7" fontId="9" fillId="0" borderId="6" xfId="9" applyNumberFormat="1" applyFont="1" applyBorder="1" applyAlignment="1">
      <alignment horizontal="center" shrinkToFit="1"/>
    </xf>
    <xf numFmtId="7" fontId="9" fillId="0" borderId="6" xfId="9" applyNumberFormat="1" applyFont="1" applyBorder="1" applyAlignment="1">
      <alignment horizontal="center"/>
    </xf>
    <xf numFmtId="7" fontId="9" fillId="0" borderId="10" xfId="9" applyNumberFormat="1" applyFont="1" applyBorder="1" applyAlignment="1">
      <alignment horizontal="center"/>
    </xf>
    <xf numFmtId="7" fontId="9" fillId="0" borderId="10" xfId="9" applyNumberFormat="1" applyFont="1" applyBorder="1" applyAlignment="1">
      <alignment horizontal="center" shrinkToFit="1"/>
    </xf>
    <xf numFmtId="7" fontId="9" fillId="0" borderId="3" xfId="9" applyNumberFormat="1" applyFont="1" applyBorder="1" applyAlignment="1">
      <alignment horizontal="center" shrinkToFit="1"/>
    </xf>
    <xf numFmtId="7" fontId="34" fillId="0" borderId="3" xfId="9" applyNumberFormat="1" applyFont="1" applyBorder="1" applyAlignment="1">
      <alignment horizontal="center"/>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165" fontId="59" fillId="0" borderId="0" xfId="0" applyNumberFormat="1" applyFont="1" applyAlignment="1">
      <alignment horizontal="center"/>
    </xf>
    <xf numFmtId="0" fontId="8" fillId="0" borderId="0" xfId="9" applyFont="1" applyAlignment="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Alignment="1" applyProtection="1">
      <alignment horizontal="center"/>
      <protection locked="0"/>
    </xf>
    <xf numFmtId="7" fontId="20" fillId="0" borderId="0" xfId="4" applyNumberFormat="1" applyFont="1" applyAlignment="1" applyProtection="1">
      <alignment horizontal="left"/>
      <protection locked="0"/>
    </xf>
    <xf numFmtId="0" fontId="9" fillId="0" borderId="0" xfId="0" applyFont="1" applyAlignment="1">
      <alignment horizontal="center"/>
    </xf>
    <xf numFmtId="0" fontId="22" fillId="0" borderId="5" xfId="0" applyFont="1" applyBorder="1" applyAlignment="1">
      <alignment horizontal="center"/>
    </xf>
    <xf numFmtId="0" fontId="0" fillId="0" borderId="1" xfId="0" applyBorder="1"/>
    <xf numFmtId="7" fontId="8" fillId="0" borderId="17" xfId="0" applyNumberFormat="1" applyFont="1" applyBorder="1" applyAlignment="1">
      <alignment horizontal="center"/>
    </xf>
    <xf numFmtId="14" fontId="33" fillId="0" borderId="0" xfId="8" applyNumberFormat="1" applyFont="1" applyBorder="1" applyAlignment="1" applyProtection="1">
      <alignment horizontal="left"/>
      <protection locked="0"/>
    </xf>
    <xf numFmtId="0" fontId="16" fillId="0" borderId="0" xfId="8" applyFont="1" applyBorder="1" applyAlignment="1" applyProtection="1">
      <alignment horizontal="center" shrinkToFit="1"/>
      <protection locked="0"/>
    </xf>
    <xf numFmtId="164" fontId="15" fillId="0" borderId="0" xfId="4" applyNumberFormat="1" applyFont="1" applyAlignment="1" applyProtection="1">
      <alignment horizontal="center"/>
      <protection locked="0"/>
    </xf>
    <xf numFmtId="0" fontId="0" fillId="0" borderId="21" xfId="0" applyBorder="1"/>
    <xf numFmtId="0" fontId="39" fillId="0" borderId="21" xfId="0" applyFont="1" applyBorder="1"/>
    <xf numFmtId="7" fontId="9" fillId="0" borderId="5" xfId="8" applyNumberFormat="1"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7" fontId="9" fillId="0" borderId="0" xfId="9" applyNumberFormat="1" applyFont="1" applyAlignment="1">
      <alignment horizontal="center" shrinkToFit="1"/>
    </xf>
    <xf numFmtId="7" fontId="9" fillId="0" borderId="5" xfId="8" applyNumberFormat="1" applyFont="1" applyBorder="1"/>
    <xf numFmtId="7" fontId="9" fillId="0" borderId="5" xfId="9" applyNumberFormat="1" applyFont="1" applyBorder="1" applyAlignment="1">
      <alignment horizontal="center" shrinkToFit="1"/>
    </xf>
    <xf numFmtId="7" fontId="34" fillId="0" borderId="5" xfId="9" applyNumberFormat="1" applyFont="1" applyBorder="1" applyAlignment="1">
      <alignment horizontal="center"/>
    </xf>
    <xf numFmtId="7" fontId="9" fillId="0" borderId="5" xfId="8" applyNumberFormat="1" applyFont="1" applyBorder="1" applyAlignment="1">
      <alignment horizontal="center" shrinkToFit="1"/>
    </xf>
    <xf numFmtId="14" fontId="42"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lignment horizontal="right"/>
    </xf>
    <xf numFmtId="7" fontId="16" fillId="0" borderId="9" xfId="8" applyNumberFormat="1" applyFont="1" applyBorder="1" applyAlignment="1" applyProtection="1">
      <alignment horizontal="center"/>
      <protection locked="0"/>
    </xf>
    <xf numFmtId="0" fontId="0" fillId="0" borderId="24" xfId="0" applyBorder="1"/>
    <xf numFmtId="1" fontId="8" fillId="0" borderId="5" xfId="7" applyFont="1" applyBorder="1" applyAlignment="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3" fillId="0" borderId="0" xfId="0" applyFont="1"/>
    <xf numFmtId="14" fontId="33" fillId="0" borderId="0" xfId="8" applyNumberFormat="1" applyFont="1" applyBorder="1" applyAlignment="1" applyProtection="1">
      <alignment horizontal="left" vertical="top"/>
      <protection locked="0"/>
    </xf>
    <xf numFmtId="0" fontId="33" fillId="0" borderId="0" xfId="0" applyFont="1" applyAlignment="1">
      <alignment horizontal="left" indent="1"/>
    </xf>
    <xf numFmtId="14" fontId="33" fillId="0" borderId="0" xfId="8" applyNumberFormat="1" applyFont="1" applyBorder="1" applyAlignment="1" applyProtection="1">
      <alignment horizontal="left" vertical="top" indent="1"/>
      <protection locked="0"/>
    </xf>
    <xf numFmtId="164" fontId="42" fillId="0" borderId="2" xfId="9" applyNumberFormat="1" applyFont="1" applyBorder="1" applyAlignment="1" applyProtection="1">
      <alignment horizontal="left"/>
      <protection locked="0"/>
    </xf>
    <xf numFmtId="0" fontId="8" fillId="0" borderId="0" xfId="9" applyFont="1" applyAlignment="1">
      <alignment horizontal="left"/>
    </xf>
    <xf numFmtId="39" fontId="16" fillId="0" borderId="0" xfId="8" applyNumberFormat="1" applyFont="1" applyBorder="1" applyAlignment="1" applyProtection="1">
      <alignment horizontal="center"/>
      <protection locked="0"/>
    </xf>
    <xf numFmtId="0" fontId="5" fillId="0" borderId="0" xfId="0" applyFont="1" applyAlignment="1">
      <alignment horizontal="left"/>
    </xf>
    <xf numFmtId="0" fontId="6" fillId="0" borderId="0" xfId="0" applyFont="1" applyAlignment="1">
      <alignment horizontal="left"/>
    </xf>
    <xf numFmtId="0" fontId="60" fillId="0" borderId="0" xfId="0" applyFont="1" applyAlignment="1">
      <alignment horizontal="left"/>
    </xf>
    <xf numFmtId="0" fontId="60" fillId="0" borderId="0" xfId="0" applyFont="1" applyAlignment="1">
      <alignment horizontal="center"/>
    </xf>
    <xf numFmtId="0" fontId="61" fillId="0" borderId="0" xfId="0" applyFont="1"/>
    <xf numFmtId="0" fontId="62" fillId="0" borderId="0" xfId="0" applyFont="1"/>
    <xf numFmtId="0" fontId="61" fillId="0" borderId="0" xfId="0" applyFont="1" applyAlignment="1">
      <alignment horizontal="right"/>
    </xf>
    <xf numFmtId="0" fontId="60"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12" fillId="0" borderId="25" xfId="0" applyFont="1" applyBorder="1" applyAlignment="1">
      <alignment horizontal="right"/>
    </xf>
    <xf numFmtId="0" fontId="12" fillId="0" borderId="0" xfId="0" applyFont="1" applyAlignment="1">
      <alignment horizontal="right"/>
    </xf>
    <xf numFmtId="0" fontId="43" fillId="0" borderId="18" xfId="0" applyFont="1" applyBorder="1" applyAlignment="1" applyProtection="1">
      <alignment horizontal="center"/>
      <protection locked="0"/>
    </xf>
    <xf numFmtId="0" fontId="43" fillId="0" borderId="18" xfId="0" applyFont="1" applyBorder="1" applyAlignment="1" applyProtection="1">
      <alignment horizontal="right"/>
      <protection locked="0"/>
    </xf>
    <xf numFmtId="7" fontId="63" fillId="0" borderId="0" xfId="8" applyNumberFormat="1" applyFont="1" applyBorder="1" applyAlignment="1">
      <alignment horizontal="left"/>
    </xf>
    <xf numFmtId="164" fontId="8" fillId="0" borderId="0" xfId="6" applyNumberFormat="1" applyFont="1" applyAlignment="1">
      <alignment horizontal="left"/>
    </xf>
    <xf numFmtId="7" fontId="12" fillId="0" borderId="0" xfId="8" applyNumberFormat="1" applyFont="1" applyBorder="1" applyAlignment="1">
      <alignment horizontal="center"/>
    </xf>
    <xf numFmtId="0" fontId="12" fillId="2" borderId="6" xfId="8" applyFont="1" applyFill="1" applyBorder="1" applyAlignment="1">
      <alignment horizontal="center"/>
    </xf>
    <xf numFmtId="0" fontId="12" fillId="0" borderId="6" xfId="0" applyFont="1" applyBorder="1" applyAlignment="1">
      <alignment horizontal="center"/>
    </xf>
    <xf numFmtId="7" fontId="44" fillId="0" borderId="0" xfId="8" applyNumberFormat="1" applyFont="1" applyBorder="1" applyAlignment="1">
      <alignment horizontal="center"/>
    </xf>
    <xf numFmtId="4" fontId="44" fillId="0" borderId="0" xfId="8" applyNumberFormat="1" applyFont="1" applyBorder="1" applyAlignment="1">
      <alignment horizontal="center"/>
    </xf>
    <xf numFmtId="0" fontId="12" fillId="2" borderId="3" xfId="8" applyFont="1" applyFill="1" applyBorder="1" applyAlignment="1">
      <alignment horizontal="center"/>
    </xf>
    <xf numFmtId="0" fontId="12" fillId="0" borderId="3" xfId="0" applyFont="1" applyBorder="1" applyAlignment="1">
      <alignment horizontal="center"/>
    </xf>
    <xf numFmtId="0" fontId="44" fillId="0" borderId="0" xfId="0" applyFont="1"/>
    <xf numFmtId="7" fontId="12" fillId="0" borderId="0" xfId="8" applyNumberFormat="1" applyFont="1" applyBorder="1" applyAlignment="1" applyProtection="1">
      <alignment horizontal="center"/>
      <protection locked="0"/>
    </xf>
    <xf numFmtId="0" fontId="50" fillId="0" borderId="0" xfId="0" applyFont="1"/>
    <xf numFmtId="14" fontId="50" fillId="0" borderId="0" xfId="8" applyNumberFormat="1" applyFont="1" applyBorder="1" applyAlignment="1" applyProtection="1">
      <alignment horizontal="left"/>
      <protection locked="0"/>
    </xf>
    <xf numFmtId="170" fontId="66" fillId="0" borderId="0" xfId="8" applyNumberFormat="1" applyFont="1" applyBorder="1" applyAlignment="1" applyProtection="1">
      <alignment horizontal="center"/>
      <protection locked="0"/>
    </xf>
    <xf numFmtId="14" fontId="54" fillId="0" borderId="0" xfId="8" applyNumberFormat="1" applyFont="1" applyBorder="1" applyAlignment="1" applyProtection="1">
      <alignment horizontal="center"/>
      <protection locked="0"/>
    </xf>
    <xf numFmtId="39" fontId="54" fillId="0" borderId="0" xfId="8" applyNumberFormat="1" applyFont="1" applyBorder="1" applyAlignment="1" applyProtection="1">
      <alignment horizontal="center"/>
      <protection locked="0"/>
    </xf>
    <xf numFmtId="14" fontId="44" fillId="0" borderId="0" xfId="8" applyNumberFormat="1" applyFont="1" applyBorder="1" applyAlignment="1" applyProtection="1">
      <alignment horizontal="left" vertical="top"/>
      <protection locked="0"/>
    </xf>
    <xf numFmtId="7" fontId="8" fillId="0" borderId="0" xfId="8" applyNumberFormat="1" applyFont="1" applyBorder="1" applyAlignment="1">
      <alignment horizontal="left"/>
    </xf>
    <xf numFmtId="0" fontId="12" fillId="2" borderId="28" xfId="0" applyFont="1" applyFill="1" applyBorder="1" applyAlignment="1">
      <alignment horizontal="center"/>
    </xf>
    <xf numFmtId="0" fontId="44" fillId="2" borderId="30" xfId="0" applyFont="1" applyFill="1" applyBorder="1" applyAlignment="1">
      <alignment horizontal="center"/>
    </xf>
    <xf numFmtId="0" fontId="12" fillId="0" borderId="0" xfId="0" applyFont="1"/>
    <xf numFmtId="0" fontId="12" fillId="0" borderId="0" xfId="8" applyFont="1" applyBorder="1" applyAlignment="1">
      <alignment horizontal="center"/>
    </xf>
    <xf numFmtId="4" fontId="12" fillId="2" borderId="6" xfId="8" applyNumberFormat="1" applyFont="1" applyFill="1" applyBorder="1" applyAlignment="1">
      <alignment horizontal="centerContinuous"/>
    </xf>
    <xf numFmtId="7" fontId="12" fillId="2" borderId="7" xfId="8" applyNumberFormat="1" applyFont="1" applyFill="1" applyBorder="1" applyAlignment="1">
      <alignment horizontal="center"/>
    </xf>
    <xf numFmtId="7" fontId="12" fillId="2" borderId="6" xfId="8" applyNumberFormat="1" applyFont="1" applyFill="1" applyBorder="1" applyAlignment="1">
      <alignment horizontal="center"/>
    </xf>
    <xf numFmtId="4" fontId="44" fillId="2" borderId="3" xfId="8" applyNumberFormat="1" applyFont="1" applyFill="1" applyBorder="1" applyAlignment="1">
      <alignment horizontal="centerContinuous"/>
    </xf>
    <xf numFmtId="7" fontId="12" fillId="2" borderId="13" xfId="8" applyNumberFormat="1" applyFont="1" applyFill="1" applyBorder="1" applyAlignment="1">
      <alignment horizontal="center"/>
    </xf>
    <xf numFmtId="7" fontId="12" fillId="2" borderId="3" xfId="8" applyNumberFormat="1" applyFont="1" applyFill="1" applyBorder="1" applyAlignment="1">
      <alignment horizontal="center"/>
    </xf>
    <xf numFmtId="0" fontId="44" fillId="2" borderId="3" xfId="8" applyFont="1" applyFill="1" applyBorder="1" applyAlignment="1">
      <alignment horizontal="center"/>
    </xf>
    <xf numFmtId="0" fontId="12" fillId="2" borderId="1" xfId="8"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Font="1" applyFill="1" applyBorder="1" applyAlignment="1" applyProtection="1">
      <alignment horizontal="center" shrinkToFit="1"/>
      <protection locked="0"/>
    </xf>
    <xf numFmtId="0" fontId="12" fillId="0" borderId="0" xfId="8" applyFont="1" applyBorder="1" applyAlignment="1" applyProtection="1">
      <alignment horizontal="center" shrinkToFit="1"/>
      <protection locked="0"/>
    </xf>
    <xf numFmtId="14" fontId="50" fillId="0" borderId="0" xfId="8" applyNumberFormat="1" applyFont="1" applyBorder="1" applyAlignment="1" applyProtection="1">
      <alignment horizontal="left" wrapText="1"/>
      <protection locked="0"/>
    </xf>
    <xf numFmtId="14" fontId="50" fillId="0" borderId="0" xfId="8" quotePrefix="1" applyNumberFormat="1" applyFont="1" applyBorder="1" applyAlignment="1" applyProtection="1">
      <alignment horizontal="left" vertical="top"/>
      <protection locked="0"/>
    </xf>
    <xf numFmtId="7" fontId="63" fillId="0" borderId="0" xfId="8" applyNumberFormat="1" applyFont="1" applyBorder="1" applyAlignment="1" applyProtection="1">
      <alignment horizontal="center"/>
      <protection locked="0"/>
    </xf>
    <xf numFmtId="0" fontId="12" fillId="0" borderId="0" xfId="0" applyFont="1" applyAlignment="1">
      <alignment horizontal="left" indent="1"/>
    </xf>
    <xf numFmtId="7" fontId="49" fillId="0" borderId="0" xfId="8" applyNumberFormat="1" applyFont="1" applyBorder="1" applyAlignment="1">
      <alignment horizontal="left"/>
    </xf>
    <xf numFmtId="7" fontId="67" fillId="0" borderId="0" xfId="8" applyNumberFormat="1" applyFont="1" applyBorder="1" applyAlignment="1">
      <alignment horizontal="left"/>
    </xf>
    <xf numFmtId="7" fontId="12" fillId="0" borderId="5" xfId="8" applyNumberFormat="1" applyFont="1" applyBorder="1" applyAlignment="1" applyProtection="1">
      <alignment horizontal="center"/>
      <protection locked="0"/>
    </xf>
    <xf numFmtId="0" fontId="51" fillId="0" borderId="0" xfId="0" applyFont="1" applyAlignment="1">
      <alignment horizontal="right"/>
    </xf>
    <xf numFmtId="0" fontId="12" fillId="0" borderId="1" xfId="0" applyFont="1" applyBorder="1" applyAlignment="1">
      <alignment horizontal="center"/>
    </xf>
    <xf numFmtId="0" fontId="50" fillId="0" borderId="0" xfId="0" applyFont="1" applyAlignment="1">
      <alignment horizontal="left" indent="2"/>
    </xf>
    <xf numFmtId="0" fontId="66" fillId="0" borderId="0" xfId="0" applyFont="1"/>
    <xf numFmtId="0" fontId="66" fillId="0" borderId="0" xfId="0" applyFont="1" applyAlignment="1">
      <alignment horizontal="right"/>
    </xf>
    <xf numFmtId="49" fontId="54" fillId="0" borderId="0" xfId="8" applyNumberFormat="1" applyFont="1" applyBorder="1" applyAlignment="1" applyProtection="1">
      <alignment horizontal="center"/>
      <protection locked="0"/>
    </xf>
    <xf numFmtId="0" fontId="54" fillId="0" borderId="0" xfId="0" applyFont="1" applyAlignment="1">
      <alignment horizontal="center"/>
    </xf>
    <xf numFmtId="165" fontId="54" fillId="0" borderId="0" xfId="0" applyNumberFormat="1" applyFont="1" applyAlignment="1">
      <alignment horizontal="center"/>
    </xf>
    <xf numFmtId="7" fontId="44" fillId="0" borderId="21" xfId="8" applyNumberFormat="1" applyFont="1" applyBorder="1" applyAlignment="1" applyProtection="1">
      <alignment horizontal="left"/>
      <protection locked="0"/>
    </xf>
    <xf numFmtId="0" fontId="8" fillId="0" borderId="21" xfId="0" applyFont="1" applyBorder="1"/>
    <xf numFmtId="7" fontId="44" fillId="0" borderId="0" xfId="8" applyNumberFormat="1" applyFont="1" applyBorder="1" applyAlignment="1" applyProtection="1">
      <alignment horizontal="left"/>
      <protection locked="0"/>
    </xf>
    <xf numFmtId="0" fontId="69" fillId="0" borderId="0" xfId="0" applyFont="1"/>
    <xf numFmtId="0" fontId="70" fillId="0" borderId="12" xfId="0" applyFont="1" applyBorder="1" applyAlignment="1">
      <alignment horizontal="center"/>
    </xf>
    <xf numFmtId="0" fontId="69" fillId="0" borderId="12" xfId="0" applyFont="1" applyBorder="1"/>
    <xf numFmtId="0" fontId="60" fillId="0" borderId="0" xfId="0" applyFont="1"/>
    <xf numFmtId="0" fontId="43" fillId="0" borderId="0" xfId="0" applyFont="1" applyAlignment="1">
      <alignment vertical="top"/>
    </xf>
    <xf numFmtId="0" fontId="71" fillId="0" borderId="0" xfId="0" applyFont="1"/>
    <xf numFmtId="0" fontId="72" fillId="0" borderId="0" xfId="0" applyFont="1"/>
    <xf numFmtId="0" fontId="72" fillId="0" borderId="0" xfId="0" applyFont="1" applyAlignment="1">
      <alignment horizontal="right"/>
    </xf>
    <xf numFmtId="165" fontId="73" fillId="2" borderId="17" xfId="0" applyNumberFormat="1" applyFont="1" applyFill="1" applyBorder="1" applyAlignment="1">
      <alignment horizontal="center"/>
    </xf>
    <xf numFmtId="0" fontId="44" fillId="0" borderId="5" xfId="0" applyFont="1" applyBorder="1"/>
    <xf numFmtId="0" fontId="54" fillId="0" borderId="0" xfId="0" applyFont="1" applyAlignment="1">
      <alignment horizontal="right"/>
    </xf>
    <xf numFmtId="0" fontId="8" fillId="0" borderId="0" xfId="0" quotePrefix="1" applyFont="1"/>
    <xf numFmtId="165" fontId="59" fillId="0" borderId="1" xfId="0" applyNumberFormat="1" applyFont="1" applyBorder="1" applyAlignment="1">
      <alignment horizontal="center"/>
    </xf>
    <xf numFmtId="165" fontId="59" fillId="0" borderId="17" xfId="0" applyNumberFormat="1" applyFont="1" applyBorder="1" applyAlignment="1">
      <alignment horizontal="center"/>
    </xf>
    <xf numFmtId="7" fontId="44" fillId="0" borderId="0" xfId="8" applyNumberFormat="1" applyFont="1" applyBorder="1" applyAlignment="1" applyProtection="1">
      <alignment horizontal="left" indent="2"/>
      <protection locked="0"/>
    </xf>
    <xf numFmtId="0" fontId="63" fillId="0" borderId="0" xfId="0" applyFont="1" applyAlignment="1">
      <alignment horizontal="center"/>
    </xf>
    <xf numFmtId="0" fontId="51" fillId="0" borderId="0" xfId="0" applyFont="1" applyAlignment="1">
      <alignment horizontal="left"/>
    </xf>
    <xf numFmtId="0" fontId="72" fillId="0" borderId="21" xfId="0" applyFont="1" applyBorder="1" applyAlignment="1">
      <alignment horizontal="left"/>
    </xf>
    <xf numFmtId="0" fontId="67" fillId="0" borderId="0" xfId="0" applyFont="1" applyAlignment="1">
      <alignment horizontal="left"/>
    </xf>
    <xf numFmtId="0" fontId="10" fillId="0" borderId="0" xfId="0" applyFont="1" applyAlignment="1">
      <alignment horizontal="left"/>
    </xf>
    <xf numFmtId="0" fontId="67" fillId="0" borderId="21" xfId="0" applyFont="1" applyBorder="1" applyAlignment="1">
      <alignment horizontal="left"/>
    </xf>
    <xf numFmtId="0" fontId="74" fillId="0" borderId="0" xfId="0" applyFont="1" applyAlignment="1">
      <alignment horizontal="left"/>
    </xf>
    <xf numFmtId="7" fontId="12" fillId="2" borderId="32" xfId="8" applyNumberFormat="1" applyFont="1" applyFill="1" applyBorder="1" applyAlignment="1">
      <alignment horizontal="center"/>
    </xf>
    <xf numFmtId="7" fontId="12" fillId="2" borderId="33" xfId="8" applyNumberFormat="1" applyFont="1" applyFill="1" applyBorder="1" applyAlignment="1">
      <alignment horizontal="center"/>
    </xf>
    <xf numFmtId="0" fontId="12" fillId="0" borderId="5" xfId="0" applyFont="1" applyBorder="1" applyAlignment="1">
      <alignment horizontal="center"/>
    </xf>
    <xf numFmtId="165" fontId="51" fillId="0" borderId="17" xfId="0" applyNumberFormat="1" applyFont="1" applyBorder="1" applyAlignment="1">
      <alignment horizontal="center"/>
    </xf>
    <xf numFmtId="169" fontId="52" fillId="2" borderId="1" xfId="8" applyNumberFormat="1" applyFont="1" applyFill="1" applyBorder="1" applyAlignment="1">
      <alignment horizontal="center"/>
    </xf>
    <xf numFmtId="4" fontId="12" fillId="2" borderId="10" xfId="8" applyNumberFormat="1" applyFont="1" applyFill="1" applyBorder="1" applyAlignment="1">
      <alignment horizontal="center"/>
    </xf>
    <xf numFmtId="7" fontId="51" fillId="0" borderId="17" xfId="8" applyNumberFormat="1" applyFont="1" applyBorder="1" applyAlignment="1" applyProtection="1">
      <alignment horizontal="center"/>
      <protection locked="0"/>
    </xf>
    <xf numFmtId="7" fontId="12" fillId="0" borderId="0" xfId="8" applyNumberFormat="1" applyFont="1" applyBorder="1" applyAlignment="1">
      <alignment horizontal="right"/>
    </xf>
    <xf numFmtId="7" fontId="12" fillId="2" borderId="11" xfId="8" applyNumberFormat="1" applyFont="1" applyFill="1" applyBorder="1" applyAlignment="1">
      <alignment horizontal="center"/>
    </xf>
    <xf numFmtId="7" fontId="50" fillId="2" borderId="3" xfId="8" applyNumberFormat="1" applyFont="1" applyFill="1" applyBorder="1" applyAlignment="1">
      <alignment horizontal="center"/>
    </xf>
    <xf numFmtId="7" fontId="50" fillId="2" borderId="14" xfId="8" applyNumberFormat="1" applyFont="1" applyFill="1" applyBorder="1" applyAlignment="1">
      <alignment horizontal="center"/>
    </xf>
    <xf numFmtId="0" fontId="12" fillId="2" borderId="6" xfId="0" applyFont="1" applyFill="1" applyBorder="1" applyAlignment="1">
      <alignment horizontal="center"/>
    </xf>
    <xf numFmtId="165" fontId="51" fillId="0" borderId="0" xfId="0" applyNumberFormat="1" applyFont="1" applyAlignment="1">
      <alignment horizontal="center"/>
    </xf>
    <xf numFmtId="0" fontId="27" fillId="0" borderId="0" xfId="0" applyFont="1"/>
    <xf numFmtId="0" fontId="12" fillId="2" borderId="1" xfId="0" applyFont="1" applyFill="1" applyBorder="1" applyAlignment="1">
      <alignment horizontal="center"/>
    </xf>
    <xf numFmtId="0" fontId="44" fillId="0" borderId="0" xfId="0" applyFont="1" applyAlignment="1">
      <alignment horizontal="left" indent="1"/>
    </xf>
    <xf numFmtId="7" fontId="63" fillId="0" borderId="17" xfId="8" applyNumberFormat="1" applyFont="1" applyBorder="1" applyAlignment="1" applyProtection="1">
      <alignment horizontal="center"/>
      <protection locked="0"/>
    </xf>
    <xf numFmtId="0" fontId="61" fillId="0" borderId="21" xfId="0" applyFont="1" applyBorder="1"/>
    <xf numFmtId="0" fontId="62" fillId="0" borderId="21" xfId="0" applyFont="1" applyBorder="1"/>
    <xf numFmtId="0" fontId="5" fillId="0" borderId="0" xfId="0" applyFont="1" applyAlignment="1">
      <alignment horizontal="right"/>
    </xf>
    <xf numFmtId="165" fontId="75" fillId="0" borderId="17" xfId="0" applyNumberFormat="1" applyFont="1" applyBorder="1" applyAlignment="1">
      <alignment horizontal="center"/>
    </xf>
    <xf numFmtId="165" fontId="51" fillId="0" borderId="1" xfId="0" applyNumberFormat="1" applyFont="1" applyBorder="1" applyAlignment="1">
      <alignment horizontal="center"/>
    </xf>
    <xf numFmtId="0" fontId="45" fillId="0" borderId="0" xfId="0" applyFont="1" applyAlignment="1">
      <alignment horizontal="center"/>
    </xf>
    <xf numFmtId="7" fontId="68" fillId="2" borderId="32" xfId="8" applyNumberFormat="1" applyFont="1" applyFill="1" applyBorder="1" applyAlignment="1">
      <alignment horizontal="center"/>
    </xf>
    <xf numFmtId="0" fontId="44" fillId="2" borderId="35" xfId="0" applyFont="1" applyFill="1" applyBorder="1" applyAlignment="1">
      <alignment horizontal="center"/>
    </xf>
    <xf numFmtId="0" fontId="44" fillId="2" borderId="38" xfId="0" applyFont="1" applyFill="1" applyBorder="1" applyAlignment="1">
      <alignment horizontal="center"/>
    </xf>
    <xf numFmtId="0" fontId="44" fillId="2" borderId="40" xfId="0" applyFont="1" applyFill="1" applyBorder="1" applyAlignment="1">
      <alignment horizontal="center"/>
    </xf>
    <xf numFmtId="4" fontId="12" fillId="2" borderId="3" xfId="8" applyNumberFormat="1" applyFont="1" applyFill="1" applyBorder="1" applyAlignment="1">
      <alignment horizontal="center"/>
    </xf>
    <xf numFmtId="169" fontId="52" fillId="0" borderId="43" xfId="8" applyNumberFormat="1" applyFont="1" applyBorder="1" applyAlignment="1">
      <alignment horizontal="center"/>
    </xf>
    <xf numFmtId="14" fontId="50" fillId="0" borderId="21" xfId="8" quotePrefix="1" applyNumberFormat="1" applyFont="1" applyBorder="1" applyAlignment="1" applyProtection="1">
      <alignment horizontal="left" vertical="top"/>
      <protection locked="0"/>
    </xf>
    <xf numFmtId="14" fontId="44" fillId="0" borderId="18" xfId="8" applyNumberFormat="1" applyFont="1" applyBorder="1" applyAlignment="1" applyProtection="1">
      <alignment horizontal="left" vertical="top"/>
      <protection locked="0"/>
    </xf>
    <xf numFmtId="7" fontId="63" fillId="0" borderId="17" xfId="8" applyNumberFormat="1" applyFont="1" applyBorder="1" applyAlignment="1" applyProtection="1">
      <alignment horizontal="center" vertical="center"/>
      <protection locked="0"/>
    </xf>
    <xf numFmtId="170" fontId="12" fillId="0" borderId="18" xfId="8" applyNumberFormat="1" applyFont="1" applyBorder="1" applyAlignment="1" applyProtection="1">
      <alignment horizontal="center"/>
      <protection locked="0"/>
    </xf>
    <xf numFmtId="0" fontId="8" fillId="0" borderId="21" xfId="0" applyFont="1" applyBorder="1" applyAlignment="1">
      <alignment horizontal="right"/>
    </xf>
    <xf numFmtId="0" fontId="44" fillId="0" borderId="21" xfId="0" applyFont="1" applyBorder="1"/>
    <xf numFmtId="14" fontId="44"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76" fillId="0" borderId="0" xfId="10" applyFont="1" applyProtection="1">
      <protection locked="0"/>
    </xf>
    <xf numFmtId="0" fontId="77" fillId="0" borderId="0" xfId="10" applyFont="1" applyProtection="1">
      <protection locked="0"/>
    </xf>
    <xf numFmtId="0" fontId="44" fillId="0" borderId="18" xfId="0" applyFont="1" applyBorder="1" applyAlignment="1">
      <alignment horizontal="left" indent="1"/>
    </xf>
    <xf numFmtId="0" fontId="50" fillId="0" borderId="0" xfId="0" applyFont="1" applyAlignment="1">
      <alignment horizontal="left" vertical="top" indent="1"/>
    </xf>
    <xf numFmtId="7" fontId="48" fillId="0" borderId="0" xfId="5" applyNumberFormat="1" applyFont="1" applyAlignment="1">
      <alignment horizontal="left" vertical="top" indent="1"/>
    </xf>
    <xf numFmtId="7" fontId="36" fillId="0" borderId="0" xfId="0" applyNumberFormat="1" applyFont="1" applyAlignment="1">
      <alignment horizontal="left"/>
    </xf>
    <xf numFmtId="0" fontId="22" fillId="0" borderId="0" xfId="0" applyFont="1"/>
    <xf numFmtId="0" fontId="19" fillId="0" borderId="0" xfId="0" applyFont="1" applyAlignment="1">
      <alignment horizontal="center"/>
    </xf>
    <xf numFmtId="0" fontId="22" fillId="0" borderId="0" xfId="10" applyFont="1" applyAlignment="1" applyProtection="1">
      <alignment horizontal="center"/>
      <protection locked="0"/>
    </xf>
    <xf numFmtId="0" fontId="22" fillId="0" borderId="0" xfId="0" applyFont="1" applyAlignment="1">
      <alignment horizontal="center"/>
    </xf>
    <xf numFmtId="165" fontId="22" fillId="0" borderId="8" xfId="0" applyNumberFormat="1" applyFont="1" applyBorder="1" applyAlignment="1">
      <alignment horizontal="center"/>
    </xf>
    <xf numFmtId="165" fontId="22" fillId="0" borderId="0" xfId="0" applyNumberFormat="1" applyFont="1" applyAlignment="1">
      <alignment horizontal="center"/>
    </xf>
    <xf numFmtId="165" fontId="22" fillId="0" borderId="5" xfId="0" applyNumberFormat="1" applyFont="1" applyBorder="1" applyAlignment="1">
      <alignment horizontal="center"/>
    </xf>
    <xf numFmtId="0" fontId="7" fillId="0" borderId="9" xfId="0" applyFont="1" applyBorder="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Alignment="1">
      <alignment horizontal="center" shrinkToFit="1"/>
    </xf>
    <xf numFmtId="0" fontId="7" fillId="0" borderId="0" xfId="10" applyFont="1"/>
    <xf numFmtId="0" fontId="7" fillId="0" borderId="0" xfId="10" applyFont="1" applyProtection="1">
      <protection locked="0"/>
    </xf>
    <xf numFmtId="0" fontId="7" fillId="0" borderId="0" xfId="10" applyFont="1" applyAlignment="1" applyProtection="1">
      <alignment horizontal="center" shrinkToFit="1"/>
      <protection locked="0"/>
    </xf>
    <xf numFmtId="0" fontId="33" fillId="0" borderId="0" xfId="10" applyFont="1" applyAlignment="1">
      <alignment horizontal="left"/>
    </xf>
    <xf numFmtId="1" fontId="33" fillId="0" borderId="0" xfId="10" applyNumberFormat="1" applyFont="1" applyAlignment="1">
      <alignment horizontal="left"/>
    </xf>
    <xf numFmtId="1" fontId="36" fillId="0" borderId="0" xfId="10" applyNumberFormat="1" applyFont="1" applyAlignment="1">
      <alignment horizontal="left"/>
    </xf>
    <xf numFmtId="0" fontId="22" fillId="0" borderId="0" xfId="10" applyFont="1"/>
    <xf numFmtId="0" fontId="22" fillId="0" borderId="0" xfId="10" applyFont="1" applyProtection="1">
      <protection locked="0"/>
    </xf>
    <xf numFmtId="0" fontId="22" fillId="0" borderId="0" xfId="10" applyFont="1" applyAlignment="1" applyProtection="1">
      <alignment horizontal="center" shrinkToFit="1"/>
      <protection locked="0"/>
    </xf>
    <xf numFmtId="1" fontId="34"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19" xfId="0" applyFont="1" applyBorder="1"/>
    <xf numFmtId="0" fontId="7" fillId="0" borderId="1" xfId="0" applyFont="1" applyBorder="1" applyAlignment="1">
      <alignment horizontal="center"/>
    </xf>
    <xf numFmtId="0" fontId="7" fillId="0" borderId="1" xfId="0" applyFont="1" applyBorder="1" applyAlignment="1">
      <alignment horizontal="center" shrinkToFit="1"/>
    </xf>
    <xf numFmtId="0" fontId="7" fillId="0" borderId="14" xfId="0" applyFont="1" applyBorder="1"/>
    <xf numFmtId="0" fontId="9" fillId="0" borderId="0" xfId="0" applyFont="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165" fontId="22" fillId="0" borderId="8" xfId="0" applyNumberFormat="1" applyFont="1" applyBorder="1" applyAlignment="1">
      <alignment horizontal="right"/>
    </xf>
    <xf numFmtId="0" fontId="22" fillId="0" borderId="0" xfId="0" applyFont="1" applyAlignment="1">
      <alignment horizontal="center" shrinkToFit="1"/>
    </xf>
    <xf numFmtId="165" fontId="22" fillId="0" borderId="0" xfId="0" applyNumberFormat="1" applyFont="1" applyAlignment="1">
      <alignment horizontal="right"/>
    </xf>
    <xf numFmtId="0" fontId="22" fillId="0" borderId="9" xfId="0" applyFont="1" applyBorder="1"/>
    <xf numFmtId="0" fontId="22" fillId="0" borderId="19" xfId="0" applyFont="1" applyBorder="1"/>
    <xf numFmtId="165" fontId="16" fillId="0" borderId="1" xfId="0" applyNumberFormat="1" applyFont="1" applyBorder="1" applyAlignment="1">
      <alignment horizontal="right"/>
    </xf>
    <xf numFmtId="165" fontId="7" fillId="0" borderId="1" xfId="0" applyNumberFormat="1" applyFont="1" applyBorder="1" applyAlignment="1">
      <alignment horizontal="center"/>
    </xf>
    <xf numFmtId="165" fontId="7" fillId="0" borderId="2" xfId="0" applyNumberFormat="1" applyFont="1" applyBorder="1" applyAlignment="1">
      <alignment horizontal="center"/>
    </xf>
    <xf numFmtId="0" fontId="7" fillId="0" borderId="2" xfId="0" applyFont="1" applyBorder="1" applyAlignment="1">
      <alignment horizontal="center"/>
    </xf>
    <xf numFmtId="165" fontId="16" fillId="0" borderId="11" xfId="0" applyNumberFormat="1" applyFont="1" applyBorder="1" applyAlignment="1">
      <alignment horizontal="right"/>
    </xf>
    <xf numFmtId="0" fontId="9" fillId="0" borderId="8" xfId="0" applyFont="1" applyBorder="1" applyAlignment="1">
      <alignment horizontal="center" shrinkToFit="1"/>
    </xf>
    <xf numFmtId="165" fontId="16" fillId="0" borderId="0" xfId="0" applyNumberFormat="1" applyFont="1" applyAlignment="1">
      <alignment horizontal="right"/>
    </xf>
    <xf numFmtId="165" fontId="7" fillId="0" borderId="0" xfId="0" applyNumberFormat="1" applyFont="1"/>
    <xf numFmtId="0" fontId="9" fillId="0" borderId="5" xfId="0" applyFont="1" applyBorder="1"/>
    <xf numFmtId="165" fontId="9" fillId="0" borderId="5" xfId="0" applyNumberFormat="1" applyFont="1" applyBorder="1" applyAlignment="1">
      <alignment horizontal="right"/>
    </xf>
    <xf numFmtId="0" fontId="7" fillId="0" borderId="4" xfId="0" applyFont="1" applyBorder="1"/>
    <xf numFmtId="165" fontId="16" fillId="0" borderId="1" xfId="0" applyNumberFormat="1" applyFont="1" applyBorder="1"/>
    <xf numFmtId="165" fontId="16" fillId="3" borderId="1" xfId="0" applyNumberFormat="1" applyFont="1" applyFill="1" applyBorder="1" applyAlignment="1">
      <alignment horizontal="right"/>
    </xf>
    <xf numFmtId="165" fontId="16" fillId="0" borderId="14" xfId="0" applyNumberFormat="1" applyFont="1" applyBorder="1" applyAlignment="1">
      <alignment horizontal="right"/>
    </xf>
    <xf numFmtId="165" fontId="16" fillId="0" borderId="19" xfId="0" applyNumberFormat="1" applyFont="1" applyBorder="1" applyAlignment="1">
      <alignment horizontal="right"/>
    </xf>
    <xf numFmtId="0" fontId="7" fillId="0" borderId="10" xfId="0" applyFont="1" applyBorder="1"/>
    <xf numFmtId="165" fontId="7" fillId="0" borderId="0" xfId="0" applyNumberFormat="1" applyFont="1" applyAlignment="1">
      <alignment horizontal="right"/>
    </xf>
    <xf numFmtId="165" fontId="7" fillId="0" borderId="1" xfId="0" applyNumberFormat="1" applyFont="1" applyBorder="1" applyAlignment="1">
      <alignment horizontal="right"/>
    </xf>
    <xf numFmtId="165" fontId="7" fillId="0" borderId="19" xfId="0" applyNumberFormat="1" applyFont="1" applyBorder="1" applyAlignment="1">
      <alignment horizontal="right"/>
    </xf>
    <xf numFmtId="165" fontId="9" fillId="0" borderId="8" xfId="0" applyNumberFormat="1" applyFont="1" applyBorder="1" applyAlignment="1">
      <alignment horizontal="right"/>
    </xf>
    <xf numFmtId="165" fontId="7" fillId="0" borderId="5" xfId="0" applyNumberFormat="1" applyFont="1" applyBorder="1" applyAlignment="1">
      <alignment horizontal="right"/>
    </xf>
    <xf numFmtId="165" fontId="7" fillId="0" borderId="3" xfId="0" applyNumberFormat="1" applyFont="1" applyBorder="1" applyAlignment="1">
      <alignment horizontal="right"/>
    </xf>
    <xf numFmtId="165" fontId="9" fillId="0" borderId="0" xfId="0" applyNumberFormat="1" applyFont="1" applyAlignment="1">
      <alignment horizontal="right"/>
    </xf>
    <xf numFmtId="0" fontId="7" fillId="2" borderId="1" xfId="0" applyFont="1" applyFill="1" applyBorder="1" applyAlignment="1">
      <alignment horizontal="center"/>
    </xf>
    <xf numFmtId="165" fontId="16" fillId="0" borderId="5" xfId="0" applyNumberFormat="1" applyFont="1" applyBorder="1" applyAlignment="1">
      <alignment horizontal="right"/>
    </xf>
    <xf numFmtId="0" fontId="4" fillId="0" borderId="0" xfId="0" applyFont="1" applyAlignment="1">
      <alignment horizontal="center" shrinkToFit="1"/>
    </xf>
    <xf numFmtId="7" fontId="32" fillId="0" borderId="0" xfId="9" applyNumberFormat="1" applyFont="1" applyAlignment="1" applyProtection="1">
      <alignment horizontal="center"/>
      <protection locked="0"/>
    </xf>
    <xf numFmtId="0" fontId="0" fillId="0" borderId="44" xfId="0" applyBorder="1"/>
    <xf numFmtId="7" fontId="7" fillId="0" borderId="1" xfId="8" applyNumberFormat="1" applyFont="1" applyBorder="1" applyAlignment="1" applyProtection="1">
      <alignment horizontal="center"/>
      <protection locked="0"/>
    </xf>
    <xf numFmtId="7" fontId="20" fillId="0" borderId="1" xfId="8" applyNumberFormat="1" applyFont="1" applyBorder="1" applyAlignment="1" applyProtection="1">
      <alignment horizontal="center"/>
      <protection locked="0"/>
    </xf>
    <xf numFmtId="0" fontId="56" fillId="0" borderId="0" xfId="5" applyFont="1"/>
    <xf numFmtId="0" fontId="36" fillId="0" borderId="2" xfId="0" applyFont="1" applyBorder="1" applyAlignment="1">
      <alignment horizontal="center" vertical="center" shrinkToFit="1"/>
    </xf>
    <xf numFmtId="165" fontId="33" fillId="0" borderId="2" xfId="0" applyNumberFormat="1" applyFont="1" applyBorder="1" applyAlignment="1">
      <alignment horizontal="center"/>
    </xf>
    <xf numFmtId="0" fontId="49" fillId="0" borderId="0" xfId="0" applyFont="1" applyAlignment="1" applyProtection="1">
      <alignment horizontal="center"/>
      <protection locked="0"/>
    </xf>
    <xf numFmtId="7" fontId="49" fillId="0" borderId="0" xfId="8" applyNumberFormat="1" applyFont="1" applyBorder="1" applyAlignment="1" applyProtection="1">
      <alignment horizontal="left" indent="1"/>
      <protection locked="0"/>
    </xf>
    <xf numFmtId="165" fontId="44" fillId="2" borderId="1" xfId="0" applyNumberFormat="1" applyFont="1" applyFill="1" applyBorder="1" applyAlignment="1">
      <alignment horizontal="center"/>
    </xf>
    <xf numFmtId="0" fontId="50" fillId="0" borderId="21" xfId="0" applyFont="1" applyBorder="1"/>
    <xf numFmtId="0" fontId="49" fillId="0" borderId="0" xfId="0" applyFont="1" applyAlignment="1">
      <alignment horizontal="centerContinuous"/>
    </xf>
    <xf numFmtId="0" fontId="23" fillId="0" borderId="12" xfId="0" applyFont="1" applyBorder="1" applyAlignment="1">
      <alignment horizontal="centerContinuous"/>
    </xf>
    <xf numFmtId="0" fontId="16" fillId="0" borderId="2" xfId="8" applyFont="1" applyBorder="1" applyAlignment="1" applyProtection="1">
      <alignment horizontal="center"/>
      <protection locked="0"/>
    </xf>
    <xf numFmtId="165" fontId="7" fillId="0" borderId="3" xfId="0" applyNumberFormat="1" applyFont="1" applyBorder="1" applyAlignment="1">
      <alignment horizontal="center"/>
    </xf>
    <xf numFmtId="165" fontId="9" fillId="0" borderId="0" xfId="0" applyNumberFormat="1" applyFont="1" applyAlignment="1">
      <alignment horizontal="center"/>
    </xf>
    <xf numFmtId="165" fontId="7" fillId="0" borderId="7" xfId="0" applyNumberFormat="1" applyFont="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165" fontId="7" fillId="0" borderId="0" xfId="0" applyNumberFormat="1" applyFont="1" applyAlignment="1">
      <alignment horizontal="center"/>
    </xf>
    <xf numFmtId="0" fontId="9" fillId="0" borderId="5" xfId="0" applyFont="1" applyBorder="1" applyAlignment="1">
      <alignment horizontal="center"/>
    </xf>
    <xf numFmtId="165" fontId="7" fillId="0" borderId="4" xfId="0" applyNumberFormat="1" applyFont="1" applyBorder="1" applyAlignment="1">
      <alignment horizontal="center"/>
    </xf>
    <xf numFmtId="0" fontId="7" fillId="0" borderId="5" xfId="0" applyFont="1" applyBorder="1" applyAlignment="1">
      <alignment horizontal="center"/>
    </xf>
    <xf numFmtId="49" fontId="4" fillId="0" borderId="5" xfId="5" applyNumberFormat="1" applyFont="1" applyBorder="1" applyAlignment="1" applyProtection="1">
      <alignment horizontal="left"/>
      <protection locked="0"/>
    </xf>
    <xf numFmtId="0" fontId="4" fillId="0" borderId="5" xfId="5" applyFont="1" applyBorder="1" applyAlignment="1" applyProtection="1">
      <alignment horizontal="center"/>
      <protection locked="0"/>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49" fontId="7" fillId="0" borderId="5" xfId="8" applyNumberFormat="1" applyFont="1" applyBorder="1" applyAlignment="1">
      <alignment horizontal="left"/>
    </xf>
    <xf numFmtId="0" fontId="16" fillId="0" borderId="3" xfId="9"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79" fillId="0" borderId="0" xfId="0" applyFont="1"/>
    <xf numFmtId="0" fontId="80" fillId="0" borderId="0" xfId="0" applyFont="1"/>
    <xf numFmtId="0" fontId="80" fillId="0" borderId="0" xfId="0" applyFont="1" applyAlignment="1">
      <alignment horizontal="center"/>
    </xf>
    <xf numFmtId="164" fontId="79" fillId="0" borderId="0" xfId="0" applyNumberFormat="1" applyFont="1" applyAlignment="1">
      <alignment horizontal="right"/>
    </xf>
    <xf numFmtId="0" fontId="80" fillId="0" borderId="43" xfId="0" applyFont="1" applyBorder="1" applyAlignment="1">
      <alignment horizontal="center" shrinkToFit="1"/>
    </xf>
    <xf numFmtId="0" fontId="81" fillId="0" borderId="0" xfId="0" applyFont="1"/>
    <xf numFmtId="0" fontId="16" fillId="0" borderId="5" xfId="5" applyFont="1" applyBorder="1" applyAlignment="1" applyProtection="1">
      <alignment horizontal="center"/>
      <protection locked="0"/>
    </xf>
    <xf numFmtId="0" fontId="12" fillId="0" borderId="27" xfId="0" applyFont="1" applyBorder="1" applyAlignment="1">
      <alignment horizontal="center"/>
    </xf>
    <xf numFmtId="0" fontId="2" fillId="0" borderId="1" xfId="5" applyBorder="1" applyAlignment="1">
      <alignment horizontal="center"/>
    </xf>
    <xf numFmtId="0" fontId="78" fillId="0" borderId="0" xfId="4" applyFont="1" applyAlignment="1">
      <alignment horizontal="right"/>
    </xf>
    <xf numFmtId="4" fontId="78" fillId="0" borderId="0" xfId="9" applyNumberFormat="1" applyFont="1" applyAlignment="1" applyProtection="1">
      <alignment horizontal="center"/>
      <protection locked="0"/>
    </xf>
    <xf numFmtId="0" fontId="82" fillId="0" borderId="0" xfId="4" applyFont="1" applyAlignment="1">
      <alignment horizontal="right"/>
    </xf>
    <xf numFmtId="0" fontId="21" fillId="0" borderId="0" xfId="0" applyFont="1" applyAlignment="1">
      <alignment horizontal="left" indent="2"/>
    </xf>
    <xf numFmtId="0" fontId="21" fillId="0" borderId="0" xfId="0" applyFont="1" applyAlignment="1">
      <alignment horizontal="left" indent="4"/>
    </xf>
    <xf numFmtId="0" fontId="43" fillId="0" borderId="0" xfId="0" applyFont="1" applyAlignment="1" applyProtection="1">
      <alignment horizontal="right"/>
      <protection locked="0"/>
    </xf>
    <xf numFmtId="0" fontId="49" fillId="0" borderId="0" xfId="0" applyFont="1" applyAlignment="1" applyProtection="1">
      <alignment horizontal="right"/>
      <protection locked="0"/>
    </xf>
    <xf numFmtId="4" fontId="25" fillId="0" borderId="0" xfId="8" applyNumberFormat="1" applyFont="1" applyBorder="1" applyAlignment="1">
      <alignment horizontal="left"/>
    </xf>
    <xf numFmtId="0" fontId="47" fillId="0" borderId="0" xfId="0" applyFont="1" applyAlignment="1">
      <alignment horizontal="right"/>
    </xf>
    <xf numFmtId="0" fontId="25" fillId="0" borderId="0" xfId="0" applyFont="1" applyAlignment="1">
      <alignment horizontal="left" indent="2"/>
    </xf>
    <xf numFmtId="0" fontId="59" fillId="0" borderId="5" xfId="0" applyFont="1" applyBorder="1" applyAlignment="1">
      <alignment horizontal="center"/>
    </xf>
    <xf numFmtId="0" fontId="44" fillId="0" borderId="0" xfId="0" applyFont="1" applyAlignment="1">
      <alignment horizontal="center" vertical="top"/>
    </xf>
    <xf numFmtId="0" fontId="61" fillId="0" borderId="21" xfId="0" applyFont="1" applyBorder="1" applyAlignment="1">
      <alignment horizontal="right"/>
    </xf>
    <xf numFmtId="7" fontId="44"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17" fillId="0" borderId="0" xfId="5" applyNumberFormat="1" applyFont="1" applyAlignment="1">
      <alignment horizontal="left"/>
    </xf>
    <xf numFmtId="1" fontId="48" fillId="0" borderId="1" xfId="9" applyNumberFormat="1" applyFont="1" applyBorder="1" applyAlignment="1" applyProtection="1">
      <alignment horizontal="center"/>
      <protection locked="0"/>
    </xf>
    <xf numFmtId="0" fontId="38" fillId="0" borderId="0" xfId="0" applyFont="1" applyAlignment="1">
      <alignment horizontal="left"/>
    </xf>
    <xf numFmtId="0" fontId="26" fillId="0" borderId="5" xfId="0" applyFont="1" applyBorder="1" applyAlignment="1">
      <alignment horizontal="left"/>
    </xf>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25" xfId="0" applyFont="1" applyBorder="1" applyAlignment="1">
      <alignment horizontal="centerContinuous"/>
    </xf>
    <xf numFmtId="0" fontId="3" fillId="0" borderId="0" xfId="0" applyFont="1" applyAlignment="1">
      <alignment horizontal="centerContinuous"/>
    </xf>
    <xf numFmtId="0" fontId="23" fillId="0" borderId="0" xfId="8" applyFont="1" applyBorder="1" applyAlignment="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Border="1" applyAlignment="1" applyProtection="1">
      <alignment horizontal="centerContinuous"/>
      <protection locked="0"/>
    </xf>
    <xf numFmtId="7" fontId="3" fillId="0" borderId="8" xfId="8" applyNumberFormat="1" applyFont="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Alignment="1">
      <alignment horizontal="center"/>
    </xf>
    <xf numFmtId="7" fontId="47" fillId="0" borderId="5" xfId="8" applyNumberFormat="1" applyFont="1" applyBorder="1" applyAlignment="1" applyProtection="1">
      <alignment horizontal="center"/>
      <protection locked="0"/>
    </xf>
    <xf numFmtId="7" fontId="3" fillId="0" borderId="0" xfId="8" applyNumberFormat="1" applyFont="1" applyBorder="1" applyAlignment="1" applyProtection="1">
      <alignment horizontal="left"/>
      <protection locked="0"/>
    </xf>
    <xf numFmtId="164" fontId="7" fillId="4" borderId="2" xfId="5" applyNumberFormat="1" applyFont="1" applyFill="1" applyBorder="1" applyAlignment="1">
      <alignment horizontal="left"/>
    </xf>
    <xf numFmtId="7" fontId="7" fillId="4" borderId="1" xfId="6" applyNumberFormat="1" applyFont="1" applyFill="1" applyBorder="1" applyAlignment="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lignment horizontal="left"/>
    </xf>
    <xf numFmtId="165" fontId="17" fillId="0" borderId="1" xfId="0" applyNumberFormat="1" applyFont="1" applyBorder="1" applyAlignment="1">
      <alignment horizontal="center"/>
    </xf>
    <xf numFmtId="0" fontId="20" fillId="0" borderId="0" xfId="5" applyFont="1" applyAlignment="1">
      <alignment horizontal="center"/>
    </xf>
    <xf numFmtId="0" fontId="17" fillId="0" borderId="0" xfId="5" applyFont="1"/>
    <xf numFmtId="7" fontId="57" fillId="0" borderId="0" xfId="5" applyNumberFormat="1" applyFont="1" applyAlignment="1">
      <alignment horizontal="left"/>
    </xf>
    <xf numFmtId="0" fontId="17" fillId="0" borderId="0" xfId="0" applyFont="1" applyAlignment="1">
      <alignment horizontal="left"/>
    </xf>
    <xf numFmtId="166" fontId="16" fillId="0" borderId="0" xfId="8" applyNumberFormat="1" applyFont="1" applyBorder="1" applyAlignment="1" applyProtection="1">
      <alignment horizontal="center"/>
      <protection locked="0"/>
    </xf>
    <xf numFmtId="0" fontId="49" fillId="0" borderId="13" xfId="0" applyFont="1" applyBorder="1"/>
    <xf numFmtId="0" fontId="9" fillId="0" borderId="0" xfId="0" applyFont="1" applyAlignment="1">
      <alignment horizontal="left"/>
    </xf>
    <xf numFmtId="7" fontId="3" fillId="2" borderId="26" xfId="8" applyNumberFormat="1" applyFont="1" applyFill="1" applyBorder="1" applyAlignment="1" applyProtection="1">
      <alignment horizontal="center"/>
      <protection locked="0"/>
    </xf>
    <xf numFmtId="7" fontId="33" fillId="0" borderId="0" xfId="5" applyNumberFormat="1" applyFont="1"/>
    <xf numFmtId="165" fontId="16" fillId="0" borderId="1" xfId="8" applyNumberFormat="1" applyFont="1" applyBorder="1" applyAlignment="1">
      <alignment horizontal="center"/>
    </xf>
    <xf numFmtId="0" fontId="32" fillId="0" borderId="0" xfId="8" applyFont="1" applyBorder="1" applyAlignment="1">
      <alignment horizontal="center"/>
    </xf>
    <xf numFmtId="7" fontId="49" fillId="0" borderId="21" xfId="8" applyNumberFormat="1" applyFont="1" applyBorder="1" applyAlignment="1" applyProtection="1">
      <alignment horizontal="left"/>
      <protection locked="0"/>
    </xf>
    <xf numFmtId="0" fontId="4" fillId="0" borderId="50" xfId="0" applyFont="1" applyBorder="1"/>
    <xf numFmtId="0" fontId="4" fillId="0" borderId="25" xfId="0" applyFont="1" applyBorder="1"/>
    <xf numFmtId="0" fontId="4" fillId="0" borderId="51" xfId="0" applyFont="1" applyBorder="1"/>
    <xf numFmtId="0" fontId="13" fillId="0" borderId="52" xfId="0" applyFont="1" applyBorder="1"/>
    <xf numFmtId="0" fontId="7" fillId="0" borderId="52" xfId="0" applyFont="1" applyBorder="1"/>
    <xf numFmtId="0" fontId="7" fillId="0" borderId="53" xfId="0" applyFont="1" applyBorder="1"/>
    <xf numFmtId="0" fontId="7" fillId="0" borderId="54" xfId="0" applyFont="1" applyBorder="1"/>
    <xf numFmtId="0" fontId="7" fillId="0" borderId="21" xfId="0" applyFont="1" applyBorder="1"/>
    <xf numFmtId="0" fontId="7" fillId="0" borderId="55" xfId="0" applyFont="1" applyBorder="1"/>
    <xf numFmtId="7" fontId="17" fillId="0" borderId="1" xfId="6" applyNumberFormat="1" applyFont="1" applyBorder="1" applyAlignment="1">
      <alignment horizontal="left"/>
    </xf>
    <xf numFmtId="164" fontId="20" fillId="0" borderId="0" xfId="5" applyNumberFormat="1" applyFont="1" applyAlignment="1" applyProtection="1">
      <alignment horizontal="left"/>
      <protection locked="0"/>
    </xf>
    <xf numFmtId="7" fontId="16" fillId="0" borderId="2" xfId="8" applyNumberFormat="1" applyFont="1" applyBorder="1" applyAlignment="1" applyProtection="1">
      <alignment horizontal="center"/>
      <protection locked="0"/>
    </xf>
    <xf numFmtId="0" fontId="17" fillId="0" borderId="0" xfId="0" applyFont="1" applyAlignment="1">
      <alignment horizontal="center"/>
    </xf>
    <xf numFmtId="0" fontId="18" fillId="0" borderId="17" xfId="0" applyFont="1" applyBorder="1" applyAlignment="1">
      <alignment horizontal="center" shrinkToFit="1"/>
    </xf>
    <xf numFmtId="0" fontId="17" fillId="0" borderId="5" xfId="0" applyFont="1" applyBorder="1" applyAlignment="1">
      <alignment horizontal="center"/>
    </xf>
    <xf numFmtId="0" fontId="17" fillId="0" borderId="0" xfId="10" applyFont="1" applyAlignment="1" applyProtection="1">
      <alignment horizontal="center"/>
      <protection locked="0"/>
    </xf>
    <xf numFmtId="0" fontId="17" fillId="0" borderId="0" xfId="10" applyFont="1"/>
    <xf numFmtId="0" fontId="17" fillId="0" borderId="0" xfId="10" applyFont="1" applyProtection="1">
      <protection locked="0"/>
    </xf>
    <xf numFmtId="0" fontId="17" fillId="0" borderId="0" xfId="10" applyFont="1" applyAlignment="1" applyProtection="1">
      <alignment horizontal="center" shrinkToFit="1"/>
      <protection locked="0"/>
    </xf>
    <xf numFmtId="0" fontId="17" fillId="0" borderId="18" xfId="10" applyFont="1" applyBorder="1" applyAlignment="1" applyProtection="1">
      <alignment horizontal="center"/>
      <protection locked="0"/>
    </xf>
    <xf numFmtId="0" fontId="17" fillId="0" borderId="1" xfId="0" applyFont="1" applyBorder="1" applyAlignment="1">
      <alignment horizontal="center" vertical="center"/>
    </xf>
    <xf numFmtId="0" fontId="17" fillId="0" borderId="19" xfId="0" applyFont="1" applyBorder="1" applyAlignment="1">
      <alignment horizontal="center"/>
    </xf>
    <xf numFmtId="0" fontId="17" fillId="2" borderId="2" xfId="0" applyFont="1" applyFill="1" applyBorder="1" applyAlignment="1">
      <alignment horizontal="center"/>
    </xf>
    <xf numFmtId="0" fontId="17" fillId="0" borderId="10" xfId="0" applyFont="1" applyBorder="1" applyAlignment="1">
      <alignment horizontal="center" shrinkToFit="1"/>
    </xf>
    <xf numFmtId="0" fontId="17" fillId="0" borderId="0" xfId="0" applyFont="1"/>
    <xf numFmtId="165" fontId="17" fillId="0" borderId="9" xfId="0" applyNumberFormat="1" applyFont="1" applyBorder="1" applyAlignment="1">
      <alignment horizontal="right"/>
    </xf>
    <xf numFmtId="165" fontId="17" fillId="0" borderId="0" xfId="0" applyNumberFormat="1" applyFont="1" applyAlignment="1">
      <alignment horizontal="center"/>
    </xf>
    <xf numFmtId="0" fontId="17" fillId="0" borderId="0" xfId="0" applyFont="1" applyAlignment="1">
      <alignment horizontal="center" shrinkToFit="1"/>
    </xf>
    <xf numFmtId="164" fontId="17" fillId="0" borderId="1" xfId="0" applyNumberFormat="1" applyFont="1" applyBorder="1" applyAlignment="1">
      <alignment horizontal="left"/>
    </xf>
    <xf numFmtId="0" fontId="17" fillId="0" borderId="2" xfId="0" applyFont="1" applyBorder="1"/>
    <xf numFmtId="0" fontId="17" fillId="0" borderId="19" xfId="0" applyFont="1" applyBorder="1"/>
    <xf numFmtId="165" fontId="17" fillId="3" borderId="1" xfId="0" applyNumberFormat="1" applyFont="1" applyFill="1" applyBorder="1" applyAlignment="1">
      <alignment horizontal="right"/>
    </xf>
    <xf numFmtId="164" fontId="17" fillId="0" borderId="1" xfId="6" applyNumberFormat="1" applyFont="1" applyBorder="1" applyAlignment="1">
      <alignment horizontal="left"/>
    </xf>
    <xf numFmtId="165" fontId="17" fillId="0" borderId="2" xfId="0" applyNumberFormat="1" applyFont="1" applyBorder="1" applyAlignment="1">
      <alignment horizontal="center"/>
    </xf>
    <xf numFmtId="164" fontId="17" fillId="0" borderId="6" xfId="6" applyNumberFormat="1" applyFont="1" applyBorder="1" applyAlignment="1">
      <alignment horizontal="left"/>
    </xf>
    <xf numFmtId="0" fontId="17" fillId="0" borderId="7" xfId="0" applyFont="1" applyBorder="1"/>
    <xf numFmtId="0" fontId="17" fillId="0" borderId="11" xfId="0" applyFont="1" applyBorder="1"/>
    <xf numFmtId="164" fontId="17" fillId="0" borderId="6" xfId="0" applyNumberFormat="1" applyFont="1" applyBorder="1" applyAlignment="1">
      <alignment horizontal="left"/>
    </xf>
    <xf numFmtId="0" fontId="17" fillId="0" borderId="9" xfId="0" applyFont="1" applyBorder="1"/>
    <xf numFmtId="165" fontId="17" fillId="0" borderId="1" xfId="0" applyNumberFormat="1" applyFont="1" applyBorder="1" applyAlignment="1">
      <alignment horizontal="right"/>
    </xf>
    <xf numFmtId="165" fontId="17" fillId="0" borderId="7" xfId="0" applyNumberFormat="1" applyFont="1" applyBorder="1" applyAlignment="1">
      <alignment horizontal="center"/>
    </xf>
    <xf numFmtId="7" fontId="17" fillId="0" borderId="2" xfId="6" applyNumberFormat="1" applyFont="1" applyBorder="1" applyAlignment="1">
      <alignment horizontal="left"/>
    </xf>
    <xf numFmtId="0" fontId="17" fillId="0" borderId="5" xfId="0" applyFont="1" applyBorder="1"/>
    <xf numFmtId="165" fontId="17" fillId="0" borderId="5" xfId="0" applyNumberFormat="1" applyFont="1" applyBorder="1" applyAlignment="1">
      <alignment horizontal="right"/>
    </xf>
    <xf numFmtId="165" fontId="17" fillId="3" borderId="5" xfId="0" applyNumberFormat="1" applyFont="1" applyFill="1" applyBorder="1" applyAlignment="1">
      <alignment horizontal="right"/>
    </xf>
    <xf numFmtId="165" fontId="17" fillId="3" borderId="5" xfId="0" applyNumberFormat="1" applyFont="1" applyFill="1" applyBorder="1" applyAlignment="1">
      <alignment horizontal="center"/>
    </xf>
    <xf numFmtId="0" fontId="17" fillId="0" borderId="5" xfId="0" applyFont="1" applyBorder="1" applyAlignment="1">
      <alignment horizontal="center" shrinkToFit="1"/>
    </xf>
    <xf numFmtId="7" fontId="17" fillId="0" borderId="9" xfId="6" applyNumberFormat="1" applyFont="1" applyBorder="1" applyAlignment="1">
      <alignment horizontal="left"/>
    </xf>
    <xf numFmtId="165" fontId="17" fillId="3" borderId="1" xfId="0" applyNumberFormat="1" applyFont="1" applyFill="1" applyBorder="1"/>
    <xf numFmtId="165" fontId="17" fillId="0" borderId="4" xfId="0" applyNumberFormat="1" applyFont="1" applyBorder="1" applyAlignment="1">
      <alignment horizontal="center"/>
    </xf>
    <xf numFmtId="0" fontId="17" fillId="0" borderId="4" xfId="0" applyFont="1" applyBorder="1"/>
    <xf numFmtId="0" fontId="17" fillId="0" borderId="8" xfId="0" applyFont="1" applyBorder="1"/>
    <xf numFmtId="7" fontId="17" fillId="0" borderId="5" xfId="6" applyNumberFormat="1" applyFont="1" applyBorder="1" applyAlignment="1">
      <alignment horizontal="left"/>
    </xf>
    <xf numFmtId="165" fontId="17" fillId="3" borderId="5" xfId="0" applyNumberFormat="1" applyFont="1" applyFill="1" applyBorder="1"/>
    <xf numFmtId="0" fontId="17" fillId="0" borderId="4" xfId="0" applyFont="1" applyBorder="1" applyAlignment="1">
      <alignment horizontal="center" shrinkToFit="1"/>
    </xf>
    <xf numFmtId="165" fontId="17" fillId="0" borderId="6" xfId="0" applyNumberFormat="1" applyFont="1" applyBorder="1" applyAlignment="1">
      <alignment horizontal="center"/>
    </xf>
    <xf numFmtId="165" fontId="17" fillId="3" borderId="9" xfId="0" applyNumberFormat="1" applyFont="1" applyFill="1" applyBorder="1" applyAlignment="1">
      <alignment horizontal="right"/>
    </xf>
    <xf numFmtId="165" fontId="17" fillId="3" borderId="9" xfId="0" applyNumberFormat="1" applyFont="1" applyFill="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shrinkToFit="1"/>
    </xf>
    <xf numFmtId="164" fontId="17" fillId="0" borderId="10" xfId="0" applyNumberFormat="1" applyFont="1" applyBorder="1" applyAlignment="1">
      <alignment horizontal="left"/>
    </xf>
    <xf numFmtId="7" fontId="17" fillId="0" borderId="10" xfId="6" applyNumberFormat="1" applyFont="1" applyBorder="1" applyAlignment="1">
      <alignment horizontal="left"/>
    </xf>
    <xf numFmtId="0" fontId="17" fillId="0" borderId="13" xfId="0" applyFont="1" applyBorder="1"/>
    <xf numFmtId="165" fontId="17" fillId="0" borderId="10" xfId="0" applyNumberFormat="1" applyFont="1" applyBorder="1" applyAlignment="1">
      <alignment horizontal="center"/>
    </xf>
    <xf numFmtId="165" fontId="17" fillId="0" borderId="13" xfId="0" applyNumberFormat="1" applyFont="1" applyBorder="1" applyAlignment="1">
      <alignment horizontal="center"/>
    </xf>
    <xf numFmtId="165" fontId="17" fillId="0" borderId="0" xfId="0" applyNumberFormat="1" applyFont="1" applyAlignment="1">
      <alignment horizontal="right"/>
    </xf>
    <xf numFmtId="165" fontId="32" fillId="0" borderId="8" xfId="0" applyNumberFormat="1" applyFont="1" applyBorder="1" applyAlignment="1">
      <alignment horizontal="right"/>
    </xf>
    <xf numFmtId="165" fontId="32" fillId="0" borderId="0" xfId="0" applyNumberFormat="1" applyFont="1" applyAlignment="1">
      <alignment horizontal="right"/>
    </xf>
    <xf numFmtId="165" fontId="17" fillId="0" borderId="5" xfId="0" applyNumberFormat="1" applyFont="1" applyBorder="1" applyAlignment="1">
      <alignment horizontal="center"/>
    </xf>
    <xf numFmtId="0" fontId="17" fillId="0" borderId="25" xfId="0" applyFont="1" applyBorder="1" applyAlignment="1">
      <alignment horizontal="center"/>
    </xf>
    <xf numFmtId="0" fontId="17" fillId="0" borderId="21" xfId="0" applyFont="1" applyBorder="1" applyAlignment="1">
      <alignment horizontal="center"/>
    </xf>
    <xf numFmtId="7" fontId="18" fillId="0" borderId="0" xfId="5" applyNumberFormat="1" applyFont="1" applyAlignment="1">
      <alignment horizontal="center"/>
    </xf>
    <xf numFmtId="164" fontId="18" fillId="0" borderId="0" xfId="5" applyNumberFormat="1" applyFont="1" applyAlignment="1" applyProtection="1">
      <alignment horizontal="left"/>
      <protection locked="0"/>
    </xf>
    <xf numFmtId="164" fontId="18" fillId="0" borderId="0" xfId="5" applyNumberFormat="1" applyFont="1" applyAlignment="1">
      <alignment horizontal="left"/>
    </xf>
    <xf numFmtId="0" fontId="18" fillId="0" borderId="0" xfId="5" applyFont="1"/>
    <xf numFmtId="0" fontId="18" fillId="0" borderId="0" xfId="5" applyFont="1" applyAlignment="1">
      <alignment horizontal="center"/>
    </xf>
    <xf numFmtId="7" fontId="17" fillId="0" borderId="0" xfId="5" applyNumberFormat="1" applyFont="1" applyAlignment="1" applyProtection="1">
      <alignment horizontal="left" indent="2"/>
      <protection locked="0"/>
    </xf>
    <xf numFmtId="7" fontId="18" fillId="0" borderId="0" xfId="5" applyNumberFormat="1" applyFont="1" applyAlignment="1" applyProtection="1">
      <alignment horizontal="center"/>
      <protection locked="0"/>
    </xf>
    <xf numFmtId="0" fontId="18" fillId="0" borderId="0" xfId="5" applyFont="1" applyAlignment="1" applyProtection="1">
      <alignment horizontal="center"/>
      <protection locked="0"/>
    </xf>
    <xf numFmtId="0" fontId="32" fillId="0" borderId="0" xfId="5"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centerContinuous"/>
    </xf>
    <xf numFmtId="0" fontId="1" fillId="0" borderId="25" xfId="0" applyFont="1" applyBorder="1"/>
    <xf numFmtId="0" fontId="1" fillId="0" borderId="25" xfId="0" applyFont="1" applyBorder="1" applyAlignment="1">
      <alignment horizontal="centerContinuous"/>
    </xf>
    <xf numFmtId="0" fontId="1" fillId="0" borderId="13" xfId="8" applyFont="1" applyBorder="1" applyAlignment="1">
      <alignment horizontal="right"/>
    </xf>
    <xf numFmtId="0" fontId="1" fillId="0" borderId="0" xfId="0" applyFont="1" applyProtection="1">
      <protection locked="0"/>
    </xf>
    <xf numFmtId="0" fontId="1" fillId="0" borderId="18" xfId="0" applyFont="1" applyBorder="1" applyProtection="1">
      <protection locked="0"/>
    </xf>
    <xf numFmtId="7" fontId="47" fillId="0" borderId="0" xfId="6" applyNumberFormat="1" applyFont="1" applyAlignment="1">
      <alignment horizontal="left"/>
    </xf>
    <xf numFmtId="7" fontId="3" fillId="0" borderId="0" xfId="8" applyNumberFormat="1" applyFont="1" applyBorder="1" applyAlignment="1">
      <alignment horizontal="center"/>
    </xf>
    <xf numFmtId="0" fontId="3" fillId="0" borderId="0" xfId="8" applyFont="1" applyBorder="1" applyAlignment="1">
      <alignment horizontal="center"/>
    </xf>
    <xf numFmtId="2" fontId="3" fillId="0" borderId="1" xfId="8" applyNumberFormat="1" applyFont="1" applyBorder="1" applyAlignment="1" applyProtection="1">
      <alignment horizontal="center"/>
      <protection locked="0"/>
    </xf>
    <xf numFmtId="7" fontId="25" fillId="0" borderId="1" xfId="8" applyNumberFormat="1" applyFont="1" applyBorder="1" applyAlignment="1" applyProtection="1">
      <alignment horizontal="center"/>
      <protection locked="0"/>
    </xf>
    <xf numFmtId="39" fontId="3" fillId="0" borderId="0" xfId="8" applyNumberFormat="1" applyFont="1" applyBorder="1" applyAlignment="1" applyProtection="1">
      <alignment horizontal="center"/>
      <protection locked="0"/>
    </xf>
    <xf numFmtId="0" fontId="3" fillId="0" borderId="25" xfId="0" applyFont="1" applyBorder="1" applyAlignment="1">
      <alignment horizontal="center"/>
    </xf>
    <xf numFmtId="0" fontId="3" fillId="0" borderId="29" xfId="0" applyFont="1" applyBorder="1" applyAlignment="1">
      <alignment horizontal="center"/>
    </xf>
    <xf numFmtId="0" fontId="3" fillId="0" borderId="5" xfId="0" applyFont="1" applyBorder="1" applyAlignment="1">
      <alignment horizontal="center"/>
    </xf>
    <xf numFmtId="0" fontId="3" fillId="0" borderId="14" xfId="0" applyFont="1" applyBorder="1" applyAlignment="1">
      <alignment horizontal="center"/>
    </xf>
    <xf numFmtId="7" fontId="47" fillId="0" borderId="17" xfId="8" applyNumberFormat="1" applyFont="1" applyBorder="1" applyAlignment="1" applyProtection="1">
      <alignment horizontal="center"/>
      <protection locked="0"/>
    </xf>
    <xf numFmtId="7" fontId="3" fillId="0" borderId="5" xfId="8" applyNumberFormat="1" applyFont="1" applyBorder="1" applyAlignment="1" applyProtection="1">
      <alignment horizontal="center"/>
      <protection locked="0"/>
    </xf>
    <xf numFmtId="0" fontId="25" fillId="0" borderId="0" xfId="0" applyFont="1" applyAlignment="1">
      <alignment horizontal="right"/>
    </xf>
    <xf numFmtId="7" fontId="23" fillId="0" borderId="0" xfId="8" applyNumberFormat="1" applyFont="1" applyBorder="1" applyAlignment="1" applyProtection="1">
      <alignment horizontal="center"/>
      <protection locked="0"/>
    </xf>
    <xf numFmtId="7" fontId="25" fillId="0" borderId="0" xfId="8" applyNumberFormat="1" applyFont="1" applyBorder="1" applyAlignment="1" applyProtection="1">
      <alignment horizontal="center"/>
      <protection locked="0"/>
    </xf>
    <xf numFmtId="0" fontId="1" fillId="0" borderId="21" xfId="0" applyFont="1" applyBorder="1"/>
    <xf numFmtId="0" fontId="1" fillId="0" borderId="1" xfId="0" applyFont="1" applyBorder="1" applyAlignment="1">
      <alignment horizontal="center"/>
    </xf>
    <xf numFmtId="165" fontId="1" fillId="0" borderId="1" xfId="0" applyNumberFormat="1" applyFont="1" applyBorder="1" applyAlignment="1">
      <alignment horizontal="center"/>
    </xf>
    <xf numFmtId="0" fontId="1" fillId="0" borderId="5" xfId="0" applyFont="1" applyBorder="1"/>
    <xf numFmtId="0" fontId="1" fillId="0" borderId="0" xfId="0" applyFont="1" applyAlignment="1">
      <alignment horizontal="center"/>
    </xf>
    <xf numFmtId="165" fontId="1" fillId="0" borderId="0" xfId="0" applyNumberFormat="1" applyFont="1" applyAlignment="1">
      <alignment horizontal="center"/>
    </xf>
    <xf numFmtId="165" fontId="1" fillId="0" borderId="8" xfId="0" applyNumberFormat="1" applyFont="1" applyBorder="1" applyAlignment="1">
      <alignment horizontal="center"/>
    </xf>
    <xf numFmtId="0" fontId="1" fillId="0" borderId="0" xfId="8" applyFont="1" applyBorder="1" applyAlignment="1">
      <alignment horizontal="left"/>
    </xf>
    <xf numFmtId="0" fontId="1" fillId="0" borderId="5" xfId="8" applyFont="1" applyBorder="1" applyAlignment="1" applyProtection="1">
      <alignment horizontal="left"/>
      <protection locked="0"/>
    </xf>
    <xf numFmtId="0" fontId="1" fillId="0" borderId="0" xfId="8" applyFont="1" applyBorder="1" applyAlignment="1">
      <alignment horizontal="right"/>
    </xf>
    <xf numFmtId="0" fontId="26" fillId="0" borderId="0" xfId="8" applyFont="1" applyBorder="1" applyAlignment="1" applyProtection="1">
      <alignment horizontal="left"/>
      <protection locked="0"/>
    </xf>
    <xf numFmtId="0" fontId="3" fillId="0" borderId="0" xfId="8" applyFont="1" applyBorder="1" applyAlignment="1" applyProtection="1">
      <alignment horizontal="left"/>
      <protection locked="0"/>
    </xf>
    <xf numFmtId="0" fontId="3" fillId="0" borderId="0" xfId="8" applyFont="1" applyBorder="1" applyAlignment="1" applyProtection="1">
      <alignment horizontal="center"/>
      <protection locked="0"/>
    </xf>
    <xf numFmtId="0" fontId="25" fillId="0" borderId="0" xfId="0" applyFont="1" applyAlignment="1">
      <alignment horizontal="left" indent="4"/>
    </xf>
    <xf numFmtId="0" fontId="26" fillId="0" borderId="0" xfId="0" applyFont="1" applyAlignment="1">
      <alignment horizontal="left"/>
    </xf>
    <xf numFmtId="0" fontId="1" fillId="0" borderId="21" xfId="0" applyFont="1" applyBorder="1" applyAlignment="1">
      <alignment horizontal="left"/>
    </xf>
    <xf numFmtId="7" fontId="25" fillId="2" borderId="4" xfId="8" applyNumberFormat="1" applyFont="1" applyFill="1" applyBorder="1" applyAlignment="1">
      <alignment horizontal="center"/>
    </xf>
    <xf numFmtId="7" fontId="25" fillId="2" borderId="31" xfId="8" applyNumberFormat="1" applyFont="1" applyFill="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8" fontId="3" fillId="2" borderId="35" xfId="0" applyNumberFormat="1" applyFont="1" applyFill="1" applyBorder="1" applyAlignment="1">
      <alignment horizontal="center"/>
    </xf>
    <xf numFmtId="165" fontId="3" fillId="2" borderId="36" xfId="0" applyNumberFormat="1" applyFont="1" applyFill="1" applyBorder="1" applyAlignment="1">
      <alignment horizontal="center"/>
    </xf>
    <xf numFmtId="0" fontId="3" fillId="2" borderId="37" xfId="0" applyFont="1" applyFill="1" applyBorder="1" applyAlignment="1">
      <alignment horizontal="center"/>
    </xf>
    <xf numFmtId="0" fontId="3" fillId="2" borderId="38" xfId="0" applyFont="1" applyFill="1" applyBorder="1" applyAlignment="1">
      <alignment horizontal="center"/>
    </xf>
    <xf numFmtId="8" fontId="3" fillId="2" borderId="38" xfId="0" applyNumberFormat="1" applyFont="1" applyFill="1" applyBorder="1" applyAlignment="1">
      <alignment horizontal="center"/>
    </xf>
    <xf numFmtId="165" fontId="3" fillId="2" borderId="39" xfId="0" applyNumberFormat="1" applyFont="1" applyFill="1" applyBorder="1" applyAlignment="1">
      <alignment horizontal="center"/>
    </xf>
    <xf numFmtId="0" fontId="3" fillId="2" borderId="30" xfId="0" applyFont="1" applyFill="1" applyBorder="1" applyAlignment="1">
      <alignment horizontal="center"/>
    </xf>
    <xf numFmtId="0" fontId="3" fillId="2" borderId="40" xfId="0" applyFont="1" applyFill="1" applyBorder="1" applyAlignment="1">
      <alignment horizontal="center"/>
    </xf>
    <xf numFmtId="8"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168" fontId="3" fillId="0" borderId="19" xfId="8" applyNumberFormat="1" applyFont="1" applyBorder="1" applyAlignment="1" applyProtection="1">
      <alignment horizontal="center"/>
      <protection locked="0"/>
    </xf>
    <xf numFmtId="49" fontId="3" fillId="0" borderId="1" xfId="8" applyNumberFormat="1" applyFont="1" applyBorder="1" applyAlignment="1" applyProtection="1">
      <alignment horizontal="center" shrinkToFit="1"/>
      <protection locked="0"/>
    </xf>
    <xf numFmtId="49" fontId="3" fillId="0" borderId="2" xfId="8" applyNumberFormat="1" applyFont="1" applyBorder="1" applyAlignment="1" applyProtection="1">
      <alignment horizontal="center"/>
      <protection locked="0"/>
    </xf>
    <xf numFmtId="0" fontId="3" fillId="2" borderId="1" xfId="8" applyFont="1" applyFill="1" applyBorder="1" applyAlignment="1" applyProtection="1">
      <alignment horizontal="center"/>
      <protection locked="0"/>
    </xf>
    <xf numFmtId="1" fontId="3" fillId="0" borderId="0" xfId="8" applyNumberFormat="1" applyFont="1" applyBorder="1" applyAlignment="1" applyProtection="1">
      <alignment horizontal="center"/>
      <protection locked="0"/>
    </xf>
    <xf numFmtId="1" fontId="3" fillId="2" borderId="1" xfId="8" applyNumberFormat="1" applyFont="1" applyFill="1" applyBorder="1" applyAlignment="1" applyProtection="1">
      <alignment horizontal="center"/>
      <protection locked="0"/>
    </xf>
    <xf numFmtId="0" fontId="25" fillId="0" borderId="0" xfId="0" applyFont="1" applyAlignment="1">
      <alignment horizontal="left" indent="1"/>
    </xf>
    <xf numFmtId="0" fontId="23" fillId="0" borderId="1" xfId="0" applyFont="1" applyBorder="1" applyAlignment="1">
      <alignment horizontal="center"/>
    </xf>
    <xf numFmtId="165" fontId="23" fillId="0" borderId="1" xfId="0" applyNumberFormat="1" applyFont="1" applyBorder="1" applyAlignment="1">
      <alignment horizontal="center"/>
    </xf>
    <xf numFmtId="49" fontId="23" fillId="0" borderId="1" xfId="0" applyNumberFormat="1" applyFont="1" applyBorder="1" applyAlignment="1">
      <alignment horizontal="center"/>
    </xf>
    <xf numFmtId="0" fontId="23" fillId="0" borderId="0" xfId="0" applyFont="1" applyAlignment="1">
      <alignment horizontal="center"/>
    </xf>
    <xf numFmtId="165" fontId="23" fillId="0" borderId="0" xfId="0" applyNumberFormat="1" applyFont="1" applyAlignment="1">
      <alignment horizontal="center"/>
    </xf>
    <xf numFmtId="165" fontId="3" fillId="0" borderId="0" xfId="0" applyNumberFormat="1" applyFont="1" applyAlignment="1">
      <alignment horizontal="center"/>
    </xf>
    <xf numFmtId="0" fontId="23" fillId="0" borderId="21" xfId="0" applyFont="1" applyBorder="1"/>
    <xf numFmtId="170" fontId="25" fillId="0" borderId="21" xfId="8" applyNumberFormat="1" applyFont="1" applyBorder="1" applyAlignment="1" applyProtection="1">
      <alignment horizontal="center"/>
      <protection locked="0"/>
    </xf>
    <xf numFmtId="14" fontId="23" fillId="0" borderId="21" xfId="8" applyNumberFormat="1" applyFont="1" applyBorder="1" applyAlignment="1" applyProtection="1">
      <alignment horizontal="center"/>
      <protection locked="0"/>
    </xf>
    <xf numFmtId="39" fontId="23" fillId="0" borderId="21" xfId="8" applyNumberFormat="1" applyFont="1" applyBorder="1" applyAlignment="1" applyProtection="1">
      <alignment horizontal="center"/>
      <protection locked="0"/>
    </xf>
    <xf numFmtId="0" fontId="25" fillId="0" borderId="21" xfId="0" applyFont="1" applyBorder="1" applyAlignment="1">
      <alignment horizontal="center"/>
    </xf>
    <xf numFmtId="165" fontId="3" fillId="2" borderId="2" xfId="0" applyNumberFormat="1" applyFont="1" applyFill="1" applyBorder="1" applyAlignment="1">
      <alignment horizontal="center"/>
    </xf>
    <xf numFmtId="165" fontId="3" fillId="2" borderId="4" xfId="0" applyNumberFormat="1" applyFont="1" applyFill="1" applyBorder="1" applyAlignment="1">
      <alignment horizontal="center"/>
    </xf>
    <xf numFmtId="14" fontId="3" fillId="0" borderId="1" xfId="8" applyNumberFormat="1" applyFont="1" applyBorder="1" applyAlignment="1" applyProtection="1">
      <alignment horizontal="center"/>
      <protection locked="0"/>
    </xf>
    <xf numFmtId="0" fontId="1" fillId="0" borderId="0" xfId="8" applyFont="1" applyBorder="1" applyProtection="1">
      <protection locked="0"/>
    </xf>
    <xf numFmtId="166" fontId="3" fillId="0" borderId="1" xfId="8" applyNumberFormat="1" applyFont="1" applyBorder="1" applyAlignment="1" applyProtection="1">
      <alignment horizontal="center"/>
      <protection locked="0"/>
    </xf>
    <xf numFmtId="0" fontId="3" fillId="2" borderId="3" xfId="8" applyFont="1" applyFill="1" applyBorder="1" applyAlignment="1" applyProtection="1">
      <alignment horizontal="center"/>
      <protection locked="0"/>
    </xf>
    <xf numFmtId="166" fontId="3" fillId="0" borderId="19" xfId="8" applyNumberFormat="1" applyFont="1" applyBorder="1" applyAlignment="1" applyProtection="1">
      <alignment horizontal="center"/>
      <protection locked="0"/>
    </xf>
    <xf numFmtId="0" fontId="1" fillId="0" borderId="0" xfId="0" applyFont="1" applyAlignment="1">
      <alignment vertical="center"/>
    </xf>
    <xf numFmtId="0" fontId="47" fillId="0" borderId="0" xfId="0" applyFont="1" applyAlignment="1">
      <alignment horizontal="right" vertical="center"/>
    </xf>
    <xf numFmtId="1" fontId="3" fillId="0" borderId="1" xfId="8" applyNumberFormat="1" applyFont="1" applyBorder="1" applyAlignment="1" applyProtection="1">
      <alignment horizontal="center"/>
      <protection locked="0"/>
    </xf>
    <xf numFmtId="0" fontId="3" fillId="0" borderId="18" xfId="0" applyFont="1" applyBorder="1"/>
    <xf numFmtId="14" fontId="3" fillId="0" borderId="18" xfId="8" applyNumberFormat="1" applyFont="1" applyBorder="1" applyAlignment="1" applyProtection="1">
      <alignment horizontal="center"/>
      <protection locked="0"/>
    </xf>
    <xf numFmtId="39" fontId="3" fillId="0" borderId="18" xfId="8" applyNumberFormat="1" applyFont="1" applyBorder="1" applyAlignment="1" applyProtection="1">
      <alignment horizontal="center"/>
      <protection locked="0"/>
    </xf>
    <xf numFmtId="0" fontId="23" fillId="0" borderId="25" xfId="0" applyFont="1" applyBorder="1"/>
    <xf numFmtId="170" fontId="25" fillId="0" borderId="25" xfId="8" applyNumberFormat="1" applyFont="1" applyBorder="1" applyAlignment="1" applyProtection="1">
      <alignment horizontal="center"/>
      <protection locked="0"/>
    </xf>
    <xf numFmtId="14" fontId="23" fillId="0" borderId="25" xfId="8" applyNumberFormat="1" applyFont="1" applyBorder="1" applyAlignment="1" applyProtection="1">
      <alignment horizontal="center"/>
      <protection locked="0"/>
    </xf>
    <xf numFmtId="39" fontId="23" fillId="0" borderId="25" xfId="8" applyNumberFormat="1" applyFont="1" applyBorder="1" applyAlignment="1" applyProtection="1">
      <alignment horizontal="center"/>
      <protection locked="0"/>
    </xf>
    <xf numFmtId="0" fontId="25" fillId="0" borderId="25" xfId="0" applyFont="1" applyBorder="1" applyAlignment="1">
      <alignment horizontal="center"/>
    </xf>
    <xf numFmtId="49" fontId="18" fillId="0" borderId="5" xfId="8" applyNumberFormat="1" applyFont="1" applyBorder="1" applyAlignment="1" applyProtection="1">
      <alignment horizontal="left"/>
      <protection locked="0"/>
    </xf>
    <xf numFmtId="0" fontId="18" fillId="0" borderId="0" xfId="8" applyFont="1" applyBorder="1" applyAlignment="1" applyProtection="1">
      <alignment horizontal="left"/>
      <protection locked="0"/>
    </xf>
    <xf numFmtId="7" fontId="17" fillId="0" borderId="0" xfId="8" applyNumberFormat="1" applyFont="1" applyBorder="1" applyAlignment="1">
      <alignment horizontal="center"/>
    </xf>
    <xf numFmtId="0" fontId="17" fillId="0" borderId="0" xfId="8" applyFont="1" applyBorder="1" applyAlignment="1">
      <alignment horizontal="center"/>
    </xf>
    <xf numFmtId="7" fontId="17" fillId="0" borderId="12" xfId="8" applyNumberFormat="1" applyFont="1" applyBorder="1" applyAlignment="1">
      <alignment horizontal="center"/>
    </xf>
    <xf numFmtId="7" fontId="17" fillId="0" borderId="0" xfId="8" applyNumberFormat="1" applyFont="1" applyAlignment="1">
      <alignment horizontal="center"/>
    </xf>
    <xf numFmtId="7" fontId="17" fillId="0" borderId="13" xfId="6" applyNumberFormat="1" applyFont="1" applyBorder="1" applyAlignment="1">
      <alignment horizontal="left"/>
    </xf>
    <xf numFmtId="0" fontId="17" fillId="0" borderId="12" xfId="0" applyFont="1" applyBorder="1"/>
    <xf numFmtId="164" fontId="16" fillId="0" borderId="13" xfId="6" applyNumberFormat="1" applyFont="1" applyBorder="1" applyAlignment="1">
      <alignment horizontal="left"/>
    </xf>
    <xf numFmtId="0" fontId="16" fillId="0" borderId="12" xfId="6" applyFont="1" applyBorder="1" applyAlignment="1">
      <alignment horizontal="center"/>
    </xf>
    <xf numFmtId="0" fontId="32" fillId="0" borderId="0" xfId="8" applyFont="1" applyBorder="1" applyAlignment="1">
      <alignment horizontal="center" shrinkToFit="1"/>
    </xf>
    <xf numFmtId="7" fontId="32" fillId="0" borderId="13" xfId="8" applyNumberFormat="1" applyFont="1" applyBorder="1" applyAlignment="1">
      <alignment horizontal="center"/>
    </xf>
    <xf numFmtId="0" fontId="1" fillId="2" borderId="9" xfId="0" applyFont="1" applyFill="1" applyBorder="1"/>
    <xf numFmtId="0" fontId="1" fillId="0" borderId="9" xfId="0" applyFont="1" applyBorder="1"/>
    <xf numFmtId="0" fontId="17" fillId="0" borderId="1" xfId="8" applyFont="1" applyBorder="1" applyAlignment="1" applyProtection="1">
      <alignment horizontal="center"/>
      <protection locked="0"/>
    </xf>
    <xf numFmtId="0" fontId="23" fillId="0" borderId="5" xfId="0" applyFont="1" applyBorder="1"/>
    <xf numFmtId="7" fontId="32" fillId="0" borderId="0" xfId="9" applyNumberFormat="1" applyFont="1" applyAlignment="1">
      <alignment horizontal="center" shrinkToFit="1"/>
    </xf>
    <xf numFmtId="0" fontId="18" fillId="0" borderId="8" xfId="8" applyFont="1" applyBorder="1" applyAlignment="1" applyProtection="1">
      <alignment horizontal="left"/>
      <protection locked="0"/>
    </xf>
    <xf numFmtId="165" fontId="17" fillId="0" borderId="0" xfId="9" applyNumberFormat="1" applyFont="1" applyAlignment="1" applyProtection="1">
      <alignment horizontal="center"/>
      <protection locked="0"/>
    </xf>
    <xf numFmtId="0" fontId="1" fillId="0" borderId="5" xfId="0" applyFont="1" applyBorder="1" applyAlignment="1">
      <alignment horizontal="center"/>
    </xf>
    <xf numFmtId="166" fontId="23" fillId="0" borderId="1" xfId="7" applyNumberFormat="1" applyFont="1" applyBorder="1" applyAlignment="1" applyProtection="1">
      <alignment horizontal="center"/>
      <protection locked="0"/>
    </xf>
    <xf numFmtId="0" fontId="1" fillId="0" borderId="1" xfId="0" applyFont="1" applyBorder="1"/>
    <xf numFmtId="0" fontId="23" fillId="0" borderId="1" xfId="7" applyNumberFormat="1" applyFont="1" applyBorder="1" applyAlignment="1" applyProtection="1">
      <alignment horizontal="center"/>
      <protection locked="0"/>
    </xf>
    <xf numFmtId="165" fontId="1" fillId="0" borderId="1" xfId="0" applyNumberFormat="1" applyFont="1" applyBorder="1"/>
    <xf numFmtId="166" fontId="1" fillId="0" borderId="1" xfId="0" applyNumberFormat="1" applyFont="1" applyBorder="1"/>
    <xf numFmtId="1" fontId="1" fillId="0" borderId="0" xfId="7" applyFont="1"/>
    <xf numFmtId="1" fontId="1" fillId="0" borderId="5" xfId="7" applyFont="1" applyBorder="1"/>
    <xf numFmtId="166" fontId="1" fillId="0" borderId="3" xfId="0" applyNumberFormat="1" applyFont="1" applyBorder="1" applyAlignment="1">
      <alignment horizontal="center"/>
    </xf>
    <xf numFmtId="166" fontId="1" fillId="0" borderId="1" xfId="0" applyNumberFormat="1" applyFont="1" applyBorder="1" applyAlignment="1">
      <alignment horizontal="center"/>
    </xf>
    <xf numFmtId="165" fontId="1" fillId="0" borderId="3" xfId="0" applyNumberFormat="1" applyFont="1" applyBorder="1" applyAlignment="1">
      <alignment horizontal="center"/>
    </xf>
    <xf numFmtId="0" fontId="1" fillId="0" borderId="3" xfId="0" applyFont="1" applyBorder="1" applyAlignment="1">
      <alignment horizontal="center"/>
    </xf>
    <xf numFmtId="1" fontId="3" fillId="0" borderId="0" xfId="7" applyFont="1"/>
    <xf numFmtId="7" fontId="22" fillId="0" borderId="17" xfId="9" applyNumberFormat="1" applyFont="1" applyBorder="1" applyAlignment="1" applyProtection="1">
      <alignment horizontal="center"/>
      <protection locked="0"/>
    </xf>
    <xf numFmtId="164" fontId="12" fillId="0" borderId="0" xfId="0" applyNumberFormat="1" applyFont="1"/>
    <xf numFmtId="4" fontId="32" fillId="0" borderId="0" xfId="9" applyNumberFormat="1" applyFont="1" applyAlignment="1" applyProtection="1">
      <alignment horizontal="right"/>
      <protection locked="0"/>
    </xf>
    <xf numFmtId="7" fontId="16" fillId="0" borderId="0" xfId="3" applyNumberFormat="1" applyFont="1" applyAlignment="1">
      <alignment horizontal="left"/>
    </xf>
    <xf numFmtId="0" fontId="32" fillId="0" borderId="0" xfId="9" applyFont="1" applyAlignment="1">
      <alignment horizontal="right"/>
    </xf>
    <xf numFmtId="7" fontId="22" fillId="0" borderId="17" xfId="9" applyNumberFormat="1" applyFont="1" applyBorder="1" applyAlignment="1">
      <alignment horizontal="center"/>
    </xf>
    <xf numFmtId="164" fontId="1" fillId="0" borderId="1" xfId="0" applyNumberFormat="1" applyFont="1" applyBorder="1" applyAlignment="1">
      <alignment horizontal="center"/>
    </xf>
    <xf numFmtId="7" fontId="47" fillId="0" borderId="0" xfId="9" applyNumberFormat="1" applyFont="1" applyAlignment="1">
      <alignment horizontal="center"/>
    </xf>
    <xf numFmtId="0" fontId="1" fillId="0" borderId="0" xfId="9" applyFont="1"/>
    <xf numFmtId="166" fontId="23" fillId="0" borderId="1" xfId="9" applyNumberFormat="1" applyFont="1" applyBorder="1" applyAlignment="1" applyProtection="1">
      <alignment horizontal="center"/>
      <protection locked="0"/>
    </xf>
    <xf numFmtId="0" fontId="23" fillId="0" borderId="1" xfId="9" applyFont="1" applyBorder="1" applyAlignment="1" applyProtection="1">
      <alignment horizontal="center"/>
      <protection locked="0"/>
    </xf>
    <xf numFmtId="1" fontId="23" fillId="0" borderId="1" xfId="9" applyNumberFormat="1" applyFont="1" applyBorder="1" applyAlignment="1" applyProtection="1">
      <alignment horizontal="center"/>
      <protection locked="0"/>
    </xf>
    <xf numFmtId="165" fontId="23" fillId="0" borderId="1" xfId="9" applyNumberFormat="1" applyFont="1" applyBorder="1" applyAlignment="1" applyProtection="1">
      <alignment horizontal="center"/>
      <protection locked="0"/>
    </xf>
    <xf numFmtId="0" fontId="23" fillId="0" borderId="1" xfId="0" applyFont="1" applyBorder="1"/>
    <xf numFmtId="7" fontId="47" fillId="0" borderId="0" xfId="9" applyNumberFormat="1" applyFont="1" applyAlignment="1" applyProtection="1">
      <alignment horizontal="left"/>
      <protection locked="0"/>
    </xf>
    <xf numFmtId="0" fontId="1" fillId="0" borderId="0" xfId="9" applyFont="1" applyProtection="1">
      <protection locked="0"/>
    </xf>
    <xf numFmtId="0" fontId="1" fillId="0" borderId="0" xfId="1" applyProtection="1">
      <protection locked="0"/>
    </xf>
    <xf numFmtId="0" fontId="47" fillId="0" borderId="0" xfId="9" applyFont="1" applyAlignment="1">
      <alignment horizontal="right"/>
    </xf>
    <xf numFmtId="14" fontId="3" fillId="0" borderId="1" xfId="9" applyNumberFormat="1" applyFont="1" applyBorder="1" applyAlignment="1" applyProtection="1">
      <alignment horizontal="center"/>
      <protection locked="0"/>
    </xf>
    <xf numFmtId="49" fontId="3" fillId="0" borderId="1" xfId="9" applyNumberFormat="1" applyFont="1" applyBorder="1" applyAlignment="1" applyProtection="1">
      <alignment horizontal="center"/>
      <protection locked="0"/>
    </xf>
    <xf numFmtId="1" fontId="3" fillId="0" borderId="1" xfId="9" applyNumberFormat="1" applyFont="1" applyBorder="1" applyAlignment="1" applyProtection="1">
      <alignment horizontal="center"/>
      <protection locked="0"/>
    </xf>
    <xf numFmtId="166" fontId="3" fillId="0" borderId="1" xfId="9" applyNumberFormat="1" applyFont="1" applyBorder="1" applyAlignment="1" applyProtection="1">
      <alignment horizontal="center"/>
      <protection locked="0"/>
    </xf>
    <xf numFmtId="49" fontId="3" fillId="0" borderId="0" xfId="9" applyNumberFormat="1" applyFont="1" applyAlignment="1" applyProtection="1">
      <alignment horizontal="center"/>
      <protection locked="0"/>
    </xf>
    <xf numFmtId="165" fontId="3" fillId="0" borderId="0" xfId="9" applyNumberFormat="1" applyFont="1" applyAlignment="1" applyProtection="1">
      <alignment horizontal="center"/>
      <protection locked="0"/>
    </xf>
    <xf numFmtId="0" fontId="3" fillId="0" borderId="0" xfId="9" applyFont="1" applyProtection="1">
      <protection locked="0"/>
    </xf>
    <xf numFmtId="0" fontId="1" fillId="0" borderId="15" xfId="0" applyFont="1" applyBorder="1"/>
    <xf numFmtId="0" fontId="1" fillId="0" borderId="14" xfId="0" applyFont="1" applyBorder="1"/>
    <xf numFmtId="14" fontId="18" fillId="0" borderId="0" xfId="8" applyNumberFormat="1" applyFont="1" applyBorder="1" applyAlignment="1" applyProtection="1">
      <alignment horizontal="center"/>
      <protection locked="0"/>
    </xf>
    <xf numFmtId="167" fontId="18" fillId="0" borderId="0" xfId="8" applyNumberFormat="1" applyFont="1" applyBorder="1" applyAlignment="1" applyProtection="1">
      <alignment horizontal="center"/>
      <protection locked="0"/>
    </xf>
    <xf numFmtId="7" fontId="18" fillId="0" borderId="0" xfId="8" applyNumberFormat="1" applyFont="1" applyBorder="1" applyAlignment="1" applyProtection="1">
      <alignment horizontal="center"/>
      <protection locked="0"/>
    </xf>
    <xf numFmtId="0" fontId="18" fillId="0" borderId="0" xfId="9" applyFont="1" applyAlignment="1" applyProtection="1">
      <alignment horizontal="center"/>
      <protection locked="0"/>
    </xf>
    <xf numFmtId="1" fontId="18" fillId="0" borderId="0" xfId="9" applyNumberFormat="1" applyFont="1" applyAlignment="1" applyProtection="1">
      <alignment horizontal="center"/>
      <protection locked="0"/>
    </xf>
    <xf numFmtId="166" fontId="18" fillId="0" borderId="0" xfId="9" applyNumberFormat="1" applyFont="1" applyAlignment="1" applyProtection="1">
      <alignment horizontal="center"/>
      <protection locked="0"/>
    </xf>
    <xf numFmtId="14" fontId="32" fillId="0" borderId="0" xfId="8" applyNumberFormat="1" applyFont="1" applyBorder="1" applyAlignment="1" applyProtection="1">
      <alignment horizontal="right"/>
      <protection locked="0"/>
    </xf>
    <xf numFmtId="170" fontId="32" fillId="0" borderId="0" xfId="8" applyNumberFormat="1" applyFont="1" applyBorder="1" applyAlignment="1" applyProtection="1">
      <alignment horizontal="center"/>
      <protection locked="0"/>
    </xf>
    <xf numFmtId="7" fontId="32" fillId="6" borderId="0" xfId="8" applyNumberFormat="1" applyFont="1" applyFill="1" applyBorder="1" applyAlignment="1">
      <alignment horizontal="center"/>
    </xf>
    <xf numFmtId="7" fontId="41" fillId="6" borderId="0" xfId="8" applyNumberFormat="1" applyFont="1" applyFill="1" applyBorder="1" applyAlignment="1">
      <alignment horizontal="center"/>
    </xf>
    <xf numFmtId="0" fontId="32" fillId="6" borderId="0" xfId="8" applyFont="1" applyFill="1" applyBorder="1" applyAlignment="1">
      <alignment horizontal="center" shrinkToFit="1"/>
    </xf>
    <xf numFmtId="14" fontId="16" fillId="6" borderId="0" xfId="8" applyNumberFormat="1" applyFont="1" applyFill="1" applyBorder="1" applyAlignment="1" applyProtection="1">
      <alignment horizontal="center"/>
      <protection locked="0"/>
    </xf>
    <xf numFmtId="165" fontId="16" fillId="6" borderId="1" xfId="8" applyNumberFormat="1" applyFont="1" applyFill="1" applyBorder="1" applyAlignment="1" applyProtection="1">
      <alignment horizontal="center"/>
      <protection locked="0"/>
    </xf>
    <xf numFmtId="0" fontId="16" fillId="6" borderId="1" xfId="8" applyFont="1" applyFill="1" applyBorder="1" applyAlignment="1" applyProtection="1">
      <alignment horizontal="center"/>
      <protection locked="0"/>
    </xf>
    <xf numFmtId="0" fontId="7" fillId="6" borderId="0" xfId="0" applyFont="1" applyFill="1" applyAlignment="1">
      <alignment horizontal="center"/>
    </xf>
    <xf numFmtId="0" fontId="9" fillId="6" borderId="0" xfId="0" applyFont="1" applyFill="1" applyAlignment="1">
      <alignment horizontal="right"/>
    </xf>
    <xf numFmtId="7" fontId="9" fillId="6" borderId="0" xfId="8" applyNumberFormat="1" applyFont="1" applyFill="1" applyBorder="1" applyAlignment="1" applyProtection="1">
      <alignment horizontal="center"/>
      <protection locked="0"/>
    </xf>
    <xf numFmtId="7" fontId="32" fillId="0" borderId="0" xfId="8" applyNumberFormat="1" applyFont="1" applyBorder="1"/>
    <xf numFmtId="7" fontId="16" fillId="0" borderId="13" xfId="8" applyNumberFormat="1" applyFont="1" applyBorder="1" applyAlignment="1" applyProtection="1">
      <alignment horizontal="center"/>
      <protection locked="0"/>
    </xf>
    <xf numFmtId="7" fontId="9" fillId="0" borderId="13" xfId="8" applyNumberFormat="1" applyFont="1" applyBorder="1" applyAlignment="1" applyProtection="1">
      <alignment horizontal="center"/>
      <protection locked="0"/>
    </xf>
    <xf numFmtId="0" fontId="23" fillId="0" borderId="11" xfId="0" applyFont="1" applyBorder="1"/>
    <xf numFmtId="7" fontId="22" fillId="0" borderId="0" xfId="9" applyNumberFormat="1" applyFont="1" applyAlignment="1">
      <alignment horizontal="center"/>
    </xf>
    <xf numFmtId="0" fontId="7" fillId="0" borderId="0" xfId="5" applyFont="1" applyProtection="1">
      <protection locked="0"/>
    </xf>
    <xf numFmtId="2" fontId="32" fillId="0" borderId="1" xfId="6" applyNumberFormat="1" applyFont="1" applyBorder="1" applyAlignment="1">
      <alignment horizontal="center"/>
    </xf>
    <xf numFmtId="165" fontId="32" fillId="2" borderId="1" xfId="6" applyNumberFormat="1" applyFont="1" applyFill="1" applyBorder="1" applyAlignment="1">
      <alignment horizontal="center"/>
    </xf>
    <xf numFmtId="164" fontId="16" fillId="0" borderId="0" xfId="5" applyNumberFormat="1" applyFont="1" applyAlignment="1" applyProtection="1">
      <alignment horizontal="left"/>
      <protection locked="0"/>
    </xf>
    <xf numFmtId="0" fontId="42" fillId="0" borderId="0" xfId="0" applyFont="1" applyAlignment="1">
      <alignment horizontal="center"/>
    </xf>
    <xf numFmtId="2" fontId="32" fillId="0" borderId="0" xfId="6" applyNumberFormat="1" applyFont="1" applyAlignment="1">
      <alignment horizontal="center"/>
    </xf>
    <xf numFmtId="0" fontId="16" fillId="0" borderId="0" xfId="5" applyFont="1"/>
    <xf numFmtId="0" fontId="16" fillId="0" borderId="0" xfId="5" applyFont="1" applyProtection="1">
      <protection locked="0"/>
    </xf>
    <xf numFmtId="164" fontId="7" fillId="0" borderId="0" xfId="5" applyNumberFormat="1" applyFont="1" applyAlignment="1" applyProtection="1">
      <alignment horizontal="left"/>
      <protection locked="0"/>
    </xf>
    <xf numFmtId="7" fontId="7" fillId="0" borderId="0" xfId="5" applyNumberFormat="1" applyFont="1" applyAlignment="1">
      <alignment horizontal="left"/>
    </xf>
    <xf numFmtId="7" fontId="7" fillId="0" borderId="0" xfId="5" applyNumberFormat="1" applyFont="1" applyAlignment="1" applyProtection="1">
      <alignment horizontal="center"/>
      <protection locked="0"/>
    </xf>
    <xf numFmtId="0" fontId="86" fillId="0" borderId="0" xfId="0" applyFont="1" applyAlignment="1">
      <alignment horizontal="right"/>
    </xf>
    <xf numFmtId="0" fontId="42" fillId="0" borderId="0" xfId="0" applyFont="1" applyAlignment="1">
      <alignment horizontal="right"/>
    </xf>
    <xf numFmtId="0" fontId="16" fillId="0" borderId="0" xfId="0" applyFont="1"/>
    <xf numFmtId="7" fontId="33" fillId="0" borderId="0" xfId="5" applyNumberFormat="1" applyFont="1" applyAlignment="1">
      <alignment horizontal="left" vertical="top" indent="1"/>
    </xf>
    <xf numFmtId="164" fontId="16" fillId="0" borderId="0" xfId="5" applyNumberFormat="1" applyFont="1" applyAlignment="1">
      <alignment horizontal="left"/>
    </xf>
    <xf numFmtId="0" fontId="16" fillId="0" borderId="0" xfId="5" applyFont="1" applyAlignment="1">
      <alignment horizontal="center"/>
    </xf>
    <xf numFmtId="4" fontId="32" fillId="0" borderId="0" xfId="5" applyNumberFormat="1" applyFont="1" applyAlignment="1">
      <alignment horizontal="center"/>
    </xf>
    <xf numFmtId="165" fontId="57" fillId="0" borderId="0" xfId="0" applyNumberFormat="1" applyFont="1" applyAlignment="1">
      <alignment horizontal="center"/>
    </xf>
    <xf numFmtId="164" fontId="17" fillId="0" borderId="0" xfId="5" applyNumberFormat="1" applyFont="1" applyAlignment="1">
      <alignment horizontal="left"/>
    </xf>
    <xf numFmtId="7" fontId="17" fillId="0" borderId="0" xfId="5" applyNumberFormat="1" applyFont="1" applyAlignment="1">
      <alignment horizontal="center"/>
    </xf>
    <xf numFmtId="0" fontId="17" fillId="0" borderId="0" xfId="5" applyFont="1" applyAlignment="1">
      <alignment horizontal="center"/>
    </xf>
    <xf numFmtId="2" fontId="17" fillId="0" borderId="0" xfId="5" applyNumberFormat="1" applyFont="1" applyAlignment="1">
      <alignment horizontal="center"/>
    </xf>
    <xf numFmtId="7" fontId="16" fillId="0" borderId="0" xfId="5" applyNumberFormat="1" applyFont="1" applyAlignment="1">
      <alignment horizontal="center"/>
    </xf>
    <xf numFmtId="168" fontId="3" fillId="0" borderId="0" xfId="8" applyNumberFormat="1" applyFont="1" applyBorder="1" applyAlignment="1" applyProtection="1">
      <alignment horizontal="center"/>
      <protection locked="0"/>
    </xf>
    <xf numFmtId="2" fontId="3" fillId="0" borderId="0" xfId="8" applyNumberFormat="1" applyFont="1" applyBorder="1" applyAlignment="1" applyProtection="1">
      <alignment horizontal="center"/>
      <protection locked="0"/>
    </xf>
    <xf numFmtId="7" fontId="47" fillId="0" borderId="0" xfId="8" applyNumberFormat="1" applyFont="1" applyBorder="1" applyAlignment="1">
      <alignment horizontal="left"/>
    </xf>
    <xf numFmtId="164" fontId="8" fillId="0" borderId="7" xfId="6" applyNumberFormat="1" applyFont="1" applyBorder="1" applyAlignment="1">
      <alignment horizontal="left"/>
    </xf>
    <xf numFmtId="0" fontId="3" fillId="0" borderId="11" xfId="0" applyFont="1" applyBorder="1"/>
    <xf numFmtId="0" fontId="44" fillId="0" borderId="0" xfId="0" applyFont="1" applyAlignment="1">
      <alignment horizontal="right"/>
    </xf>
    <xf numFmtId="39" fontId="3" fillId="0" borderId="1" xfId="8" applyNumberFormat="1" applyFont="1" applyBorder="1" applyAlignment="1" applyProtection="1">
      <alignment horizontal="center"/>
      <protection locked="0"/>
    </xf>
    <xf numFmtId="0" fontId="50" fillId="0" borderId="4" xfId="0" applyFont="1" applyBorder="1" applyAlignment="1">
      <alignment horizontal="center"/>
    </xf>
    <xf numFmtId="2" fontId="12" fillId="0" borderId="1" xfId="6" applyNumberFormat="1" applyFont="1" applyBorder="1" applyAlignment="1">
      <alignment horizontal="center"/>
    </xf>
    <xf numFmtId="164" fontId="8" fillId="2" borderId="7" xfId="6" applyNumberFormat="1" applyFont="1" applyFill="1" applyBorder="1" applyAlignment="1">
      <alignment horizontal="left"/>
    </xf>
    <xf numFmtId="0" fontId="3" fillId="2" borderId="11" xfId="0" applyFont="1" applyFill="1" applyBorder="1"/>
    <xf numFmtId="164" fontId="50" fillId="2" borderId="3" xfId="6" applyNumberFormat="1" applyFont="1" applyFill="1" applyBorder="1" applyAlignment="1">
      <alignment horizontal="center"/>
    </xf>
    <xf numFmtId="165" fontId="12" fillId="2" borderId="1" xfId="6" applyNumberFormat="1" applyFont="1" applyFill="1" applyBorder="1" applyAlignment="1">
      <alignment horizontal="center"/>
    </xf>
    <xf numFmtId="0" fontId="88" fillId="0" borderId="0" xfId="0" applyFont="1"/>
    <xf numFmtId="0" fontId="89" fillId="0" borderId="0" xfId="0" applyFont="1"/>
    <xf numFmtId="0" fontId="62" fillId="0" borderId="0" xfId="0" applyFont="1" applyAlignment="1">
      <alignment horizontal="right"/>
    </xf>
    <xf numFmtId="7" fontId="62" fillId="0" borderId="0" xfId="8" applyNumberFormat="1" applyFont="1" applyBorder="1" applyAlignment="1" applyProtection="1">
      <alignment horizontal="center"/>
      <protection locked="0"/>
    </xf>
    <xf numFmtId="164" fontId="44" fillId="0" borderId="0" xfId="6" applyNumberFormat="1" applyFont="1" applyAlignment="1">
      <alignment horizontal="left"/>
    </xf>
    <xf numFmtId="7" fontId="3" fillId="0" borderId="0" xfId="6" applyNumberFormat="1" applyFont="1" applyAlignment="1">
      <alignment horizontal="left"/>
    </xf>
    <xf numFmtId="7" fontId="3" fillId="0" borderId="0" xfId="6" applyNumberFormat="1" applyFont="1" applyAlignment="1">
      <alignment horizontal="center"/>
    </xf>
    <xf numFmtId="0" fontId="67" fillId="0" borderId="0" xfId="0" applyFont="1" applyAlignment="1">
      <alignment horizontal="right"/>
    </xf>
    <xf numFmtId="164" fontId="17" fillId="0" borderId="5" xfId="6" applyNumberFormat="1" applyFont="1" applyBorder="1" applyAlignment="1">
      <alignment horizontal="left"/>
    </xf>
    <xf numFmtId="165" fontId="17" fillId="3" borderId="19" xfId="0" applyNumberFormat="1" applyFont="1" applyFill="1" applyBorder="1" applyAlignment="1">
      <alignment horizontal="right"/>
    </xf>
    <xf numFmtId="0" fontId="17" fillId="0" borderId="14" xfId="0" applyFont="1" applyBorder="1"/>
    <xf numFmtId="165" fontId="17" fillId="3" borderId="3" xfId="0" applyNumberFormat="1" applyFont="1" applyFill="1" applyBorder="1" applyAlignment="1">
      <alignment horizontal="right"/>
    </xf>
    <xf numFmtId="0" fontId="17" fillId="0" borderId="3" xfId="0" applyFont="1" applyBorder="1" applyAlignment="1">
      <alignment horizontal="center"/>
    </xf>
    <xf numFmtId="0" fontId="7" fillId="0" borderId="2" xfId="0" applyFont="1" applyBorder="1" applyAlignment="1">
      <alignment horizontal="center" shrinkToFit="1"/>
    </xf>
    <xf numFmtId="164" fontId="17" fillId="0" borderId="19" xfId="0" applyNumberFormat="1" applyFont="1" applyBorder="1" applyAlignment="1">
      <alignment horizontal="left"/>
    </xf>
    <xf numFmtId="8" fontId="7" fillId="0" borderId="0" xfId="0" applyNumberFormat="1" applyFont="1"/>
    <xf numFmtId="164" fontId="20" fillId="7" borderId="0" xfId="5" applyNumberFormat="1" applyFont="1" applyFill="1" applyAlignment="1">
      <alignment horizontal="left"/>
    </xf>
    <xf numFmtId="7" fontId="20" fillId="7" borderId="0" xfId="5" applyNumberFormat="1" applyFont="1" applyFill="1" applyAlignment="1">
      <alignment horizontal="left"/>
    </xf>
    <xf numFmtId="7" fontId="18" fillId="7" borderId="0" xfId="5" applyNumberFormat="1" applyFont="1" applyFill="1" applyAlignment="1">
      <alignment horizontal="center"/>
    </xf>
    <xf numFmtId="0" fontId="17" fillId="0" borderId="2" xfId="8" applyFont="1" applyBorder="1" applyAlignment="1" applyProtection="1">
      <alignment horizontal="center"/>
      <protection locked="0"/>
    </xf>
    <xf numFmtId="170" fontId="3" fillId="2" borderId="1" xfId="8" applyNumberFormat="1" applyFont="1" applyFill="1" applyBorder="1" applyAlignment="1" applyProtection="1">
      <alignment horizontal="center"/>
      <protection locked="0"/>
    </xf>
    <xf numFmtId="7" fontId="8" fillId="0" borderId="11" xfId="8" applyNumberFormat="1" applyFont="1" applyBorder="1" applyAlignment="1" applyProtection="1">
      <alignment horizontal="center"/>
      <protection locked="0"/>
    </xf>
    <xf numFmtId="7" fontId="8" fillId="0" borderId="17" xfId="8" applyNumberFormat="1" applyFont="1" applyBorder="1" applyAlignment="1" applyProtection="1">
      <alignment horizontal="center"/>
      <protection locked="0"/>
    </xf>
    <xf numFmtId="7" fontId="8" fillId="0" borderId="1" xfId="8" applyNumberFormat="1" applyFont="1" applyBorder="1" applyAlignment="1" applyProtection="1">
      <alignment horizontal="center"/>
      <protection locked="0"/>
    </xf>
    <xf numFmtId="7" fontId="8" fillId="0" borderId="1" xfId="0" applyNumberFormat="1" applyFont="1" applyBorder="1" applyAlignment="1">
      <alignment horizontal="center"/>
    </xf>
    <xf numFmtId="164" fontId="50" fillId="0" borderId="0" xfId="6" applyNumberFormat="1" applyFont="1" applyAlignment="1">
      <alignment horizontal="center"/>
    </xf>
    <xf numFmtId="165" fontId="12" fillId="0" borderId="0" xfId="6" applyNumberFormat="1" applyFont="1" applyAlignment="1">
      <alignment horizontal="center"/>
    </xf>
    <xf numFmtId="0" fontId="1" fillId="0" borderId="5" xfId="0" applyFont="1" applyBorder="1" applyAlignment="1">
      <alignment vertical="top"/>
    </xf>
    <xf numFmtId="7" fontId="25" fillId="0" borderId="8" xfId="8" applyNumberFormat="1" applyFont="1" applyBorder="1" applyAlignment="1" applyProtection="1">
      <alignment horizontal="center"/>
      <protection locked="0"/>
    </xf>
    <xf numFmtId="7" fontId="25" fillId="0" borderId="5" xfId="8" applyNumberFormat="1" applyFont="1" applyBorder="1" applyAlignment="1" applyProtection="1">
      <alignment horizontal="center"/>
      <protection locked="0"/>
    </xf>
    <xf numFmtId="49" fontId="23" fillId="0" borderId="0" xfId="0" applyNumberFormat="1" applyFont="1" applyAlignment="1">
      <alignment horizontal="center"/>
    </xf>
    <xf numFmtId="166" fontId="3" fillId="0" borderId="0" xfId="8" applyNumberFormat="1" applyFont="1" applyBorder="1" applyAlignment="1" applyProtection="1">
      <alignment horizontal="center"/>
      <protection locked="0"/>
    </xf>
    <xf numFmtId="7" fontId="51" fillId="0" borderId="0" xfId="8" applyNumberFormat="1" applyFont="1" applyBorder="1" applyAlignment="1" applyProtection="1">
      <alignment horizontal="center"/>
      <protection locked="0"/>
    </xf>
    <xf numFmtId="165" fontId="3" fillId="0" borderId="0" xfId="8" applyNumberFormat="1" applyFont="1" applyBorder="1" applyAlignment="1" applyProtection="1">
      <alignment horizontal="center"/>
      <protection locked="0"/>
    </xf>
    <xf numFmtId="0" fontId="12" fillId="8" borderId="1" xfId="8" applyFont="1" applyFill="1" applyBorder="1" applyAlignment="1" applyProtection="1">
      <alignment horizontal="center"/>
      <protection locked="0"/>
    </xf>
    <xf numFmtId="37" fontId="3" fillId="8" borderId="1" xfId="8" applyNumberFormat="1" applyFont="1" applyFill="1" applyBorder="1" applyAlignment="1" applyProtection="1">
      <alignment horizontal="center"/>
      <protection locked="0"/>
    </xf>
    <xf numFmtId="0" fontId="12" fillId="8" borderId="1" xfId="8" applyFont="1" applyFill="1" applyBorder="1" applyAlignment="1" applyProtection="1">
      <alignment horizontal="center" shrinkToFit="1"/>
      <protection locked="0"/>
    </xf>
    <xf numFmtId="37" fontId="12" fillId="8" borderId="1" xfId="8" applyNumberFormat="1" applyFont="1" applyFill="1" applyBorder="1" applyAlignment="1" applyProtection="1">
      <alignment horizontal="center"/>
      <protection locked="0"/>
    </xf>
    <xf numFmtId="7" fontId="12" fillId="8" borderId="8" xfId="8" applyNumberFormat="1" applyFont="1" applyFill="1" applyBorder="1" applyAlignment="1">
      <alignment horizontal="center"/>
    </xf>
    <xf numFmtId="7" fontId="12" fillId="8" borderId="11" xfId="8" applyNumberFormat="1" applyFont="1" applyFill="1" applyBorder="1" applyAlignment="1">
      <alignment horizontal="center"/>
    </xf>
    <xf numFmtId="7" fontId="12" fillId="8" borderId="5" xfId="8" applyNumberFormat="1" applyFont="1" applyFill="1" applyBorder="1" applyAlignment="1">
      <alignment horizontal="center"/>
    </xf>
    <xf numFmtId="7" fontId="12" fillId="8" borderId="14" xfId="8" applyNumberFormat="1" applyFont="1" applyFill="1" applyBorder="1" applyAlignment="1">
      <alignment horizontal="center"/>
    </xf>
    <xf numFmtId="7" fontId="12" fillId="8" borderId="7" xfId="8" applyNumberFormat="1" applyFont="1" applyFill="1" applyBorder="1" applyAlignment="1">
      <alignment horizontal="center"/>
    </xf>
    <xf numFmtId="7" fontId="12" fillId="8" borderId="4" xfId="8" applyNumberFormat="1" applyFont="1" applyFill="1" applyBorder="1" applyAlignment="1">
      <alignment horizontal="center"/>
    </xf>
    <xf numFmtId="165" fontId="51" fillId="0" borderId="45" xfId="0" applyNumberFormat="1" applyFont="1" applyBorder="1" applyAlignment="1">
      <alignment horizontal="center"/>
    </xf>
    <xf numFmtId="8" fontId="12" fillId="0" borderId="1" xfId="8" applyNumberFormat="1" applyFont="1" applyBorder="1" applyAlignment="1">
      <alignment horizontal="center"/>
    </xf>
    <xf numFmtId="8" fontId="12" fillId="0" borderId="26" xfId="8" applyNumberFormat="1" applyFont="1" applyBorder="1" applyAlignment="1">
      <alignment horizontal="center"/>
    </xf>
    <xf numFmtId="0" fontId="12" fillId="8" borderId="6" xfId="8" applyFont="1" applyFill="1" applyBorder="1" applyAlignment="1">
      <alignment horizontal="center"/>
    </xf>
    <xf numFmtId="170" fontId="25" fillId="0" borderId="0" xfId="8" applyNumberFormat="1" applyFont="1" applyBorder="1" applyAlignment="1" applyProtection="1">
      <alignment horizontal="right"/>
      <protection locked="0"/>
    </xf>
    <xf numFmtId="0" fontId="23" fillId="0" borderId="56" xfId="0" applyFont="1" applyBorder="1"/>
    <xf numFmtId="170" fontId="25" fillId="0" borderId="56" xfId="8" applyNumberFormat="1" applyFont="1" applyBorder="1" applyAlignment="1" applyProtection="1">
      <alignment horizontal="center"/>
      <protection locked="0"/>
    </xf>
    <xf numFmtId="14" fontId="23" fillId="0" borderId="56" xfId="8" applyNumberFormat="1" applyFont="1" applyBorder="1" applyAlignment="1" applyProtection="1">
      <alignment horizontal="center"/>
      <protection locked="0"/>
    </xf>
    <xf numFmtId="39" fontId="23" fillId="0" borderId="56" xfId="8" applyNumberFormat="1" applyFont="1" applyBorder="1" applyAlignment="1" applyProtection="1">
      <alignment horizontal="center"/>
      <protection locked="0"/>
    </xf>
    <xf numFmtId="0" fontId="25" fillId="0" borderId="56" xfId="0" applyFont="1" applyBorder="1" applyAlignment="1">
      <alignment horizontal="center"/>
    </xf>
    <xf numFmtId="170" fontId="3" fillId="8" borderId="1" xfId="8" applyNumberFormat="1" applyFont="1" applyFill="1" applyBorder="1" applyAlignment="1" applyProtection="1">
      <alignment horizontal="center"/>
      <protection locked="0"/>
    </xf>
    <xf numFmtId="0" fontId="12" fillId="8" borderId="1" xfId="0" applyFont="1" applyFill="1" applyBorder="1" applyAlignment="1">
      <alignment horizontal="center"/>
    </xf>
    <xf numFmtId="8" fontId="23" fillId="0" borderId="1" xfId="0" applyNumberFormat="1" applyFont="1" applyBorder="1" applyAlignment="1">
      <alignment horizontal="center"/>
    </xf>
    <xf numFmtId="1" fontId="3" fillId="2" borderId="0" xfId="8" applyNumberFormat="1" applyFont="1" applyFill="1" applyBorder="1" applyAlignment="1" applyProtection="1">
      <alignment horizontal="center"/>
      <protection locked="0"/>
    </xf>
    <xf numFmtId="165" fontId="3" fillId="2" borderId="0" xfId="8" applyNumberFormat="1" applyFont="1" applyFill="1" applyBorder="1" applyAlignment="1" applyProtection="1">
      <alignment horizontal="center"/>
      <protection locked="0"/>
    </xf>
    <xf numFmtId="169" fontId="52" fillId="0" borderId="3" xfId="8" applyNumberFormat="1" applyFont="1" applyBorder="1" applyAlignment="1">
      <alignment horizontal="center"/>
    </xf>
    <xf numFmtId="8" fontId="3" fillId="2" borderId="57" xfId="0" applyNumberFormat="1" applyFont="1" applyFill="1" applyBorder="1" applyAlignment="1">
      <alignment horizontal="center"/>
    </xf>
    <xf numFmtId="8" fontId="3" fillId="2" borderId="58" xfId="0" applyNumberFormat="1" applyFont="1" applyFill="1" applyBorder="1" applyAlignment="1">
      <alignment horizontal="center"/>
    </xf>
    <xf numFmtId="8" fontId="3" fillId="2" borderId="59" xfId="0" applyNumberFormat="1" applyFont="1" applyFill="1" applyBorder="1" applyAlignment="1">
      <alignment horizontal="center"/>
    </xf>
    <xf numFmtId="7" fontId="25" fillId="2" borderId="2" xfId="8" applyNumberFormat="1" applyFont="1" applyFill="1" applyBorder="1" applyAlignment="1">
      <alignment horizontal="center"/>
    </xf>
    <xf numFmtId="7" fontId="25" fillId="2" borderId="60" xfId="8" applyNumberFormat="1" applyFont="1" applyFill="1" applyBorder="1" applyAlignment="1">
      <alignment horizontal="center"/>
    </xf>
    <xf numFmtId="7" fontId="25" fillId="2" borderId="61" xfId="8" applyNumberFormat="1" applyFont="1" applyFill="1" applyBorder="1" applyAlignment="1">
      <alignment horizontal="center"/>
    </xf>
    <xf numFmtId="7" fontId="12" fillId="2" borderId="61" xfId="8" applyNumberFormat="1" applyFont="1" applyFill="1" applyBorder="1" applyAlignment="1">
      <alignment horizontal="center"/>
    </xf>
    <xf numFmtId="165" fontId="3" fillId="2" borderId="12" xfId="0" applyNumberFormat="1" applyFont="1" applyFill="1" applyBorder="1" applyAlignment="1">
      <alignment horizontal="center"/>
    </xf>
    <xf numFmtId="165" fontId="3" fillId="2" borderId="14" xfId="0" applyNumberFormat="1" applyFont="1" applyFill="1" applyBorder="1" applyAlignment="1">
      <alignment horizontal="center"/>
    </xf>
    <xf numFmtId="7" fontId="12" fillId="2" borderId="62" xfId="8" applyNumberFormat="1" applyFont="1" applyFill="1" applyBorder="1" applyAlignment="1">
      <alignment horizontal="center"/>
    </xf>
    <xf numFmtId="0" fontId="54" fillId="0" borderId="21" xfId="0" applyFont="1" applyBorder="1"/>
    <xf numFmtId="0" fontId="36" fillId="0" borderId="0" xfId="5" applyFont="1"/>
    <xf numFmtId="0" fontId="25" fillId="8" borderId="3" xfId="0" applyFont="1" applyFill="1" applyBorder="1" applyAlignment="1">
      <alignment horizontal="center"/>
    </xf>
    <xf numFmtId="0" fontId="44" fillId="0" borderId="0" xfId="0" applyFont="1" applyAlignment="1">
      <alignment horizontal="left" wrapText="1"/>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49" fillId="0" borderId="8" xfId="0"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3" fillId="0" borderId="0" xfId="0" applyFont="1" applyAlignment="1">
      <alignment horizontal="left" vertical="top" wrapText="1"/>
    </xf>
    <xf numFmtId="0" fontId="8" fillId="0" borderId="0" xfId="0" applyFont="1" applyAlignment="1">
      <alignment horizontal="left"/>
    </xf>
    <xf numFmtId="7" fontId="9" fillId="0" borderId="0" xfId="9" applyNumberFormat="1" applyFont="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0" fontId="0" fillId="0" borderId="5" xfId="0" applyBorder="1" applyAlignment="1">
      <alignment horizontal="center"/>
    </xf>
    <xf numFmtId="7" fontId="9" fillId="0" borderId="2"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2" fillId="0" borderId="0" xfId="8" applyNumberFormat="1" applyFont="1" applyBorder="1" applyAlignment="1">
      <alignment horizontal="center"/>
    </xf>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0" fontId="16" fillId="0" borderId="2" xfId="9" applyFont="1" applyBorder="1" applyAlignment="1" applyProtection="1">
      <alignment horizontal="center"/>
      <protection locked="0"/>
    </xf>
    <xf numFmtId="7" fontId="9" fillId="0" borderId="5" xfId="9" applyNumberFormat="1" applyFont="1" applyBorder="1" applyAlignment="1">
      <alignment horizontal="center"/>
    </xf>
    <xf numFmtId="7" fontId="8" fillId="0" borderId="0" xfId="9" applyNumberFormat="1" applyFont="1" applyAlignment="1">
      <alignment horizontal="center"/>
    </xf>
    <xf numFmtId="7" fontId="33" fillId="0" borderId="0" xfId="9" applyNumberFormat="1" applyFont="1" applyAlignment="1">
      <alignment horizontal="center"/>
    </xf>
    <xf numFmtId="0" fontId="2" fillId="0" borderId="2" xfId="5" applyBorder="1" applyAlignment="1">
      <alignment horizontal="center"/>
    </xf>
    <xf numFmtId="0" fontId="2" fillId="0" borderId="19" xfId="5" applyBorder="1" applyAlignment="1">
      <alignment horizontal="center"/>
    </xf>
    <xf numFmtId="7" fontId="42" fillId="0" borderId="0" xfId="9" applyNumberFormat="1" applyFont="1" applyAlignment="1">
      <alignment horizontal="center"/>
    </xf>
    <xf numFmtId="7" fontId="9" fillId="0" borderId="0" xfId="8" applyNumberFormat="1" applyFont="1" applyBorder="1" applyAlignment="1">
      <alignment horizontal="center"/>
    </xf>
    <xf numFmtId="0" fontId="9" fillId="0" borderId="0" xfId="0" applyFont="1" applyAlignment="1">
      <alignment horizontal="center" vertical="top"/>
    </xf>
    <xf numFmtId="164" fontId="90" fillId="0" borderId="0" xfId="5" applyNumberFormat="1" applyFont="1" applyAlignment="1">
      <alignment horizontal="left"/>
    </xf>
    <xf numFmtId="164" fontId="91" fillId="0" borderId="0" xfId="5" applyNumberFormat="1" applyFont="1" applyAlignment="1" applyProtection="1">
      <alignment horizontal="left"/>
      <protection locked="0"/>
    </xf>
    <xf numFmtId="0" fontId="42" fillId="0" borderId="0" xfId="0" applyFont="1" applyAlignment="1">
      <alignment horizontal="left"/>
    </xf>
    <xf numFmtId="7" fontId="33" fillId="0" borderId="0" xfId="5" applyNumberFormat="1" applyFont="1" applyAlignment="1">
      <alignment indent="1"/>
    </xf>
    <xf numFmtId="166" fontId="17" fillId="0" borderId="0" xfId="9" applyNumberFormat="1" applyFont="1" applyAlignment="1" applyProtection="1">
      <alignment horizontal="center"/>
      <protection locked="0"/>
    </xf>
    <xf numFmtId="0" fontId="17" fillId="0" borderId="0" xfId="9" applyFont="1" applyAlignment="1" applyProtection="1">
      <alignment horizontal="center"/>
      <protection locked="0"/>
    </xf>
    <xf numFmtId="7" fontId="17" fillId="7" borderId="0" xfId="5" applyNumberFormat="1" applyFont="1" applyFill="1" applyAlignment="1">
      <alignment horizontal="left"/>
    </xf>
    <xf numFmtId="7" fontId="9" fillId="0" borderId="0" xfId="9" quotePrefix="1" applyNumberFormat="1" applyFont="1" applyAlignment="1">
      <alignment horizontal="center"/>
    </xf>
    <xf numFmtId="168" fontId="16" fillId="0" borderId="1" xfId="8" applyNumberFormat="1" applyFont="1" applyBorder="1" applyAlignment="1" applyProtection="1">
      <alignment horizontal="center"/>
      <protection locked="0"/>
    </xf>
    <xf numFmtId="2" fontId="16" fillId="0" borderId="1" xfId="8" applyNumberFormat="1" applyFont="1" applyBorder="1" applyAlignment="1" applyProtection="1">
      <alignment horizontal="center"/>
      <protection locked="0"/>
    </xf>
    <xf numFmtId="165" fontId="7" fillId="3" borderId="1" xfId="0" applyNumberFormat="1" applyFont="1" applyFill="1" applyBorder="1" applyAlignment="1">
      <alignment horizontal="right"/>
    </xf>
    <xf numFmtId="165" fontId="13" fillId="0" borderId="46" xfId="0" applyNumberFormat="1" applyFont="1" applyBorder="1" applyAlignment="1">
      <alignment horizontal="center"/>
    </xf>
    <xf numFmtId="165" fontId="5" fillId="0" borderId="47" xfId="0" applyNumberFormat="1" applyFont="1" applyBorder="1" applyAlignment="1">
      <alignment horizontal="center"/>
    </xf>
    <xf numFmtId="165" fontId="13" fillId="0" borderId="47" xfId="0" applyNumberFormat="1" applyFont="1" applyBorder="1" applyAlignment="1">
      <alignment horizontal="center"/>
    </xf>
    <xf numFmtId="10" fontId="13" fillId="0" borderId="46" xfId="0" applyNumberFormat="1" applyFont="1" applyBorder="1" applyAlignment="1">
      <alignment horizontal="center"/>
    </xf>
    <xf numFmtId="10" fontId="13" fillId="0" borderId="47" xfId="0" applyNumberFormat="1" applyFont="1" applyBorder="1" applyAlignment="1">
      <alignment horizontal="center"/>
    </xf>
    <xf numFmtId="0" fontId="44" fillId="0" borderId="0" xfId="0" applyFont="1" applyAlignment="1">
      <alignment horizontal="left" wrapText="1"/>
    </xf>
    <xf numFmtId="14" fontId="44" fillId="0" borderId="0" xfId="8" applyNumberFormat="1" applyFont="1" applyBorder="1" applyAlignment="1" applyProtection="1">
      <alignment horizontal="left" vertical="top" wrapText="1"/>
      <protection locked="0"/>
    </xf>
    <xf numFmtId="14" fontId="50" fillId="0" borderId="0" xfId="8" applyNumberFormat="1"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14" fontId="50" fillId="0" borderId="0" xfId="8" applyNumberFormat="1" applyFont="1" applyBorder="1" applyAlignment="1" applyProtection="1">
      <alignment wrapText="1"/>
      <protection locked="0"/>
    </xf>
    <xf numFmtId="0" fontId="49" fillId="0" borderId="8" xfId="0" applyFont="1" applyBorder="1" applyAlignment="1" applyProtection="1">
      <alignment horizontal="center"/>
      <protection locked="0"/>
    </xf>
    <xf numFmtId="0" fontId="1" fillId="0" borderId="5" xfId="8" applyFont="1" applyBorder="1" applyAlignment="1" applyProtection="1">
      <alignment horizontal="center"/>
      <protection locked="0"/>
    </xf>
    <xf numFmtId="0" fontId="1" fillId="0" borderId="5" xfId="8"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23" fillId="0" borderId="0" xfId="0" applyFont="1" applyAlignment="1">
      <alignment horizontal="left" vertical="top" wrapText="1"/>
    </xf>
    <xf numFmtId="0" fontId="0" fillId="0" borderId="0" xfId="0" applyAlignment="1">
      <alignment horizontal="left" vertical="top" wrapText="1"/>
    </xf>
    <xf numFmtId="0" fontId="85" fillId="0" borderId="0" xfId="0" applyFont="1" applyAlignment="1">
      <alignment horizontal="left" wrapText="1"/>
    </xf>
    <xf numFmtId="14" fontId="49" fillId="0" borderId="8" xfId="8" applyNumberFormat="1" applyFont="1" applyBorder="1" applyAlignment="1" applyProtection="1">
      <alignment horizontal="left" vertical="top" wrapText="1"/>
      <protection locked="0"/>
    </xf>
    <xf numFmtId="14" fontId="49" fillId="0" borderId="21" xfId="8" applyNumberFormat="1" applyFont="1" applyBorder="1" applyAlignment="1" applyProtection="1">
      <alignment horizontal="left" vertical="top" wrapText="1"/>
      <protection locked="0"/>
    </xf>
    <xf numFmtId="14" fontId="44" fillId="0" borderId="8" xfId="8" applyNumberFormat="1" applyFont="1" applyBorder="1" applyAlignment="1" applyProtection="1">
      <alignment horizontal="left" vertical="top" wrapText="1"/>
      <protection locked="0"/>
    </xf>
    <xf numFmtId="0" fontId="25" fillId="0" borderId="0" xfId="0" applyFont="1" applyAlignment="1">
      <alignment horizontal="left"/>
    </xf>
    <xf numFmtId="0" fontId="8" fillId="0" borderId="0" xfId="0" applyFont="1" applyAlignment="1">
      <alignment horizontal="left"/>
    </xf>
    <xf numFmtId="7" fontId="9" fillId="0" borderId="0" xfId="9" applyNumberFormat="1" applyFont="1" applyAlignment="1">
      <alignment horizontal="center"/>
    </xf>
    <xf numFmtId="165" fontId="17" fillId="0" borderId="2" xfId="9" applyNumberFormat="1" applyFont="1" applyBorder="1" applyAlignment="1" applyProtection="1">
      <alignment horizontal="center"/>
      <protection locked="0"/>
    </xf>
    <xf numFmtId="165" fontId="17" fillId="0" borderId="19" xfId="9" applyNumberFormat="1" applyFont="1" applyBorder="1" applyAlignment="1" applyProtection="1">
      <alignment horizontal="center"/>
      <protection locked="0"/>
    </xf>
    <xf numFmtId="7" fontId="33" fillId="0" borderId="5" xfId="9" applyNumberFormat="1" applyFont="1" applyBorder="1" applyAlignment="1">
      <alignment horizontal="center"/>
    </xf>
    <xf numFmtId="0" fontId="32" fillId="6" borderId="0" xfId="0" applyFont="1" applyFill="1" applyAlignment="1">
      <alignment horizontal="center"/>
    </xf>
    <xf numFmtId="7" fontId="13" fillId="0" borderId="48" xfId="8" applyNumberFormat="1" applyFont="1" applyBorder="1" applyAlignment="1" applyProtection="1">
      <alignment horizontal="center"/>
      <protection locked="0"/>
    </xf>
    <xf numFmtId="7" fontId="13" fillId="0" borderId="49" xfId="8" applyNumberFormat="1" applyFont="1" applyBorder="1" applyAlignment="1" applyProtection="1">
      <alignment horizontal="center"/>
      <protection locked="0"/>
    </xf>
    <xf numFmtId="7" fontId="13" fillId="0" borderId="45" xfId="8" applyNumberFormat="1" applyFont="1" applyBorder="1" applyAlignment="1" applyProtection="1">
      <alignment horizontal="center"/>
      <protection locked="0"/>
    </xf>
    <xf numFmtId="7" fontId="32" fillId="0" borderId="0" xfId="8" applyNumberFormat="1" applyFont="1" applyBorder="1" applyAlignment="1">
      <alignment horizontal="center"/>
    </xf>
    <xf numFmtId="0" fontId="3" fillId="0" borderId="2" xfId="0" applyFont="1" applyBorder="1" applyAlignment="1">
      <alignment horizontal="center"/>
    </xf>
    <xf numFmtId="0" fontId="3" fillId="0" borderId="19" xfId="0" applyFont="1"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7" fontId="32" fillId="0" borderId="12" xfId="8" applyNumberFormat="1" applyFont="1" applyBorder="1" applyAlignment="1">
      <alignment horizontal="center"/>
    </xf>
    <xf numFmtId="7" fontId="32" fillId="0" borderId="5" xfId="8" applyNumberFormat="1" applyFont="1" applyBorder="1" applyAlignment="1">
      <alignment horizontal="center"/>
    </xf>
    <xf numFmtId="7" fontId="32" fillId="0" borderId="14" xfId="8" applyNumberFormat="1" applyFont="1" applyBorder="1" applyAlignment="1">
      <alignment horizontal="center"/>
    </xf>
    <xf numFmtId="49" fontId="16" fillId="0" borderId="14"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16" fillId="0" borderId="2" xfId="9" applyFont="1" applyBorder="1" applyAlignment="1" applyProtection="1">
      <alignment horizontal="center"/>
      <protection locked="0"/>
    </xf>
    <xf numFmtId="0" fontId="16" fillId="0" borderId="19" xfId="9" applyFont="1" applyBorder="1" applyAlignment="1" applyProtection="1">
      <alignment horizontal="center"/>
      <protection locked="0"/>
    </xf>
    <xf numFmtId="0" fontId="31" fillId="0" borderId="0" xfId="0" applyFont="1" applyAlignment="1">
      <alignment horizontal="center"/>
    </xf>
    <xf numFmtId="7" fontId="9" fillId="0" borderId="5" xfId="9" applyNumberFormat="1" applyFont="1" applyBorder="1" applyAlignment="1">
      <alignment horizontal="center"/>
    </xf>
    <xf numFmtId="165" fontId="17" fillId="5" borderId="2" xfId="9" applyNumberFormat="1" applyFont="1" applyFill="1" applyBorder="1" applyAlignment="1" applyProtection="1">
      <alignment horizontal="center"/>
      <protection locked="0"/>
    </xf>
    <xf numFmtId="165" fontId="17" fillId="5" borderId="19" xfId="9" applyNumberFormat="1" applyFont="1" applyFill="1" applyBorder="1" applyAlignment="1" applyProtection="1">
      <alignment horizontal="center"/>
      <protection locked="0"/>
    </xf>
    <xf numFmtId="0" fontId="17" fillId="0" borderId="2" xfId="5" applyFont="1" applyBorder="1" applyAlignment="1">
      <alignment horizontal="center"/>
    </xf>
    <xf numFmtId="0" fontId="17" fillId="0" borderId="19" xfId="5" applyFont="1" applyBorder="1" applyAlignment="1">
      <alignment horizontal="center"/>
    </xf>
    <xf numFmtId="0" fontId="1" fillId="0" borderId="48" xfId="0" applyFont="1" applyBorder="1" applyAlignment="1">
      <alignment horizontal="center"/>
    </xf>
    <xf numFmtId="0" fontId="1" fillId="0" borderId="49" xfId="0" applyFont="1" applyBorder="1" applyAlignment="1">
      <alignment horizontal="center"/>
    </xf>
    <xf numFmtId="0" fontId="1" fillId="0" borderId="45" xfId="0" applyFont="1" applyBorder="1" applyAlignment="1">
      <alignment horizontal="center"/>
    </xf>
    <xf numFmtId="7" fontId="51" fillId="0" borderId="2" xfId="8" applyNumberFormat="1" applyFont="1" applyBorder="1" applyAlignment="1" applyProtection="1">
      <alignment horizontal="center"/>
      <protection locked="0"/>
    </xf>
    <xf numFmtId="7" fontId="51" fillId="0" borderId="9" xfId="8" applyNumberFormat="1" applyFont="1" applyBorder="1" applyAlignment="1" applyProtection="1">
      <alignment horizontal="center"/>
      <protection locked="0"/>
    </xf>
    <xf numFmtId="7" fontId="51" fillId="0" borderId="19" xfId="8" applyNumberFormat="1" applyFont="1" applyBorder="1" applyAlignment="1" applyProtection="1">
      <alignment horizontal="center"/>
      <protection locked="0"/>
    </xf>
    <xf numFmtId="7" fontId="51" fillId="0" borderId="7" xfId="8" applyNumberFormat="1" applyFont="1" applyBorder="1" applyAlignment="1" applyProtection="1">
      <alignment horizontal="center"/>
      <protection locked="0"/>
    </xf>
    <xf numFmtId="7" fontId="51" fillId="0" borderId="8" xfId="8" applyNumberFormat="1" applyFont="1" applyBorder="1" applyAlignment="1" applyProtection="1">
      <alignment horizontal="center"/>
      <protection locked="0"/>
    </xf>
    <xf numFmtId="7" fontId="51" fillId="0" borderId="11" xfId="8" applyNumberFormat="1" applyFont="1" applyBorder="1" applyAlignment="1" applyProtection="1">
      <alignment horizontal="center"/>
      <protection locked="0"/>
    </xf>
    <xf numFmtId="0" fontId="8" fillId="0" borderId="0" xfId="0" applyFont="1" applyAlignment="1">
      <alignment horizontal="center"/>
    </xf>
    <xf numFmtId="165" fontId="1" fillId="0" borderId="2" xfId="0" applyNumberFormat="1" applyFont="1" applyBorder="1" applyAlignment="1">
      <alignment horizontal="center"/>
    </xf>
    <xf numFmtId="165" fontId="1" fillId="0" borderId="9" xfId="0" applyNumberFormat="1" applyFont="1" applyBorder="1" applyAlignment="1">
      <alignment horizontal="center"/>
    </xf>
    <xf numFmtId="165" fontId="1" fillId="0" borderId="19" xfId="0" applyNumberFormat="1" applyFont="1" applyBorder="1" applyAlignment="1">
      <alignment horizontal="center"/>
    </xf>
    <xf numFmtId="165" fontId="8" fillId="0" borderId="48" xfId="0" applyNumberFormat="1" applyFont="1" applyBorder="1" applyAlignment="1">
      <alignment horizontal="center"/>
    </xf>
    <xf numFmtId="165" fontId="8" fillId="0" borderId="49" xfId="0" applyNumberFormat="1" applyFont="1" applyBorder="1" applyAlignment="1">
      <alignment horizontal="center"/>
    </xf>
    <xf numFmtId="165" fontId="8" fillId="0" borderId="45" xfId="0" applyNumberFormat="1" applyFont="1" applyBorder="1" applyAlignment="1">
      <alignment horizontal="center"/>
    </xf>
    <xf numFmtId="0" fontId="0" fillId="0" borderId="19" xfId="0" applyBorder="1"/>
    <xf numFmtId="165" fontId="23" fillId="0" borderId="2" xfId="9" applyNumberFormat="1" applyFont="1" applyBorder="1" applyAlignment="1" applyProtection="1">
      <alignment horizontal="center"/>
      <protection locked="0"/>
    </xf>
    <xf numFmtId="165" fontId="23" fillId="0" borderId="9" xfId="9" applyNumberFormat="1" applyFont="1" applyBorder="1" applyAlignment="1" applyProtection="1">
      <alignment horizontal="center"/>
      <protection locked="0"/>
    </xf>
    <xf numFmtId="165" fontId="23" fillId="0" borderId="19" xfId="9" applyNumberFormat="1" applyFont="1" applyBorder="1" applyAlignment="1" applyProtection="1">
      <alignment horizontal="center"/>
      <protection locked="0"/>
    </xf>
    <xf numFmtId="7" fontId="8" fillId="0" borderId="0" xfId="9" applyNumberFormat="1" applyFont="1" applyAlignment="1">
      <alignment horizontal="center"/>
    </xf>
    <xf numFmtId="165" fontId="3" fillId="0" borderId="2" xfId="9" applyNumberFormat="1" applyFont="1" applyBorder="1" applyAlignment="1" applyProtection="1">
      <alignment horizontal="center"/>
      <protection locked="0"/>
    </xf>
    <xf numFmtId="165" fontId="3" fillId="0" borderId="9" xfId="9" applyNumberFormat="1" applyFont="1" applyBorder="1" applyAlignment="1" applyProtection="1">
      <alignment horizontal="center"/>
      <protection locked="0"/>
    </xf>
    <xf numFmtId="165" fontId="3" fillId="0" borderId="19" xfId="9" applyNumberFormat="1" applyFont="1" applyBorder="1" applyAlignment="1" applyProtection="1">
      <alignment horizontal="center"/>
      <protection locked="0"/>
    </xf>
    <xf numFmtId="7" fontId="5" fillId="0" borderId="48"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45" xfId="9" applyNumberFormat="1" applyFont="1" applyBorder="1" applyAlignment="1" applyProtection="1">
      <alignment horizontal="center"/>
      <protection locked="0"/>
    </xf>
    <xf numFmtId="7" fontId="47" fillId="0" borderId="48" xfId="9" applyNumberFormat="1" applyFont="1" applyBorder="1" applyAlignment="1" applyProtection="1">
      <alignment horizontal="center"/>
      <protection locked="0"/>
    </xf>
    <xf numFmtId="7" fontId="47" fillId="0" borderId="49" xfId="9" applyNumberFormat="1" applyFont="1" applyBorder="1" applyAlignment="1" applyProtection="1">
      <alignment horizontal="center"/>
      <protection locked="0"/>
    </xf>
    <xf numFmtId="7" fontId="47" fillId="0" borderId="45" xfId="9" applyNumberFormat="1" applyFont="1" applyBorder="1" applyAlignment="1" applyProtection="1">
      <alignment horizontal="center"/>
      <protection locked="0"/>
    </xf>
    <xf numFmtId="165" fontId="47" fillId="0" borderId="2" xfId="9" applyNumberFormat="1" applyFont="1" applyBorder="1" applyAlignment="1" applyProtection="1">
      <alignment horizontal="center"/>
      <protection locked="0"/>
    </xf>
    <xf numFmtId="165" fontId="47" fillId="0" borderId="9" xfId="9" applyNumberFormat="1" applyFont="1" applyBorder="1" applyAlignment="1" applyProtection="1">
      <alignment horizontal="center"/>
      <protection locked="0"/>
    </xf>
    <xf numFmtId="165" fontId="47" fillId="0" borderId="19" xfId="9" applyNumberFormat="1" applyFont="1" applyBorder="1" applyAlignment="1" applyProtection="1">
      <alignment horizontal="center"/>
      <protection locked="0"/>
    </xf>
    <xf numFmtId="7" fontId="33" fillId="0" borderId="0" xfId="9" applyNumberFormat="1" applyFont="1" applyAlignment="1">
      <alignment horizontal="center"/>
    </xf>
    <xf numFmtId="164" fontId="9" fillId="0" borderId="7" xfId="6" applyNumberFormat="1" applyFont="1" applyBorder="1" applyAlignment="1">
      <alignment horizontal="center"/>
    </xf>
    <xf numFmtId="164" fontId="9" fillId="0" borderId="8" xfId="6" applyNumberFormat="1" applyFont="1" applyBorder="1" applyAlignment="1">
      <alignment horizontal="center"/>
    </xf>
    <xf numFmtId="164" fontId="9" fillId="0" borderId="11" xfId="6" applyNumberFormat="1" applyFont="1" applyBorder="1" applyAlignment="1">
      <alignment horizontal="center"/>
    </xf>
    <xf numFmtId="164" fontId="9" fillId="2" borderId="7" xfId="6" applyNumberFormat="1" applyFont="1" applyFill="1" applyBorder="1" applyAlignment="1">
      <alignment horizontal="center"/>
    </xf>
    <xf numFmtId="164" fontId="9" fillId="2" borderId="8" xfId="6" applyNumberFormat="1" applyFont="1" applyFill="1" applyBorder="1" applyAlignment="1">
      <alignment horizontal="center"/>
    </xf>
    <xf numFmtId="164" fontId="9" fillId="2" borderId="11" xfId="6" applyNumberFormat="1" applyFont="1" applyFill="1" applyBorder="1" applyAlignment="1">
      <alignment horizontal="center"/>
    </xf>
    <xf numFmtId="165" fontId="16" fillId="0" borderId="0" xfId="9" applyNumberFormat="1" applyFont="1" applyAlignment="1" applyProtection="1">
      <alignment horizontal="center"/>
      <protection locked="0"/>
    </xf>
    <xf numFmtId="0" fontId="42" fillId="0" borderId="4" xfId="0" applyFont="1" applyBorder="1" applyAlignment="1">
      <alignment horizontal="center"/>
    </xf>
    <xf numFmtId="0" fontId="42" fillId="0" borderId="14" xfId="0" applyFont="1" applyBorder="1" applyAlignment="1">
      <alignment horizontal="center"/>
    </xf>
    <xf numFmtId="164" fontId="42" fillId="2" borderId="4" xfId="6" applyNumberFormat="1" applyFont="1" applyFill="1" applyBorder="1" applyAlignment="1">
      <alignment horizontal="center"/>
    </xf>
    <xf numFmtId="164" fontId="42" fillId="2" borderId="5" xfId="6" applyNumberFormat="1" applyFont="1" applyFill="1" applyBorder="1" applyAlignment="1">
      <alignment horizontal="center"/>
    </xf>
    <xf numFmtId="164" fontId="42" fillId="2" borderId="14" xfId="6" applyNumberFormat="1" applyFont="1" applyFill="1" applyBorder="1" applyAlignment="1">
      <alignment horizontal="center"/>
    </xf>
    <xf numFmtId="49" fontId="16" fillId="0" borderId="9" xfId="9" applyNumberFormat="1" applyFont="1" applyBorder="1" applyAlignment="1" applyProtection="1">
      <alignment horizontal="center"/>
      <protection locked="0"/>
    </xf>
    <xf numFmtId="0" fontId="2" fillId="0" borderId="2" xfId="5" applyBorder="1" applyAlignment="1">
      <alignment horizontal="center"/>
    </xf>
    <xf numFmtId="0" fontId="2" fillId="0" borderId="19" xfId="5" applyBorder="1" applyAlignment="1">
      <alignment horizontal="center"/>
    </xf>
    <xf numFmtId="7" fontId="9" fillId="0" borderId="0" xfId="8" applyNumberFormat="1" applyFont="1" applyBorder="1" applyAlignment="1">
      <alignment horizontal="center"/>
    </xf>
    <xf numFmtId="7" fontId="42" fillId="0" borderId="0" xfId="9" applyNumberFormat="1" applyFont="1" applyAlignment="1">
      <alignment horizontal="center"/>
    </xf>
    <xf numFmtId="0" fontId="9" fillId="0" borderId="0" xfId="0" applyFont="1" applyAlignment="1">
      <alignment horizontal="center" vertical="top"/>
    </xf>
  </cellXfs>
  <cellStyles count="11">
    <cellStyle name="Normal" xfId="0" builtinId="0"/>
    <cellStyle name="Normal_604B_1" xfId="1" xr:uid="{00000000-0005-0000-0000-000001000000}"/>
    <cellStyle name="Normal_604B_1_604B_2" xfId="2" xr:uid="{00000000-0005-0000-0000-000002000000}"/>
    <cellStyle name="Normal_604B_2_1" xfId="3" xr:uid="{00000000-0005-0000-0000-000003000000}"/>
    <cellStyle name="Normal_610B_1 (2)" xfId="4" xr:uid="{00000000-0005-0000-0000-000004000000}"/>
    <cellStyle name="Normal_FORM1" xfId="5" xr:uid="{00000000-0005-0000-0000-000005000000}"/>
    <cellStyle name="Normal_FORM2" xfId="6" xr:uid="{00000000-0005-0000-0000-000006000000}"/>
    <cellStyle name="Normal_FORM2_1" xfId="7" xr:uid="{00000000-0005-0000-0000-000007000000}"/>
    <cellStyle name="Normal_FORM2A" xfId="8" xr:uid="{00000000-0005-0000-0000-000008000000}"/>
    <cellStyle name="Normal_FORM4A" xfId="9" xr:uid="{00000000-0005-0000-0000-000009000000}"/>
    <cellStyle name="Normal_FORMB"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61"/>
  <sheetViews>
    <sheetView tabSelected="1" view="pageBreakPreview" topLeftCell="A44" zoomScaleNormal="100" zoomScaleSheetLayoutView="100" workbookViewId="0">
      <selection activeCell="J80" sqref="J80"/>
    </sheetView>
  </sheetViews>
  <sheetFormatPr defaultRowHeight="13.2" x14ac:dyDescent="0.25"/>
  <cols>
    <col min="1" max="1" width="7.33203125" style="4" customWidth="1"/>
    <col min="2" max="2" width="7.44140625" style="4" customWidth="1"/>
    <col min="3" max="4" width="8.33203125" style="4" hidden="1" customWidth="1"/>
    <col min="5" max="5" width="22" style="4" customWidth="1"/>
    <col min="6" max="6" width="5.5546875" style="520" customWidth="1"/>
    <col min="7" max="7" width="15.5546875" style="4" customWidth="1"/>
    <col min="8" max="8" width="10" style="4" customWidth="1"/>
    <col min="9" max="9" width="17.44140625" style="4" customWidth="1"/>
    <col min="10" max="10" width="22.6640625" style="529" customWidth="1"/>
    <col min="11" max="11" width="2" customWidth="1"/>
  </cols>
  <sheetData>
    <row r="1" spans="1:11" ht="16.2" thickBot="1" x14ac:dyDescent="0.35">
      <c r="A1" s="64" t="s">
        <v>0</v>
      </c>
      <c r="F1" s="729"/>
      <c r="I1" s="61" t="s">
        <v>1</v>
      </c>
      <c r="J1" s="730"/>
    </row>
    <row r="2" spans="1:11" s="632" customFormat="1" ht="3" customHeight="1" x14ac:dyDescent="0.15">
      <c r="A2" s="627"/>
      <c r="B2" s="628"/>
      <c r="C2" s="628"/>
      <c r="D2" s="628"/>
      <c r="E2" s="628"/>
      <c r="F2" s="629"/>
      <c r="G2" s="628"/>
      <c r="H2" s="628"/>
      <c r="I2" s="630"/>
      <c r="J2" s="631"/>
    </row>
    <row r="3" spans="1:11" s="2" customFormat="1" x14ac:dyDescent="0.25">
      <c r="A3" s="15" t="s">
        <v>2</v>
      </c>
      <c r="B3" s="4"/>
      <c r="C3" s="526"/>
      <c r="D3" s="526"/>
      <c r="E3" s="235"/>
      <c r="F3" s="605"/>
      <c r="G3" s="235"/>
      <c r="H3" s="235"/>
      <c r="I3" s="1"/>
      <c r="J3" s="1"/>
      <c r="K3" s="1"/>
    </row>
    <row r="4" spans="1:11" s="69" customFormat="1" x14ac:dyDescent="0.25">
      <c r="A4" s="15" t="s">
        <v>3</v>
      </c>
      <c r="B4" s="4"/>
      <c r="C4" s="4"/>
      <c r="D4" s="4"/>
      <c r="E4" s="526"/>
      <c r="F4" s="731"/>
      <c r="G4" s="235"/>
      <c r="H4" s="235"/>
      <c r="I4" s="68" t="s">
        <v>4</v>
      </c>
      <c r="J4" s="528"/>
      <c r="K4" s="1"/>
    </row>
    <row r="5" spans="1:11" s="69" customFormat="1" x14ac:dyDescent="0.25">
      <c r="A5" s="15" t="s">
        <v>5</v>
      </c>
      <c r="B5" s="4"/>
      <c r="C5" s="4"/>
      <c r="D5" s="4"/>
      <c r="E5" s="4"/>
      <c r="F5" s="729"/>
      <c r="G5" s="235"/>
      <c r="H5" s="235"/>
      <c r="I5" s="235"/>
      <c r="J5" s="528"/>
      <c r="K5" s="1"/>
    </row>
    <row r="6" spans="1:11" s="69" customFormat="1" x14ac:dyDescent="0.25">
      <c r="A6" s="15" t="s">
        <v>6</v>
      </c>
      <c r="B6" s="4"/>
      <c r="C6" s="4"/>
      <c r="D6" s="4"/>
      <c r="E6" s="4"/>
      <c r="F6" s="729"/>
      <c r="G6" s="526"/>
      <c r="H6" s="526"/>
      <c r="I6" s="526"/>
      <c r="J6" s="527"/>
      <c r="K6" s="1"/>
    </row>
    <row r="7" spans="1:11" ht="3.75" customHeight="1" x14ac:dyDescent="0.3">
      <c r="A7" s="25"/>
      <c r="F7" s="729"/>
    </row>
    <row r="8" spans="1:11" s="29" customFormat="1" ht="13.2" customHeight="1" x14ac:dyDescent="0.3">
      <c r="A8" s="28" t="s">
        <v>7</v>
      </c>
      <c r="B8" s="530"/>
      <c r="C8" s="531"/>
      <c r="D8" s="531"/>
      <c r="E8" s="531"/>
      <c r="F8" s="732"/>
      <c r="G8" s="531"/>
      <c r="H8" s="531"/>
      <c r="I8" s="531"/>
      <c r="J8" s="532"/>
    </row>
    <row r="9" spans="1:11" s="513" customFormat="1" ht="11.25" customHeight="1" x14ac:dyDescent="0.25">
      <c r="A9" s="533" t="s">
        <v>8</v>
      </c>
      <c r="B9" s="733"/>
      <c r="C9" s="734"/>
      <c r="D9" s="734"/>
      <c r="E9" s="734"/>
      <c r="F9" s="732"/>
      <c r="G9" s="734"/>
      <c r="H9" s="734"/>
      <c r="I9" s="734"/>
      <c r="J9" s="735"/>
    </row>
    <row r="10" spans="1:11" s="513" customFormat="1" ht="11.25" customHeight="1" x14ac:dyDescent="0.25">
      <c r="A10" s="533" t="s">
        <v>9</v>
      </c>
      <c r="B10" s="733"/>
      <c r="C10" s="734"/>
      <c r="D10" s="734"/>
      <c r="E10" s="734"/>
      <c r="F10" s="732"/>
      <c r="G10" s="734"/>
      <c r="H10" s="734"/>
      <c r="I10" s="734"/>
      <c r="J10" s="735"/>
    </row>
    <row r="11" spans="1:11" s="513" customFormat="1" ht="11.25" customHeight="1" x14ac:dyDescent="0.25">
      <c r="A11" s="534" t="s">
        <v>10</v>
      </c>
      <c r="B11" s="733"/>
      <c r="C11" s="734"/>
      <c r="D11" s="734"/>
      <c r="E11" s="734"/>
      <c r="F11" s="732"/>
      <c r="G11" s="734"/>
      <c r="H11" s="734"/>
      <c r="I11" s="734"/>
      <c r="J11" s="735"/>
    </row>
    <row r="12" spans="1:11" s="513" customFormat="1" ht="11.25" customHeight="1" x14ac:dyDescent="0.25">
      <c r="A12" s="534" t="s">
        <v>11</v>
      </c>
      <c r="B12" s="733"/>
      <c r="C12" s="734"/>
      <c r="D12" s="734"/>
      <c r="E12" s="734"/>
      <c r="F12" s="732"/>
      <c r="G12" s="734"/>
      <c r="H12" s="734"/>
      <c r="I12" s="734"/>
      <c r="J12" s="735"/>
    </row>
    <row r="13" spans="1:11" s="513" customFormat="1" ht="11.25" customHeight="1" x14ac:dyDescent="0.25">
      <c r="A13" s="534" t="s">
        <v>12</v>
      </c>
      <c r="B13" s="733"/>
      <c r="C13" s="734"/>
      <c r="D13" s="734"/>
      <c r="E13" s="734"/>
      <c r="F13" s="732"/>
      <c r="G13" s="734"/>
      <c r="H13" s="734"/>
      <c r="I13" s="734"/>
      <c r="J13" s="735"/>
    </row>
    <row r="14" spans="1:11" s="513" customFormat="1" ht="11.25" customHeight="1" x14ac:dyDescent="0.25">
      <c r="A14" s="535" t="s">
        <v>13</v>
      </c>
      <c r="B14" s="536"/>
      <c r="C14" s="537"/>
      <c r="D14" s="537"/>
      <c r="E14" s="537"/>
      <c r="F14" s="521"/>
      <c r="G14" s="537"/>
      <c r="H14" s="537"/>
      <c r="I14" s="537"/>
      <c r="J14" s="538"/>
      <c r="K14" s="514"/>
    </row>
    <row r="15" spans="1:11" s="513" customFormat="1" ht="11.25" customHeight="1" x14ac:dyDescent="0.25">
      <c r="A15" s="534" t="s">
        <v>14</v>
      </c>
      <c r="B15" s="733"/>
      <c r="C15" s="734"/>
      <c r="D15" s="734"/>
      <c r="E15" s="734"/>
      <c r="F15" s="732"/>
      <c r="G15" s="734"/>
      <c r="H15" s="734"/>
      <c r="I15" s="734"/>
      <c r="J15" s="735"/>
    </row>
    <row r="16" spans="1:11" s="29" customFormat="1" ht="2.25" customHeight="1" x14ac:dyDescent="0.25">
      <c r="A16" s="539"/>
      <c r="B16" s="540"/>
      <c r="C16" s="540"/>
      <c r="D16" s="540"/>
      <c r="E16" s="540"/>
      <c r="F16" s="736"/>
      <c r="G16" s="540"/>
      <c r="H16" s="540"/>
      <c r="I16" s="540"/>
      <c r="J16" s="541"/>
    </row>
    <row r="17" spans="1:10" ht="6" customHeight="1" x14ac:dyDescent="0.25">
      <c r="A17" s="3"/>
      <c r="F17" s="729"/>
    </row>
    <row r="18" spans="1:10" ht="13.5" customHeight="1" x14ac:dyDescent="0.25">
      <c r="A18" s="30" t="s">
        <v>15</v>
      </c>
      <c r="B18" s="5"/>
      <c r="C18" s="5"/>
      <c r="D18" s="5"/>
      <c r="E18" s="5"/>
      <c r="F18" s="737" t="s">
        <v>16</v>
      </c>
      <c r="G18" s="6" t="s">
        <v>17</v>
      </c>
      <c r="H18" s="6" t="s">
        <v>18</v>
      </c>
      <c r="I18" s="6" t="s">
        <v>19</v>
      </c>
      <c r="J18" s="542" t="s">
        <v>20</v>
      </c>
    </row>
    <row r="19" spans="1:10" x14ac:dyDescent="0.25">
      <c r="A19" s="8" t="s">
        <v>21</v>
      </c>
      <c r="F19" s="729"/>
      <c r="I19" s="543" t="s">
        <v>22</v>
      </c>
    </row>
    <row r="20" spans="1:10" x14ac:dyDescent="0.25">
      <c r="A20" s="9">
        <v>1.01</v>
      </c>
      <c r="B20" s="10" t="s">
        <v>23</v>
      </c>
      <c r="C20" s="526"/>
      <c r="D20" s="526"/>
      <c r="E20" s="544"/>
      <c r="F20" s="738" t="s">
        <v>24</v>
      </c>
      <c r="G20" s="558"/>
      <c r="H20" s="558"/>
      <c r="I20" s="545"/>
      <c r="J20" s="546" t="s">
        <v>25</v>
      </c>
    </row>
    <row r="21" spans="1:10" x14ac:dyDescent="0.25">
      <c r="A21" s="11">
        <v>1.02</v>
      </c>
      <c r="B21" s="26" t="s">
        <v>26</v>
      </c>
      <c r="C21" s="526"/>
      <c r="D21" s="526"/>
      <c r="E21" s="547"/>
      <c r="F21" s="738" t="s">
        <v>24</v>
      </c>
      <c r="G21" s="597"/>
      <c r="H21" s="597"/>
      <c r="I21" s="42"/>
      <c r="J21" s="546" t="s">
        <v>27</v>
      </c>
    </row>
    <row r="22" spans="1:10" x14ac:dyDescent="0.25">
      <c r="A22" s="11">
        <v>1.0249999999999999</v>
      </c>
      <c r="B22" s="12" t="s">
        <v>28</v>
      </c>
      <c r="D22" s="235"/>
      <c r="E22" s="547" t="s">
        <v>29</v>
      </c>
      <c r="F22" s="738" t="s">
        <v>24</v>
      </c>
      <c r="G22" s="597"/>
      <c r="H22" s="597"/>
      <c r="I22" s="42"/>
      <c r="J22" s="546" t="s">
        <v>25</v>
      </c>
    </row>
    <row r="23" spans="1:10" x14ac:dyDescent="0.25">
      <c r="A23" s="13">
        <v>1.05</v>
      </c>
      <c r="B23" s="26" t="s">
        <v>30</v>
      </c>
      <c r="C23" s="235"/>
      <c r="D23" s="526"/>
      <c r="E23" s="544"/>
      <c r="F23" s="738" t="s">
        <v>24</v>
      </c>
      <c r="G23" s="558"/>
      <c r="H23" s="558"/>
      <c r="I23" s="20"/>
      <c r="J23" s="546" t="s">
        <v>31</v>
      </c>
    </row>
    <row r="24" spans="1:10" x14ac:dyDescent="0.25">
      <c r="A24" s="13">
        <v>1.0609999999999999</v>
      </c>
      <c r="B24" s="26" t="s">
        <v>32</v>
      </c>
      <c r="C24" s="526"/>
      <c r="D24" s="526"/>
      <c r="E24" s="544"/>
      <c r="F24" s="738" t="s">
        <v>24</v>
      </c>
      <c r="G24" s="558"/>
      <c r="H24" s="558"/>
      <c r="I24" s="20"/>
      <c r="J24" s="546" t="s">
        <v>33</v>
      </c>
    </row>
    <row r="25" spans="1:10" s="14" customFormat="1" x14ac:dyDescent="0.25">
      <c r="A25" s="48"/>
      <c r="B25" s="15" t="s">
        <v>34</v>
      </c>
      <c r="C25" s="48"/>
      <c r="D25" s="48"/>
      <c r="E25" s="48"/>
      <c r="F25" s="522"/>
      <c r="G25" s="598">
        <f>SUM(G20:G24)</f>
        <v>0</v>
      </c>
      <c r="H25" s="598">
        <f>SUM(H20:H24)</f>
        <v>0</v>
      </c>
      <c r="I25" s="48"/>
      <c r="J25" s="548"/>
    </row>
    <row r="26" spans="1:10" s="14" customFormat="1" ht="2.25" customHeight="1" x14ac:dyDescent="0.25">
      <c r="A26" s="48"/>
      <c r="B26" s="15"/>
      <c r="C26" s="48"/>
      <c r="D26" s="48"/>
      <c r="E26" s="48"/>
      <c r="F26" s="522"/>
      <c r="G26" s="598"/>
      <c r="H26" s="598"/>
      <c r="I26" s="48"/>
      <c r="J26" s="548"/>
    </row>
    <row r="27" spans="1:10" ht="13.8" x14ac:dyDescent="0.25">
      <c r="A27" s="30" t="s">
        <v>35</v>
      </c>
      <c r="B27" s="5"/>
      <c r="C27" s="5"/>
      <c r="D27" s="5"/>
      <c r="E27" s="5"/>
      <c r="F27" s="729"/>
      <c r="G27" s="6" t="s">
        <v>17</v>
      </c>
      <c r="H27" s="6" t="s">
        <v>18</v>
      </c>
      <c r="I27" s="6" t="s">
        <v>19</v>
      </c>
      <c r="J27" s="542" t="s">
        <v>20</v>
      </c>
    </row>
    <row r="28" spans="1:10" x14ac:dyDescent="0.25">
      <c r="A28" s="8" t="s">
        <v>36</v>
      </c>
      <c r="F28" s="729"/>
      <c r="G28" s="5"/>
      <c r="H28" s="5"/>
      <c r="I28" s="739" t="s">
        <v>22</v>
      </c>
      <c r="J28" s="740"/>
    </row>
    <row r="29" spans="1:10" x14ac:dyDescent="0.25">
      <c r="A29" s="692">
        <v>2.0499999999999998</v>
      </c>
      <c r="B29" s="693" t="s">
        <v>37</v>
      </c>
      <c r="C29" s="694"/>
      <c r="D29" s="694"/>
      <c r="E29" s="695"/>
      <c r="F29" s="696" t="s">
        <v>38</v>
      </c>
      <c r="G29" s="697"/>
      <c r="H29" s="697"/>
      <c r="I29" s="694"/>
      <c r="J29" s="698" t="s">
        <v>39</v>
      </c>
    </row>
    <row r="30" spans="1:10" x14ac:dyDescent="0.25">
      <c r="A30" s="17" t="s">
        <v>40</v>
      </c>
      <c r="F30" s="729"/>
      <c r="G30" s="5"/>
      <c r="H30" s="5"/>
    </row>
    <row r="31" spans="1:10" x14ac:dyDescent="0.25">
      <c r="A31" s="13">
        <v>2.0710000000000002</v>
      </c>
      <c r="B31" s="21" t="s">
        <v>41</v>
      </c>
      <c r="C31" s="526"/>
      <c r="D31" s="526"/>
      <c r="E31" s="544"/>
      <c r="F31" s="738" t="s">
        <v>38</v>
      </c>
      <c r="G31" s="558"/>
      <c r="H31" s="558"/>
      <c r="I31" s="20"/>
      <c r="J31" s="546" t="s">
        <v>42</v>
      </c>
    </row>
    <row r="32" spans="1:10" x14ac:dyDescent="0.25">
      <c r="A32" s="19">
        <v>2.0720000000000001</v>
      </c>
      <c r="B32" s="21" t="s">
        <v>43</v>
      </c>
      <c r="C32" s="526"/>
      <c r="D32" s="526"/>
      <c r="E32" s="544"/>
      <c r="F32" s="738" t="s">
        <v>38</v>
      </c>
      <c r="G32" s="558"/>
      <c r="H32" s="558"/>
      <c r="I32" s="20"/>
      <c r="J32" s="546" t="s">
        <v>25</v>
      </c>
    </row>
    <row r="33" spans="1:10" x14ac:dyDescent="0.25">
      <c r="A33" s="13">
        <v>2.073</v>
      </c>
      <c r="B33" s="21" t="s">
        <v>44</v>
      </c>
      <c r="C33" s="526"/>
      <c r="D33" s="526"/>
      <c r="E33" s="544"/>
      <c r="F33" s="738" t="s">
        <v>38</v>
      </c>
      <c r="G33" s="558"/>
      <c r="H33" s="558"/>
      <c r="I33" s="20"/>
      <c r="J33" s="546" t="s">
        <v>25</v>
      </c>
    </row>
    <row r="34" spans="1:10" x14ac:dyDescent="0.25">
      <c r="A34" s="13">
        <v>2.0739999999999998</v>
      </c>
      <c r="B34" s="21" t="s">
        <v>45</v>
      </c>
      <c r="C34" s="526"/>
      <c r="D34" s="526"/>
      <c r="E34" s="544"/>
      <c r="F34" s="738" t="s">
        <v>38</v>
      </c>
      <c r="G34" s="558"/>
      <c r="H34" s="558"/>
      <c r="I34" s="20"/>
      <c r="J34" s="546" t="s">
        <v>25</v>
      </c>
    </row>
    <row r="35" spans="1:10" x14ac:dyDescent="0.25">
      <c r="A35" s="17" t="s">
        <v>46</v>
      </c>
      <c r="F35" s="729"/>
      <c r="G35" s="5"/>
      <c r="H35" s="5"/>
    </row>
    <row r="36" spans="1:10" x14ac:dyDescent="0.25">
      <c r="A36" s="13">
        <v>2.0819999999999999</v>
      </c>
      <c r="B36" s="10" t="s">
        <v>47</v>
      </c>
      <c r="C36" s="526"/>
      <c r="D36" s="549"/>
      <c r="E36" s="549"/>
      <c r="F36" s="700" t="s">
        <v>48</v>
      </c>
      <c r="G36" s="559"/>
      <c r="H36" s="559"/>
      <c r="I36" s="10"/>
      <c r="J36" s="546" t="s">
        <v>42</v>
      </c>
    </row>
    <row r="37" spans="1:10" x14ac:dyDescent="0.25">
      <c r="A37" s="19">
        <v>2.0840000000000001</v>
      </c>
      <c r="B37" s="10" t="s">
        <v>49</v>
      </c>
      <c r="C37" s="526"/>
      <c r="D37" s="526"/>
      <c r="E37" s="526"/>
      <c r="F37" s="700" t="s">
        <v>48</v>
      </c>
      <c r="G37" s="559"/>
      <c r="H37" s="559"/>
      <c r="I37" s="10"/>
      <c r="J37" s="546" t="s">
        <v>50</v>
      </c>
    </row>
    <row r="38" spans="1:10" x14ac:dyDescent="0.25">
      <c r="A38" s="13">
        <v>2.085</v>
      </c>
      <c r="B38" s="21" t="s">
        <v>51</v>
      </c>
      <c r="C38" s="526"/>
      <c r="D38" s="235"/>
      <c r="E38" s="235"/>
      <c r="F38" s="700" t="s">
        <v>48</v>
      </c>
      <c r="G38" s="559"/>
      <c r="H38" s="559"/>
      <c r="I38" s="10"/>
      <c r="J38" s="546" t="s">
        <v>25</v>
      </c>
    </row>
    <row r="39" spans="1:10" x14ac:dyDescent="0.25">
      <c r="A39" s="13">
        <v>2.0859999999999999</v>
      </c>
      <c r="B39" s="21" t="s">
        <v>52</v>
      </c>
      <c r="C39" s="526"/>
      <c r="D39" s="526"/>
      <c r="E39" s="526"/>
      <c r="F39" s="700" t="s">
        <v>48</v>
      </c>
      <c r="G39" s="559"/>
      <c r="H39" s="559"/>
      <c r="I39" s="10"/>
      <c r="J39" s="546" t="s">
        <v>25</v>
      </c>
    </row>
    <row r="40" spans="1:10" x14ac:dyDescent="0.25">
      <c r="A40" s="13">
        <v>2.0870000000000002</v>
      </c>
      <c r="B40" s="21" t="s">
        <v>53</v>
      </c>
      <c r="C40" s="526"/>
      <c r="D40" s="526"/>
      <c r="E40" s="544"/>
      <c r="F40" s="738" t="s">
        <v>48</v>
      </c>
      <c r="G40" s="558"/>
      <c r="H40" s="558"/>
      <c r="I40" s="20"/>
      <c r="J40" s="546" t="s">
        <v>42</v>
      </c>
    </row>
    <row r="41" spans="1:10" x14ac:dyDescent="0.25">
      <c r="A41" s="17" t="s">
        <v>54</v>
      </c>
      <c r="F41" s="729"/>
      <c r="G41" s="5"/>
      <c r="H41" s="6"/>
      <c r="J41" s="528"/>
    </row>
    <row r="42" spans="1:10" x14ac:dyDescent="0.25">
      <c r="A42" s="13">
        <v>2.09</v>
      </c>
      <c r="B42" s="21" t="s">
        <v>55</v>
      </c>
      <c r="C42" s="526"/>
      <c r="D42" s="526"/>
      <c r="E42" s="526"/>
      <c r="F42" s="700" t="s">
        <v>56</v>
      </c>
      <c r="G42" s="559"/>
      <c r="H42" s="559"/>
      <c r="I42" s="10"/>
      <c r="J42" s="546" t="s">
        <v>25</v>
      </c>
    </row>
    <row r="43" spans="1:10" x14ac:dyDescent="0.25">
      <c r="A43" s="13">
        <v>2.1</v>
      </c>
      <c r="B43" s="21" t="s">
        <v>57</v>
      </c>
      <c r="C43" s="526"/>
      <c r="D43" s="526"/>
      <c r="E43" s="526"/>
      <c r="F43" s="700" t="s">
        <v>56</v>
      </c>
      <c r="G43" s="559"/>
      <c r="H43" s="559"/>
      <c r="I43" s="10"/>
      <c r="J43" s="546" t="s">
        <v>58</v>
      </c>
    </row>
    <row r="44" spans="1:10" x14ac:dyDescent="0.25">
      <c r="A44" s="13">
        <v>2.121</v>
      </c>
      <c r="B44" s="21" t="s">
        <v>59</v>
      </c>
      <c r="C44" s="526"/>
      <c r="D44" s="526"/>
      <c r="E44" s="526"/>
      <c r="F44" s="700" t="s">
        <v>56</v>
      </c>
      <c r="G44" s="559"/>
      <c r="H44" s="559"/>
      <c r="I44" s="10"/>
      <c r="J44" s="546" t="s">
        <v>25</v>
      </c>
    </row>
    <row r="45" spans="1:10" x14ac:dyDescent="0.25">
      <c r="A45" s="13">
        <v>2.13</v>
      </c>
      <c r="B45" s="21" t="s">
        <v>60</v>
      </c>
      <c r="C45" s="526"/>
      <c r="D45" s="526"/>
      <c r="E45" s="526"/>
      <c r="F45" s="700" t="s">
        <v>56</v>
      </c>
      <c r="G45" s="559"/>
      <c r="H45" s="559"/>
      <c r="I45" s="10"/>
      <c r="J45" s="546" t="s">
        <v>58</v>
      </c>
    </row>
    <row r="46" spans="1:10" x14ac:dyDescent="0.25">
      <c r="A46" s="22">
        <v>2.141</v>
      </c>
      <c r="B46" s="27" t="s">
        <v>61</v>
      </c>
      <c r="C46" s="549"/>
      <c r="D46" s="549"/>
      <c r="E46" s="549"/>
      <c r="F46" s="700" t="s">
        <v>56</v>
      </c>
      <c r="G46" s="599"/>
      <c r="H46" s="599"/>
      <c r="I46" s="550"/>
      <c r="J46" s="546" t="s">
        <v>62</v>
      </c>
    </row>
    <row r="47" spans="1:10" x14ac:dyDescent="0.25">
      <c r="A47" s="13">
        <v>2.15</v>
      </c>
      <c r="B47" s="21" t="s">
        <v>63</v>
      </c>
      <c r="C47" s="526"/>
      <c r="D47" s="526"/>
      <c r="E47" s="526"/>
      <c r="F47" s="700" t="s">
        <v>56</v>
      </c>
      <c r="G47" s="559"/>
      <c r="H47" s="559"/>
      <c r="I47" s="10"/>
      <c r="J47" s="546" t="s">
        <v>62</v>
      </c>
    </row>
    <row r="48" spans="1:10" x14ac:dyDescent="0.25">
      <c r="A48" s="13">
        <v>2.17</v>
      </c>
      <c r="B48" s="21" t="s">
        <v>64</v>
      </c>
      <c r="C48" s="526"/>
      <c r="D48" s="526"/>
      <c r="E48" s="544"/>
      <c r="F48" s="700" t="s">
        <v>56</v>
      </c>
      <c r="G48" s="558"/>
      <c r="H48" s="558"/>
      <c r="I48" s="20"/>
      <c r="J48" s="546" t="s">
        <v>65</v>
      </c>
    </row>
    <row r="49" spans="1:10" x14ac:dyDescent="0.25">
      <c r="A49" s="13">
        <v>2.2000000000000002</v>
      </c>
      <c r="B49" s="21" t="s">
        <v>66</v>
      </c>
      <c r="C49" s="526"/>
      <c r="D49" s="526"/>
      <c r="E49" s="544"/>
      <c r="F49" s="700" t="s">
        <v>56</v>
      </c>
      <c r="G49" s="558"/>
      <c r="H49" s="558"/>
      <c r="I49" s="20"/>
      <c r="J49" s="546" t="s">
        <v>58</v>
      </c>
    </row>
    <row r="50" spans="1:10" x14ac:dyDescent="0.25">
      <c r="A50" s="17" t="s">
        <v>67</v>
      </c>
      <c r="F50" s="729"/>
      <c r="G50" s="5"/>
      <c r="H50" s="5"/>
    </row>
    <row r="51" spans="1:10" x14ac:dyDescent="0.25">
      <c r="A51" s="19">
        <v>2.2810000000000001</v>
      </c>
      <c r="B51" s="21" t="s">
        <v>68</v>
      </c>
      <c r="C51" s="526"/>
      <c r="D51" s="526"/>
      <c r="E51" s="544"/>
      <c r="F51" s="700" t="s">
        <v>69</v>
      </c>
      <c r="G51" s="558"/>
      <c r="H51" s="558"/>
      <c r="I51" s="20"/>
      <c r="J51" s="546" t="s">
        <v>70</v>
      </c>
    </row>
    <row r="52" spans="1:10" x14ac:dyDescent="0.25">
      <c r="A52" s="19">
        <v>2.282</v>
      </c>
      <c r="B52" s="21" t="s">
        <v>71</v>
      </c>
      <c r="C52" s="526"/>
      <c r="D52" s="549"/>
      <c r="E52" s="551"/>
      <c r="F52" s="700" t="s">
        <v>69</v>
      </c>
      <c r="G52" s="558"/>
      <c r="H52" s="558"/>
      <c r="I52" s="20"/>
      <c r="J52" s="546" t="s">
        <v>70</v>
      </c>
    </row>
    <row r="53" spans="1:10" x14ac:dyDescent="0.25">
      <c r="A53" s="13">
        <v>2.29</v>
      </c>
      <c r="B53" s="21" t="s">
        <v>72</v>
      </c>
      <c r="C53" s="526"/>
      <c r="D53" s="549"/>
      <c r="E53" s="551"/>
      <c r="F53" s="700" t="s">
        <v>69</v>
      </c>
      <c r="G53" s="558"/>
      <c r="H53" s="558"/>
      <c r="I53" s="20"/>
      <c r="J53" s="546" t="s">
        <v>70</v>
      </c>
    </row>
    <row r="54" spans="1:10" s="32" customFormat="1" x14ac:dyDescent="0.25">
      <c r="A54" s="13">
        <v>2.2999999999999998</v>
      </c>
      <c r="B54" s="21" t="s">
        <v>73</v>
      </c>
      <c r="C54" s="526"/>
      <c r="D54" s="526"/>
      <c r="E54" s="526"/>
      <c r="F54" s="700" t="s">
        <v>69</v>
      </c>
      <c r="G54" s="558"/>
      <c r="H54" s="558"/>
      <c r="I54" s="20"/>
      <c r="J54" s="546" t="s">
        <v>42</v>
      </c>
    </row>
    <row r="55" spans="1:10" s="32" customFormat="1" ht="12" x14ac:dyDescent="0.25">
      <c r="A55" s="31" t="s">
        <v>74</v>
      </c>
      <c r="B55" s="741"/>
      <c r="C55" s="741"/>
      <c r="D55" s="741"/>
      <c r="E55" s="742"/>
      <c r="F55" s="743"/>
      <c r="G55" s="729"/>
      <c r="H55" s="729"/>
      <c r="I55" s="741"/>
      <c r="J55" s="744"/>
    </row>
    <row r="56" spans="1:10" s="32" customFormat="1" x14ac:dyDescent="0.25">
      <c r="A56" s="745">
        <v>2.33</v>
      </c>
      <c r="B56" s="726" t="s">
        <v>75</v>
      </c>
      <c r="C56" s="746"/>
      <c r="D56" s="747"/>
      <c r="E56" s="748"/>
      <c r="F56" s="700" t="s">
        <v>76</v>
      </c>
      <c r="G56" s="704"/>
      <c r="H56" s="589"/>
      <c r="I56" s="588" t="s">
        <v>77</v>
      </c>
      <c r="J56" s="546" t="s">
        <v>78</v>
      </c>
    </row>
    <row r="57" spans="1:10" s="32" customFormat="1" x14ac:dyDescent="0.25">
      <c r="A57" s="745">
        <v>2.34</v>
      </c>
      <c r="B57" s="726" t="s">
        <v>79</v>
      </c>
      <c r="C57" s="746"/>
      <c r="D57" s="747"/>
      <c r="E57" s="748"/>
      <c r="F57" s="700" t="s">
        <v>76</v>
      </c>
      <c r="G57" s="704"/>
      <c r="H57" s="589"/>
      <c r="I57" s="588" t="s">
        <v>77</v>
      </c>
      <c r="J57" s="546" t="s">
        <v>78</v>
      </c>
    </row>
    <row r="58" spans="1:10" s="32" customFormat="1" x14ac:dyDescent="0.25">
      <c r="A58" s="745">
        <v>2.35</v>
      </c>
      <c r="B58" s="726" t="s">
        <v>80</v>
      </c>
      <c r="C58" s="746"/>
      <c r="D58" s="747"/>
      <c r="E58" s="748"/>
      <c r="F58" s="700" t="s">
        <v>76</v>
      </c>
      <c r="G58" s="704"/>
      <c r="H58" s="589"/>
      <c r="I58" s="588" t="s">
        <v>77</v>
      </c>
      <c r="J58" s="546" t="s">
        <v>78</v>
      </c>
    </row>
    <row r="59" spans="1:10" s="32" customFormat="1" x14ac:dyDescent="0.25">
      <c r="A59" s="745">
        <v>2.36</v>
      </c>
      <c r="B59" s="726" t="s">
        <v>81</v>
      </c>
      <c r="C59" s="746"/>
      <c r="D59" s="747"/>
      <c r="E59" s="748"/>
      <c r="F59" s="700" t="s">
        <v>76</v>
      </c>
      <c r="G59" s="704"/>
      <c r="H59" s="589"/>
      <c r="I59" s="588" t="s">
        <v>77</v>
      </c>
      <c r="J59" s="546" t="s">
        <v>78</v>
      </c>
    </row>
    <row r="60" spans="1:10" s="32" customFormat="1" x14ac:dyDescent="0.25">
      <c r="A60" s="745">
        <v>2.37</v>
      </c>
      <c r="B60" s="726" t="s">
        <v>82</v>
      </c>
      <c r="C60" s="746"/>
      <c r="D60" s="747"/>
      <c r="E60" s="748"/>
      <c r="F60" s="700" t="s">
        <v>76</v>
      </c>
      <c r="G60" s="704"/>
      <c r="H60" s="589"/>
      <c r="I60" s="588" t="s">
        <v>77</v>
      </c>
      <c r="J60" s="546" t="s">
        <v>78</v>
      </c>
    </row>
    <row r="61" spans="1:10" s="32" customFormat="1" x14ac:dyDescent="0.25">
      <c r="A61" s="745">
        <v>2.3809999999999998</v>
      </c>
      <c r="B61" s="726" t="s">
        <v>83</v>
      </c>
      <c r="C61" s="746"/>
      <c r="D61" s="747"/>
      <c r="E61" s="748"/>
      <c r="F61" s="700" t="s">
        <v>76</v>
      </c>
      <c r="G61" s="704"/>
      <c r="H61" s="589"/>
      <c r="I61" s="588"/>
      <c r="J61" s="546" t="s">
        <v>78</v>
      </c>
    </row>
    <row r="62" spans="1:10" s="32" customFormat="1" x14ac:dyDescent="0.25">
      <c r="A62" s="745">
        <v>2.4</v>
      </c>
      <c r="B62" s="726" t="s">
        <v>84</v>
      </c>
      <c r="C62" s="746"/>
      <c r="D62" s="747"/>
      <c r="E62" s="748"/>
      <c r="F62" s="700" t="s">
        <v>76</v>
      </c>
      <c r="G62" s="704"/>
      <c r="H62" s="589"/>
      <c r="I62" s="588"/>
      <c r="J62" s="546" t="s">
        <v>78</v>
      </c>
    </row>
    <row r="63" spans="1:10" s="32" customFormat="1" x14ac:dyDescent="0.25">
      <c r="A63" s="745">
        <v>2.41</v>
      </c>
      <c r="B63" s="726" t="s">
        <v>85</v>
      </c>
      <c r="C63" s="746"/>
      <c r="D63" s="747"/>
      <c r="E63" s="748"/>
      <c r="F63" s="700" t="s">
        <v>76</v>
      </c>
      <c r="G63" s="704"/>
      <c r="H63" s="589"/>
      <c r="I63" s="588"/>
      <c r="J63" s="546" t="s">
        <v>78</v>
      </c>
    </row>
    <row r="64" spans="1:10" s="32" customFormat="1" x14ac:dyDescent="0.25">
      <c r="A64" s="745">
        <v>2.4129999999999998</v>
      </c>
      <c r="B64" s="726" t="s">
        <v>86</v>
      </c>
      <c r="C64" s="746"/>
      <c r="D64" s="747"/>
      <c r="E64" s="748"/>
      <c r="F64" s="700" t="s">
        <v>76</v>
      </c>
      <c r="G64" s="704"/>
      <c r="H64" s="589"/>
      <c r="I64" s="588"/>
      <c r="J64" s="546" t="s">
        <v>78</v>
      </c>
    </row>
    <row r="65" spans="1:10" s="32" customFormat="1" x14ac:dyDescent="0.25">
      <c r="A65" s="749">
        <v>2.4140000000000001</v>
      </c>
      <c r="B65" s="701" t="s">
        <v>87</v>
      </c>
      <c r="C65" s="746"/>
      <c r="D65" s="747"/>
      <c r="E65" s="748"/>
      <c r="F65" s="700" t="s">
        <v>76</v>
      </c>
      <c r="G65" s="704"/>
      <c r="H65" s="750"/>
      <c r="I65" s="746"/>
      <c r="J65" s="546" t="s">
        <v>78</v>
      </c>
    </row>
    <row r="66" spans="1:10" s="32" customFormat="1" x14ac:dyDescent="0.25">
      <c r="A66" s="751">
        <v>2.415</v>
      </c>
      <c r="B66" s="702" t="s">
        <v>88</v>
      </c>
      <c r="C66" s="752"/>
      <c r="D66" s="753"/>
      <c r="E66" s="748"/>
      <c r="F66" s="700" t="s">
        <v>76</v>
      </c>
      <c r="G66" s="704"/>
      <c r="H66" s="704"/>
      <c r="I66" s="701"/>
      <c r="J66" s="546" t="s">
        <v>78</v>
      </c>
    </row>
    <row r="67" spans="1:10" s="32" customFormat="1" x14ac:dyDescent="0.25">
      <c r="A67" s="754">
        <v>2.6</v>
      </c>
      <c r="B67" s="752" t="s">
        <v>89</v>
      </c>
      <c r="C67" s="755"/>
      <c r="D67" s="747"/>
      <c r="E67" s="748"/>
      <c r="F67" s="700" t="s">
        <v>90</v>
      </c>
      <c r="G67" s="704"/>
      <c r="H67" s="704"/>
      <c r="I67" s="701"/>
      <c r="J67" s="546" t="s">
        <v>91</v>
      </c>
    </row>
    <row r="68" spans="1:10" s="32" customFormat="1" x14ac:dyDescent="0.25">
      <c r="A68" s="749">
        <v>2.61</v>
      </c>
      <c r="B68" s="701" t="s">
        <v>92</v>
      </c>
      <c r="C68" s="746"/>
      <c r="D68" s="747"/>
      <c r="E68" s="756"/>
      <c r="F68" s="700" t="s">
        <v>90</v>
      </c>
      <c r="G68" s="757"/>
      <c r="H68" s="757"/>
      <c r="I68" s="752"/>
      <c r="J68" s="546" t="s">
        <v>93</v>
      </c>
    </row>
    <row r="69" spans="1:10" s="32" customFormat="1" x14ac:dyDescent="0.25">
      <c r="A69" s="749">
        <v>2.62</v>
      </c>
      <c r="B69" s="701" t="s">
        <v>94</v>
      </c>
      <c r="C69" s="746"/>
      <c r="D69" s="747"/>
      <c r="E69" s="756"/>
      <c r="F69" s="700" t="s">
        <v>90</v>
      </c>
      <c r="G69" s="757"/>
      <c r="H69" s="757"/>
      <c r="I69" s="752"/>
      <c r="J69" s="546" t="s">
        <v>95</v>
      </c>
    </row>
    <row r="70" spans="1:10" s="32" customFormat="1" ht="11.4" x14ac:dyDescent="0.2">
      <c r="A70" s="33"/>
      <c r="B70" s="34" t="s">
        <v>96</v>
      </c>
      <c r="C70" s="34"/>
      <c r="D70" s="34"/>
      <c r="E70" s="552"/>
      <c r="F70" s="523"/>
      <c r="G70" s="523">
        <f>SUM(G29:G54)+SUM(G61:G69)</f>
        <v>0</v>
      </c>
      <c r="H70" s="523">
        <f>SUM(H29:H54)+SUM(H61:H69)</f>
        <v>0</v>
      </c>
      <c r="I70" s="34"/>
      <c r="J70" s="553"/>
    </row>
    <row r="71" spans="1:10" s="32" customFormat="1" ht="3.75" customHeight="1" x14ac:dyDescent="0.2">
      <c r="A71" s="40"/>
      <c r="B71" s="519"/>
      <c r="C71" s="519"/>
      <c r="D71" s="519"/>
      <c r="E71" s="554"/>
      <c r="F71" s="524"/>
      <c r="G71" s="524"/>
      <c r="H71" s="524"/>
      <c r="I71" s="519"/>
      <c r="J71" s="553"/>
    </row>
    <row r="72" spans="1:10" s="35" customFormat="1" ht="6.75" customHeight="1" x14ac:dyDescent="0.25">
      <c r="A72" s="40"/>
      <c r="B72" s="519"/>
      <c r="C72" s="519"/>
      <c r="D72" s="519"/>
      <c r="E72" s="554"/>
      <c r="F72" s="524"/>
      <c r="G72" s="524"/>
      <c r="H72" s="524"/>
      <c r="I72" s="519"/>
      <c r="J72" s="553"/>
    </row>
    <row r="73" spans="1:10" ht="13.8" x14ac:dyDescent="0.25">
      <c r="A73" s="30" t="s">
        <v>97</v>
      </c>
      <c r="B73" s="5"/>
      <c r="C73" s="5"/>
      <c r="D73" s="5"/>
      <c r="E73" s="5"/>
      <c r="F73" s="729"/>
      <c r="G73" s="6" t="s">
        <v>17</v>
      </c>
      <c r="H73" s="6" t="s">
        <v>18</v>
      </c>
      <c r="I73" s="6" t="s">
        <v>19</v>
      </c>
      <c r="J73" s="542" t="s">
        <v>20</v>
      </c>
    </row>
    <row r="74" spans="1:10" s="32" customFormat="1" ht="12" x14ac:dyDescent="0.25">
      <c r="A74" s="36" t="s">
        <v>98</v>
      </c>
      <c r="B74" s="37"/>
      <c r="C74" s="519"/>
      <c r="D74" s="519"/>
      <c r="E74" s="554"/>
      <c r="F74" s="524"/>
      <c r="G74" s="522"/>
      <c r="H74" s="522"/>
      <c r="I74" s="739" t="s">
        <v>22</v>
      </c>
      <c r="J74" s="740"/>
    </row>
    <row r="75" spans="1:10" s="32" customFormat="1" x14ac:dyDescent="0.25">
      <c r="A75" s="745">
        <v>3.0249999999999999</v>
      </c>
      <c r="B75" s="758" t="s">
        <v>99</v>
      </c>
      <c r="C75" s="555"/>
      <c r="D75" s="556"/>
      <c r="E75" s="748"/>
      <c r="F75" s="700" t="s">
        <v>100</v>
      </c>
      <c r="G75" s="704"/>
      <c r="H75" s="704"/>
      <c r="I75" s="701"/>
      <c r="J75" s="546" t="s">
        <v>25</v>
      </c>
    </row>
    <row r="76" spans="1:10" s="32" customFormat="1" x14ac:dyDescent="0.25">
      <c r="A76" s="745">
        <v>3.06</v>
      </c>
      <c r="B76" s="726" t="s">
        <v>101</v>
      </c>
      <c r="C76" s="746"/>
      <c r="D76" s="747"/>
      <c r="E76" s="756"/>
      <c r="F76" s="700" t="s">
        <v>100</v>
      </c>
      <c r="G76" s="750"/>
      <c r="H76" s="750"/>
      <c r="I76" s="746"/>
      <c r="J76" s="546" t="s">
        <v>102</v>
      </c>
    </row>
    <row r="77" spans="1:10" s="32" customFormat="1" x14ac:dyDescent="0.25">
      <c r="A77" s="1017">
        <v>3.08</v>
      </c>
      <c r="B77" s="78" t="s">
        <v>103</v>
      </c>
      <c r="C77" s="759"/>
      <c r="D77" s="741"/>
      <c r="E77" s="760"/>
      <c r="F77" s="700" t="s">
        <v>100</v>
      </c>
      <c r="G77" s="704"/>
      <c r="H77" s="704"/>
      <c r="I77" s="701"/>
      <c r="J77" s="1016" t="s">
        <v>1749</v>
      </c>
    </row>
    <row r="78" spans="1:10" s="32" customFormat="1" ht="12" x14ac:dyDescent="0.25">
      <c r="A78" s="38" t="s">
        <v>104</v>
      </c>
      <c r="B78" s="78"/>
      <c r="C78" s="759"/>
      <c r="D78" s="741"/>
      <c r="E78" s="761"/>
      <c r="F78" s="762"/>
      <c r="G78" s="731"/>
      <c r="H78" s="731"/>
      <c r="I78" s="759"/>
      <c r="J78" s="763"/>
    </row>
    <row r="79" spans="1:10" s="35" customFormat="1" x14ac:dyDescent="0.25">
      <c r="A79" s="745">
        <v>3.101</v>
      </c>
      <c r="B79" s="726" t="s">
        <v>105</v>
      </c>
      <c r="C79" s="746"/>
      <c r="D79" s="747"/>
      <c r="E79" s="748"/>
      <c r="F79" s="700" t="s">
        <v>106</v>
      </c>
      <c r="G79" s="750"/>
      <c r="H79" s="750"/>
      <c r="I79" s="746"/>
      <c r="J79" s="546" t="s">
        <v>107</v>
      </c>
    </row>
    <row r="80" spans="1:10" s="35" customFormat="1" x14ac:dyDescent="0.25">
      <c r="A80" s="745">
        <v>3.1110000000000002</v>
      </c>
      <c r="B80" s="764" t="s">
        <v>108</v>
      </c>
      <c r="C80" s="759"/>
      <c r="D80" s="747"/>
      <c r="E80" s="765"/>
      <c r="F80" s="700" t="s">
        <v>106</v>
      </c>
      <c r="G80" s="766"/>
      <c r="H80" s="766"/>
      <c r="I80" s="767"/>
      <c r="J80" s="546" t="s">
        <v>109</v>
      </c>
    </row>
    <row r="81" spans="1:10" x14ac:dyDescent="0.25">
      <c r="A81" s="745">
        <v>3.1120000000000001</v>
      </c>
      <c r="B81" s="764" t="s">
        <v>110</v>
      </c>
      <c r="C81" s="755"/>
      <c r="D81" s="747"/>
      <c r="E81" s="765"/>
      <c r="F81" s="700" t="s">
        <v>106</v>
      </c>
      <c r="G81" s="750"/>
      <c r="H81" s="750"/>
      <c r="I81" s="746"/>
      <c r="J81" s="546" t="s">
        <v>107</v>
      </c>
    </row>
    <row r="82" spans="1:10" s="32" customFormat="1" x14ac:dyDescent="0.25">
      <c r="A82" s="745">
        <v>3.113</v>
      </c>
      <c r="B82" s="764" t="s">
        <v>111</v>
      </c>
      <c r="C82" s="768"/>
      <c r="D82" s="747"/>
      <c r="E82" s="765"/>
      <c r="F82" s="700" t="s">
        <v>106</v>
      </c>
      <c r="G82" s="757"/>
      <c r="H82" s="757"/>
      <c r="I82" s="752"/>
      <c r="J82" s="546" t="s">
        <v>107</v>
      </c>
    </row>
    <row r="83" spans="1:10" s="32" customFormat="1" x14ac:dyDescent="0.25">
      <c r="A83" s="745">
        <v>3.1139999999999999</v>
      </c>
      <c r="B83" s="764" t="s">
        <v>112</v>
      </c>
      <c r="C83" s="755"/>
      <c r="D83" s="747"/>
      <c r="E83" s="765"/>
      <c r="F83" s="700" t="s">
        <v>106</v>
      </c>
      <c r="G83" s="750"/>
      <c r="H83" s="750"/>
      <c r="I83" s="746"/>
      <c r="J83" s="546" t="s">
        <v>109</v>
      </c>
    </row>
    <row r="84" spans="1:10" s="32" customFormat="1" x14ac:dyDescent="0.25">
      <c r="A84" s="749">
        <v>3.1150000000000002</v>
      </c>
      <c r="B84" s="755" t="s">
        <v>113</v>
      </c>
      <c r="C84" s="755"/>
      <c r="D84" s="747"/>
      <c r="E84" s="765"/>
      <c r="F84" s="700" t="s">
        <v>106</v>
      </c>
      <c r="G84" s="704"/>
      <c r="H84" s="750"/>
      <c r="I84" s="746"/>
      <c r="J84" s="546" t="s">
        <v>109</v>
      </c>
    </row>
    <row r="85" spans="1:10" s="32" customFormat="1" x14ac:dyDescent="0.25">
      <c r="A85" s="749">
        <v>3.1160000000000001</v>
      </c>
      <c r="B85" s="755" t="s">
        <v>114</v>
      </c>
      <c r="C85" s="755"/>
      <c r="D85" s="747"/>
      <c r="E85" s="765"/>
      <c r="F85" s="700" t="s">
        <v>106</v>
      </c>
      <c r="G85" s="704"/>
      <c r="H85" s="750"/>
      <c r="I85" s="746"/>
      <c r="J85" s="546" t="s">
        <v>107</v>
      </c>
    </row>
    <row r="86" spans="1:10" s="32" customFormat="1" x14ac:dyDescent="0.25">
      <c r="A86" s="749">
        <v>3.117</v>
      </c>
      <c r="B86" s="755" t="s">
        <v>115</v>
      </c>
      <c r="C86" s="755"/>
      <c r="D86" s="747"/>
      <c r="E86" s="765"/>
      <c r="F86" s="700" t="s">
        <v>106</v>
      </c>
      <c r="G86" s="704"/>
      <c r="H86" s="750"/>
      <c r="I86" s="746"/>
      <c r="J86" s="546" t="s">
        <v>107</v>
      </c>
    </row>
    <row r="87" spans="1:10" s="32" customFormat="1" x14ac:dyDescent="0.25">
      <c r="A87" s="1011">
        <v>3.1190000000000002</v>
      </c>
      <c r="B87" s="746" t="s">
        <v>116</v>
      </c>
      <c r="C87" s="759"/>
      <c r="D87" s="741"/>
      <c r="E87" s="770"/>
      <c r="F87" s="700" t="s">
        <v>106</v>
      </c>
      <c r="G87" s="704"/>
      <c r="H87" s="704"/>
      <c r="I87" s="701"/>
      <c r="J87" s="546" t="s">
        <v>109</v>
      </c>
    </row>
    <row r="88" spans="1:10" s="32" customFormat="1" ht="12" x14ac:dyDescent="0.25">
      <c r="A88" s="38" t="s">
        <v>117</v>
      </c>
      <c r="B88" s="769"/>
      <c r="C88" s="759"/>
      <c r="D88" s="741"/>
      <c r="E88" s="770"/>
      <c r="F88" s="762"/>
      <c r="G88" s="731"/>
      <c r="H88" s="731"/>
      <c r="I88" s="759"/>
      <c r="J88" s="771"/>
    </row>
    <row r="89" spans="1:10" s="32" customFormat="1" x14ac:dyDescent="0.25">
      <c r="A89" s="754">
        <v>3.31</v>
      </c>
      <c r="B89" s="703" t="s">
        <v>118</v>
      </c>
      <c r="C89" s="752"/>
      <c r="D89" s="747"/>
      <c r="E89" s="748"/>
      <c r="F89" s="700" t="s">
        <v>119</v>
      </c>
      <c r="G89" s="772"/>
      <c r="H89" s="757"/>
      <c r="I89" s="752"/>
      <c r="J89" s="546" t="s">
        <v>58</v>
      </c>
    </row>
    <row r="90" spans="1:10" s="32" customFormat="1" x14ac:dyDescent="0.25">
      <c r="A90" s="754"/>
      <c r="B90" s="703" t="s">
        <v>120</v>
      </c>
      <c r="C90" s="752"/>
      <c r="D90" s="747"/>
      <c r="E90" s="748"/>
      <c r="F90" s="700" t="s">
        <v>119</v>
      </c>
      <c r="G90" s="772"/>
      <c r="H90" s="757"/>
      <c r="I90" s="752"/>
      <c r="J90" s="546" t="s">
        <v>58</v>
      </c>
    </row>
    <row r="91" spans="1:10" s="32" customFormat="1" x14ac:dyDescent="0.25">
      <c r="A91" s="754"/>
      <c r="B91" s="703" t="s">
        <v>121</v>
      </c>
      <c r="C91" s="752"/>
      <c r="D91" s="747"/>
      <c r="E91" s="748"/>
      <c r="F91" s="700" t="s">
        <v>119</v>
      </c>
      <c r="G91" s="772"/>
      <c r="H91" s="757"/>
      <c r="I91" s="752"/>
      <c r="J91" s="546" t="s">
        <v>58</v>
      </c>
    </row>
    <row r="92" spans="1:10" s="32" customFormat="1" ht="12" x14ac:dyDescent="0.25">
      <c r="A92" s="39" t="s">
        <v>122</v>
      </c>
      <c r="B92" s="764"/>
      <c r="C92" s="755"/>
      <c r="D92" s="741"/>
      <c r="E92" s="773"/>
      <c r="F92" s="774"/>
      <c r="G92" s="775"/>
      <c r="H92" s="775"/>
      <c r="I92" s="755"/>
      <c r="J92" s="776"/>
    </row>
    <row r="93" spans="1:10" s="32" customFormat="1" x14ac:dyDescent="0.25">
      <c r="A93" s="745">
        <v>3.351</v>
      </c>
      <c r="B93" s="758" t="s">
        <v>123</v>
      </c>
      <c r="C93" s="755"/>
      <c r="D93" s="747"/>
      <c r="E93" s="748"/>
      <c r="F93" s="700" t="s">
        <v>119</v>
      </c>
      <c r="G93" s="704"/>
      <c r="H93" s="750"/>
      <c r="I93" s="746"/>
      <c r="J93" s="546" t="s">
        <v>25</v>
      </c>
    </row>
    <row r="94" spans="1:10" s="32" customFormat="1" x14ac:dyDescent="0.25">
      <c r="A94" s="745">
        <v>3.3969999999999998</v>
      </c>
      <c r="B94" s="758" t="s">
        <v>124</v>
      </c>
      <c r="C94" s="755"/>
      <c r="D94" s="755"/>
      <c r="E94" s="1012"/>
      <c r="F94" s="700" t="s">
        <v>119</v>
      </c>
      <c r="G94" s="704"/>
      <c r="H94" s="750"/>
      <c r="I94" s="701"/>
      <c r="J94" s="546" t="s">
        <v>107</v>
      </c>
    </row>
    <row r="95" spans="1:10" s="32" customFormat="1" x14ac:dyDescent="0.25">
      <c r="A95" s="777">
        <v>3.3980000000000001</v>
      </c>
      <c r="B95" s="778" t="s">
        <v>125</v>
      </c>
      <c r="C95" s="779"/>
      <c r="D95" s="1013"/>
      <c r="E95" s="1014"/>
      <c r="F95" s="1015" t="s">
        <v>119</v>
      </c>
      <c r="G95" s="780"/>
      <c r="H95" s="781"/>
      <c r="I95" s="779"/>
      <c r="J95" s="546" t="s">
        <v>107</v>
      </c>
    </row>
    <row r="96" spans="1:10" s="32" customFormat="1" x14ac:dyDescent="0.25">
      <c r="A96" s="745">
        <v>3.399</v>
      </c>
      <c r="B96" s="726" t="s">
        <v>126</v>
      </c>
      <c r="C96" s="746"/>
      <c r="D96" s="747"/>
      <c r="E96" s="748"/>
      <c r="F96" s="700" t="s">
        <v>119</v>
      </c>
      <c r="G96" s="704"/>
      <c r="H96" s="750"/>
      <c r="I96" s="746"/>
      <c r="J96" s="546" t="s">
        <v>25</v>
      </c>
    </row>
    <row r="97" spans="1:10" s="32" customFormat="1" x14ac:dyDescent="0.25">
      <c r="A97" s="745">
        <v>3.5</v>
      </c>
      <c r="B97" s="726" t="s">
        <v>127</v>
      </c>
      <c r="C97" s="746"/>
      <c r="D97" s="747"/>
      <c r="E97" s="748"/>
      <c r="F97" s="700" t="s">
        <v>119</v>
      </c>
      <c r="G97" s="704"/>
      <c r="H97" s="750"/>
      <c r="I97" s="746"/>
      <c r="J97" s="546" t="s">
        <v>25</v>
      </c>
    </row>
    <row r="98" spans="1:10" s="32" customFormat="1" ht="11.4" x14ac:dyDescent="0.2">
      <c r="A98" s="40"/>
      <c r="B98" s="37" t="s">
        <v>128</v>
      </c>
      <c r="C98" s="519"/>
      <c r="D98" s="519"/>
      <c r="E98" s="554"/>
      <c r="F98" s="524"/>
      <c r="G98" s="524">
        <f>SUM(G75:G97)</f>
        <v>0</v>
      </c>
      <c r="H98" s="524">
        <f>SUM(H75:H97)</f>
        <v>0</v>
      </c>
      <c r="I98" s="519"/>
      <c r="J98" s="553"/>
    </row>
    <row r="99" spans="1:10" s="32" customFormat="1" ht="2.25" customHeight="1" x14ac:dyDescent="0.2">
      <c r="A99" s="40"/>
      <c r="B99" s="37"/>
      <c r="C99" s="519"/>
      <c r="D99" s="519"/>
      <c r="E99" s="554"/>
      <c r="F99" s="524"/>
      <c r="G99" s="524"/>
      <c r="H99" s="524"/>
      <c r="I99" s="519"/>
      <c r="J99" s="553"/>
    </row>
    <row r="100" spans="1:10" s="32" customFormat="1" ht="13.8" x14ac:dyDescent="0.25">
      <c r="A100" s="30" t="s">
        <v>129</v>
      </c>
      <c r="B100" s="5"/>
      <c r="C100" s="5"/>
      <c r="D100" s="5"/>
      <c r="E100" s="5"/>
      <c r="F100" s="729"/>
      <c r="G100" s="6" t="s">
        <v>17</v>
      </c>
      <c r="H100" s="6" t="s">
        <v>18</v>
      </c>
      <c r="I100" s="6" t="s">
        <v>19</v>
      </c>
      <c r="J100" s="542" t="s">
        <v>20</v>
      </c>
    </row>
    <row r="101" spans="1:10" s="32" customFormat="1" ht="12" x14ac:dyDescent="0.25">
      <c r="A101" s="31" t="s">
        <v>130</v>
      </c>
      <c r="B101" s="78"/>
      <c r="C101" s="741"/>
      <c r="D101" s="741"/>
      <c r="E101" s="782"/>
      <c r="F101" s="743"/>
      <c r="G101" s="729"/>
      <c r="H101" s="729"/>
      <c r="I101" s="739" t="s">
        <v>22</v>
      </c>
      <c r="J101" s="740"/>
    </row>
    <row r="102" spans="1:10" s="32" customFormat="1" x14ac:dyDescent="0.25">
      <c r="A102" s="13">
        <v>4.0309999999999997</v>
      </c>
      <c r="B102" s="18" t="s">
        <v>131</v>
      </c>
      <c r="C102" s="746"/>
      <c r="D102" s="755"/>
      <c r="E102" s="756"/>
      <c r="F102" s="704" t="s">
        <v>132</v>
      </c>
      <c r="G102" s="704"/>
      <c r="H102" s="750"/>
      <c r="I102" s="746"/>
      <c r="J102" s="546" t="s">
        <v>133</v>
      </c>
    </row>
    <row r="103" spans="1:10" s="32" customFormat="1" x14ac:dyDescent="0.25">
      <c r="A103" s="19">
        <v>4.0410000000000004</v>
      </c>
      <c r="B103" s="18" t="s">
        <v>134</v>
      </c>
      <c r="C103" s="20"/>
      <c r="D103" s="20"/>
      <c r="E103" s="557"/>
      <c r="F103" s="704" t="s">
        <v>132</v>
      </c>
      <c r="G103" s="558"/>
      <c r="H103" s="559"/>
      <c r="I103" s="560"/>
      <c r="J103" s="546" t="s">
        <v>133</v>
      </c>
    </row>
    <row r="104" spans="1:10" s="32" customFormat="1" x14ac:dyDescent="0.25">
      <c r="A104" s="19">
        <v>4.0449999999999999</v>
      </c>
      <c r="B104" s="18" t="s">
        <v>135</v>
      </c>
      <c r="C104" s="20"/>
      <c r="D104" s="20"/>
      <c r="E104" s="557"/>
      <c r="F104" s="704" t="s">
        <v>132</v>
      </c>
      <c r="G104" s="558"/>
      <c r="H104" s="559"/>
      <c r="I104" s="560"/>
      <c r="J104" s="546" t="s">
        <v>136</v>
      </c>
    </row>
    <row r="105" spans="1:10" s="32" customFormat="1" x14ac:dyDescent="0.25">
      <c r="A105" s="13">
        <v>4.0510000000000002</v>
      </c>
      <c r="B105" s="18" t="s">
        <v>137</v>
      </c>
      <c r="C105" s="20"/>
      <c r="D105" s="20"/>
      <c r="E105" s="557"/>
      <c r="F105" s="704" t="s">
        <v>132</v>
      </c>
      <c r="G105" s="558"/>
      <c r="H105" s="559"/>
      <c r="I105" s="10"/>
      <c r="J105" s="546" t="s">
        <v>133</v>
      </c>
    </row>
    <row r="106" spans="1:10" s="32" customFormat="1" x14ac:dyDescent="0.25">
      <c r="A106" s="19">
        <v>4.07</v>
      </c>
      <c r="B106" s="20" t="s">
        <v>138</v>
      </c>
      <c r="C106" s="20"/>
      <c r="D106" s="20"/>
      <c r="E106" s="557"/>
      <c r="F106" s="704" t="s">
        <v>139</v>
      </c>
      <c r="G106" s="558"/>
      <c r="H106" s="559"/>
      <c r="I106" s="10"/>
      <c r="J106" s="546" t="s">
        <v>140</v>
      </c>
    </row>
    <row r="107" spans="1:10" s="32" customFormat="1" x14ac:dyDescent="0.25">
      <c r="A107" s="19">
        <v>4.0709999999999997</v>
      </c>
      <c r="B107" s="20" t="s">
        <v>141</v>
      </c>
      <c r="C107" s="20"/>
      <c r="D107" s="20"/>
      <c r="E107" s="557"/>
      <c r="F107" s="704" t="s">
        <v>139</v>
      </c>
      <c r="G107" s="558"/>
      <c r="H107" s="559"/>
      <c r="I107" s="10"/>
      <c r="J107" s="546" t="s">
        <v>140</v>
      </c>
    </row>
    <row r="108" spans="1:10" s="32" customFormat="1" x14ac:dyDescent="0.25">
      <c r="A108" s="43">
        <v>4.08</v>
      </c>
      <c r="B108" s="44" t="s">
        <v>142</v>
      </c>
      <c r="C108" s="550"/>
      <c r="D108" s="551"/>
      <c r="E108" s="561"/>
      <c r="F108" s="704" t="s">
        <v>139</v>
      </c>
      <c r="G108" s="599"/>
      <c r="H108" s="599"/>
      <c r="I108" s="550"/>
      <c r="J108" s="546" t="s">
        <v>1747</v>
      </c>
    </row>
    <row r="109" spans="1:10" s="32" customFormat="1" x14ac:dyDescent="0.25">
      <c r="A109" s="43">
        <v>4.09</v>
      </c>
      <c r="B109" s="44" t="s">
        <v>144</v>
      </c>
      <c r="C109" s="550"/>
      <c r="D109" s="551"/>
      <c r="E109" s="561"/>
      <c r="F109" s="704" t="s">
        <v>139</v>
      </c>
      <c r="G109" s="599"/>
      <c r="H109" s="599"/>
      <c r="I109" s="550"/>
      <c r="J109" s="546" t="s">
        <v>143</v>
      </c>
    </row>
    <row r="110" spans="1:10" s="32" customFormat="1" x14ac:dyDescent="0.25">
      <c r="A110" s="43">
        <v>4.0910000000000002</v>
      </c>
      <c r="B110" s="44" t="s">
        <v>145</v>
      </c>
      <c r="C110" s="550"/>
      <c r="D110" s="551"/>
      <c r="E110" s="561"/>
      <c r="F110" s="704" t="s">
        <v>139</v>
      </c>
      <c r="G110" s="599"/>
      <c r="H110" s="599"/>
      <c r="I110" s="550"/>
      <c r="J110" s="546" t="s">
        <v>143</v>
      </c>
    </row>
    <row r="111" spans="1:10" s="35" customFormat="1" x14ac:dyDescent="0.25">
      <c r="A111" s="43">
        <v>4.0949999999999998</v>
      </c>
      <c r="B111" s="702" t="s">
        <v>146</v>
      </c>
      <c r="C111" s="550"/>
      <c r="D111" s="551"/>
      <c r="E111" s="561"/>
      <c r="F111" s="704" t="s">
        <v>139</v>
      </c>
      <c r="G111" s="599"/>
      <c r="H111" s="599"/>
      <c r="I111" s="550"/>
      <c r="J111" s="546" t="s">
        <v>147</v>
      </c>
    </row>
    <row r="112" spans="1:10" s="35" customFormat="1" x14ac:dyDescent="0.25">
      <c r="A112" s="43">
        <v>4.0960000000000001</v>
      </c>
      <c r="B112" s="702" t="s">
        <v>148</v>
      </c>
      <c r="C112" s="550"/>
      <c r="D112" s="551"/>
      <c r="E112" s="561"/>
      <c r="F112" s="704" t="s">
        <v>139</v>
      </c>
      <c r="G112" s="599"/>
      <c r="H112" s="599"/>
      <c r="I112" s="550"/>
      <c r="J112" s="546" t="s">
        <v>147</v>
      </c>
    </row>
    <row r="113" spans="1:10" ht="12" customHeight="1" x14ac:dyDescent="0.25">
      <c r="A113" s="45"/>
      <c r="B113" s="46" t="s">
        <v>149</v>
      </c>
      <c r="C113" s="46"/>
      <c r="D113" s="46"/>
      <c r="E113" s="783"/>
      <c r="F113" s="523"/>
      <c r="G113" s="601">
        <f>SUM(G102:G112)</f>
        <v>0</v>
      </c>
      <c r="H113" s="601">
        <f>SUM(H102:H112)</f>
        <v>0</v>
      </c>
      <c r="I113" s="46"/>
      <c r="J113" s="562"/>
    </row>
    <row r="114" spans="1:10" s="32" customFormat="1" hidden="1" x14ac:dyDescent="0.25">
      <c r="A114" s="47"/>
      <c r="B114" s="48"/>
      <c r="C114" s="4"/>
      <c r="D114" s="4"/>
      <c r="E114" s="563"/>
      <c r="F114" s="743"/>
      <c r="G114" s="602"/>
      <c r="H114" s="602"/>
      <c r="I114" s="4"/>
      <c r="J114" s="529"/>
    </row>
    <row r="115" spans="1:10" s="32" customFormat="1" ht="13.8" x14ac:dyDescent="0.25">
      <c r="A115" s="30" t="s">
        <v>150</v>
      </c>
      <c r="B115" s="5"/>
      <c r="C115" s="5"/>
      <c r="D115" s="5"/>
      <c r="E115" s="5"/>
      <c r="F115" s="729"/>
      <c r="G115" s="6" t="s">
        <v>17</v>
      </c>
      <c r="H115" s="6" t="s">
        <v>18</v>
      </c>
      <c r="I115" s="6" t="s">
        <v>19</v>
      </c>
      <c r="J115" s="542" t="s">
        <v>20</v>
      </c>
    </row>
    <row r="116" spans="1:10" s="32" customFormat="1" x14ac:dyDescent="0.25">
      <c r="A116" s="49" t="s">
        <v>151</v>
      </c>
      <c r="B116" s="50"/>
      <c r="C116" s="565"/>
      <c r="D116" s="565"/>
      <c r="E116" s="566"/>
      <c r="F116" s="525"/>
      <c r="G116" s="603"/>
      <c r="H116" s="603"/>
      <c r="I116" s="739" t="s">
        <v>22</v>
      </c>
      <c r="J116" s="740"/>
    </row>
    <row r="117" spans="1:10" s="32" customFormat="1" x14ac:dyDescent="0.25">
      <c r="A117" s="41">
        <v>5.01</v>
      </c>
      <c r="B117" s="51" t="s">
        <v>152</v>
      </c>
      <c r="C117" s="567"/>
      <c r="D117" s="544"/>
      <c r="E117" s="557"/>
      <c r="F117" s="704" t="s">
        <v>153</v>
      </c>
      <c r="G117" s="604"/>
      <c r="H117" s="604"/>
      <c r="I117" s="567"/>
      <c r="J117" s="546" t="s">
        <v>25</v>
      </c>
    </row>
    <row r="118" spans="1:10" s="32" customFormat="1" x14ac:dyDescent="0.25">
      <c r="A118" s="19">
        <v>5.0199999999999996</v>
      </c>
      <c r="B118" s="51" t="s">
        <v>154</v>
      </c>
      <c r="C118" s="10"/>
      <c r="D118" s="544"/>
      <c r="E118" s="557"/>
      <c r="F118" s="704" t="s">
        <v>153</v>
      </c>
      <c r="G118" s="558"/>
      <c r="H118" s="559"/>
      <c r="I118" s="10"/>
      <c r="J118" s="546" t="s">
        <v>25</v>
      </c>
    </row>
    <row r="119" spans="1:10" s="32" customFormat="1" x14ac:dyDescent="0.25">
      <c r="A119" s="13">
        <v>5.03</v>
      </c>
      <c r="B119" s="18" t="s">
        <v>155</v>
      </c>
      <c r="C119" s="10"/>
      <c r="D119" s="526"/>
      <c r="E119" s="557"/>
      <c r="F119" s="704" t="s">
        <v>153</v>
      </c>
      <c r="G119" s="559"/>
      <c r="H119" s="559"/>
      <c r="I119" s="10"/>
      <c r="J119" s="546" t="s">
        <v>25</v>
      </c>
    </row>
    <row r="120" spans="1:10" x14ac:dyDescent="0.25">
      <c r="A120" s="22">
        <v>5.05</v>
      </c>
      <c r="B120" s="23" t="s">
        <v>156</v>
      </c>
      <c r="C120" s="44"/>
      <c r="D120" s="42"/>
      <c r="E120" s="557"/>
      <c r="F120" s="704" t="s">
        <v>153</v>
      </c>
      <c r="G120" s="599"/>
      <c r="H120" s="599"/>
      <c r="I120" s="550"/>
      <c r="J120" s="546" t="s">
        <v>25</v>
      </c>
    </row>
    <row r="121" spans="1:10" x14ac:dyDescent="0.25">
      <c r="A121" s="13">
        <v>5.0599999999999996</v>
      </c>
      <c r="B121" s="18" t="s">
        <v>157</v>
      </c>
      <c r="C121" s="10"/>
      <c r="E121" s="568"/>
      <c r="F121" s="704" t="s">
        <v>153</v>
      </c>
      <c r="G121" s="558"/>
      <c r="H121" s="558"/>
      <c r="I121" s="20"/>
      <c r="J121" s="546" t="s">
        <v>25</v>
      </c>
    </row>
    <row r="122" spans="1:10" x14ac:dyDescent="0.25">
      <c r="A122" s="13">
        <v>5.07</v>
      </c>
      <c r="B122" s="18" t="s">
        <v>158</v>
      </c>
      <c r="C122" s="20"/>
      <c r="D122" s="44"/>
      <c r="E122" s="568"/>
      <c r="F122" s="704" t="s">
        <v>153</v>
      </c>
      <c r="G122" s="558"/>
      <c r="H122" s="558"/>
      <c r="I122" s="20"/>
      <c r="J122" s="546" t="s">
        <v>25</v>
      </c>
    </row>
    <row r="123" spans="1:10" x14ac:dyDescent="0.25">
      <c r="A123" s="13">
        <v>5.0810000000000004</v>
      </c>
      <c r="B123" s="21" t="s">
        <v>159</v>
      </c>
      <c r="C123" s="526"/>
      <c r="D123" s="544"/>
      <c r="E123" s="557"/>
      <c r="F123" s="704" t="s">
        <v>153</v>
      </c>
      <c r="G123" s="558"/>
      <c r="H123" s="558"/>
      <c r="I123" s="20"/>
      <c r="J123" s="546" t="s">
        <v>25</v>
      </c>
    </row>
    <row r="124" spans="1:10" x14ac:dyDescent="0.25">
      <c r="A124" s="13">
        <v>5.0819999999999999</v>
      </c>
      <c r="B124" s="21" t="s">
        <v>1745</v>
      </c>
      <c r="C124" s="526"/>
      <c r="D124" s="544"/>
      <c r="E124" s="557"/>
      <c r="F124" s="704" t="s">
        <v>153</v>
      </c>
      <c r="G124" s="558"/>
      <c r="H124" s="558"/>
      <c r="I124" s="20"/>
      <c r="J124" s="546" t="s">
        <v>25</v>
      </c>
    </row>
    <row r="125" spans="1:10" x14ac:dyDescent="0.25">
      <c r="A125" s="13">
        <v>5.0830000000000002</v>
      </c>
      <c r="B125" s="21" t="s">
        <v>1390</v>
      </c>
      <c r="C125" s="526"/>
      <c r="D125" s="544"/>
      <c r="E125" s="557"/>
      <c r="F125" s="704" t="s">
        <v>153</v>
      </c>
      <c r="G125" s="558"/>
      <c r="H125" s="558"/>
      <c r="I125" s="20"/>
      <c r="J125" s="546" t="s">
        <v>25</v>
      </c>
    </row>
    <row r="126" spans="1:10" s="14" customFormat="1" x14ac:dyDescent="0.25">
      <c r="A126" s="52"/>
      <c r="B126" s="53" t="s">
        <v>160</v>
      </c>
      <c r="C126" s="46"/>
      <c r="D126" s="46"/>
      <c r="E126" s="783"/>
      <c r="F126" s="523"/>
      <c r="G126" s="601">
        <f>SUM(G117:G125)</f>
        <v>0</v>
      </c>
      <c r="H126" s="601">
        <f>SUM(H117:H125)</f>
        <v>0</v>
      </c>
      <c r="I126" s="46"/>
      <c r="J126" s="562"/>
    </row>
    <row r="127" spans="1:10" s="14" customFormat="1" ht="2.25" customHeight="1" x14ac:dyDescent="0.25">
      <c r="A127" s="15"/>
      <c r="B127" s="54"/>
      <c r="C127" s="48"/>
      <c r="D127" s="48"/>
      <c r="E127" s="784"/>
      <c r="F127" s="524"/>
      <c r="G127" s="598"/>
      <c r="H127" s="598"/>
      <c r="I127" s="48"/>
      <c r="J127" s="548"/>
    </row>
    <row r="128" spans="1:10" ht="13.8" x14ac:dyDescent="0.25">
      <c r="A128" s="30" t="s">
        <v>161</v>
      </c>
      <c r="B128" s="5"/>
      <c r="C128" s="5"/>
      <c r="D128" s="5"/>
      <c r="E128" s="5"/>
      <c r="F128" s="729"/>
      <c r="G128" s="6" t="s">
        <v>17</v>
      </c>
      <c r="H128" s="6" t="s">
        <v>18</v>
      </c>
      <c r="I128" s="6" t="s">
        <v>19</v>
      </c>
      <c r="J128" s="542" t="s">
        <v>20</v>
      </c>
    </row>
    <row r="129" spans="1:10" x14ac:dyDescent="0.25">
      <c r="A129" s="15" t="s">
        <v>162</v>
      </c>
      <c r="B129" s="24"/>
      <c r="D129" s="235"/>
      <c r="E129" s="564"/>
      <c r="F129" s="743"/>
      <c r="G129" s="5"/>
      <c r="H129" s="5"/>
      <c r="I129" s="739" t="s">
        <v>22</v>
      </c>
      <c r="J129" s="740"/>
    </row>
    <row r="130" spans="1:10" x14ac:dyDescent="0.25">
      <c r="A130" s="13">
        <v>6.01</v>
      </c>
      <c r="B130" s="18" t="s">
        <v>163</v>
      </c>
      <c r="C130" s="10"/>
      <c r="D130" s="235"/>
      <c r="E130" s="568"/>
      <c r="F130" s="704" t="s">
        <v>164</v>
      </c>
      <c r="G130" s="558"/>
      <c r="H130" s="558"/>
      <c r="I130" s="20"/>
      <c r="J130" s="546" t="s">
        <v>102</v>
      </c>
    </row>
    <row r="131" spans="1:10" x14ac:dyDescent="0.25">
      <c r="A131" s="19">
        <v>6.0149999999999997</v>
      </c>
      <c r="B131" s="20" t="s">
        <v>165</v>
      </c>
      <c r="C131" s="20"/>
      <c r="D131" s="20"/>
      <c r="E131" s="568"/>
      <c r="F131" s="704" t="s">
        <v>164</v>
      </c>
      <c r="G131" s="558"/>
      <c r="H131" s="558"/>
      <c r="I131" s="20"/>
      <c r="J131" s="546" t="s">
        <v>102</v>
      </c>
    </row>
    <row r="132" spans="1:10" x14ac:dyDescent="0.25">
      <c r="A132" s="41">
        <v>6.0220000000000002</v>
      </c>
      <c r="B132" s="18" t="s">
        <v>166</v>
      </c>
      <c r="C132" s="20"/>
      <c r="D132" s="20"/>
      <c r="E132" s="568"/>
      <c r="F132" s="704" t="s">
        <v>164</v>
      </c>
      <c r="G132" s="558"/>
      <c r="H132" s="558"/>
      <c r="I132" s="20"/>
      <c r="J132" s="546" t="s">
        <v>25</v>
      </c>
    </row>
    <row r="133" spans="1:10" x14ac:dyDescent="0.25">
      <c r="A133" s="699">
        <v>6.0289999999999999</v>
      </c>
      <c r="B133" s="693" t="s">
        <v>167</v>
      </c>
      <c r="C133" s="694"/>
      <c r="D133" s="694"/>
      <c r="E133" s="695"/>
      <c r="F133" s="696" t="s">
        <v>164</v>
      </c>
      <c r="G133" s="697"/>
      <c r="H133" s="697"/>
      <c r="I133" s="694"/>
      <c r="J133" s="698" t="s">
        <v>25</v>
      </c>
    </row>
    <row r="134" spans="1:10" x14ac:dyDescent="0.25">
      <c r="A134" s="699">
        <v>6.032</v>
      </c>
      <c r="B134" s="693" t="s">
        <v>168</v>
      </c>
      <c r="C134" s="694"/>
      <c r="D134" s="694"/>
      <c r="E134" s="695"/>
      <c r="F134" s="696" t="s">
        <v>164</v>
      </c>
      <c r="G134" s="697"/>
      <c r="H134" s="697"/>
      <c r="I134" s="694"/>
      <c r="J134" s="698" t="s">
        <v>25</v>
      </c>
    </row>
    <row r="135" spans="1:10" s="14" customFormat="1" x14ac:dyDescent="0.25">
      <c r="A135" s="699">
        <v>6.0330000000000004</v>
      </c>
      <c r="B135" s="693" t="s">
        <v>169</v>
      </c>
      <c r="C135" s="694"/>
      <c r="D135" s="694"/>
      <c r="E135" s="695"/>
      <c r="F135" s="696" t="s">
        <v>164</v>
      </c>
      <c r="G135" s="697"/>
      <c r="H135" s="697"/>
      <c r="I135" s="694"/>
      <c r="J135" s="698" t="s">
        <v>39</v>
      </c>
    </row>
    <row r="136" spans="1:10" x14ac:dyDescent="0.25">
      <c r="A136" s="13">
        <v>6.04</v>
      </c>
      <c r="B136" s="18" t="s">
        <v>170</v>
      </c>
      <c r="C136" s="10"/>
      <c r="D136" s="526"/>
      <c r="E136" s="557"/>
      <c r="F136" s="704" t="s">
        <v>164</v>
      </c>
      <c r="G136" s="558"/>
      <c r="H136" s="558"/>
      <c r="I136" s="20"/>
      <c r="J136" s="546" t="s">
        <v>25</v>
      </c>
    </row>
    <row r="137" spans="1:10" x14ac:dyDescent="0.25">
      <c r="A137" s="13">
        <v>6.0410000000000004</v>
      </c>
      <c r="B137" s="18" t="s">
        <v>171</v>
      </c>
      <c r="C137" s="10"/>
      <c r="D137" s="526"/>
      <c r="E137" s="557"/>
      <c r="F137" s="704" t="s">
        <v>164</v>
      </c>
      <c r="G137" s="558"/>
      <c r="H137" s="558"/>
      <c r="I137" s="20"/>
      <c r="J137" s="546" t="s">
        <v>25</v>
      </c>
    </row>
    <row r="138" spans="1:10" x14ac:dyDescent="0.25">
      <c r="A138" s="13">
        <v>6.05</v>
      </c>
      <c r="B138" s="18" t="s">
        <v>172</v>
      </c>
      <c r="C138" s="20"/>
      <c r="D138" s="42"/>
      <c r="E138" s="557"/>
      <c r="F138" s="704" t="s">
        <v>164</v>
      </c>
      <c r="G138" s="558"/>
      <c r="H138" s="558"/>
      <c r="I138" s="20"/>
      <c r="J138" s="546" t="s">
        <v>25</v>
      </c>
    </row>
    <row r="139" spans="1:10" x14ac:dyDescent="0.25">
      <c r="A139" s="19">
        <v>6.06</v>
      </c>
      <c r="B139" s="18" t="s">
        <v>173</v>
      </c>
      <c r="C139" s="20"/>
      <c r="D139" s="20"/>
      <c r="E139" s="569"/>
      <c r="F139" s="704" t="s">
        <v>164</v>
      </c>
      <c r="G139" s="558"/>
      <c r="H139" s="558"/>
      <c r="I139" s="20"/>
      <c r="J139" s="546" t="s">
        <v>25</v>
      </c>
    </row>
    <row r="140" spans="1:10" ht="13.5" customHeight="1" x14ac:dyDescent="0.25">
      <c r="A140" s="19">
        <v>6.0640000000000001</v>
      </c>
      <c r="B140" s="18" t="s">
        <v>174</v>
      </c>
      <c r="C140" s="20"/>
      <c r="D140" s="44"/>
      <c r="E140" s="569"/>
      <c r="F140" s="704" t="s">
        <v>175</v>
      </c>
      <c r="G140" s="558"/>
      <c r="H140" s="558"/>
      <c r="I140" s="20"/>
      <c r="J140" s="546" t="s">
        <v>25</v>
      </c>
    </row>
    <row r="141" spans="1:10" ht="13.5" customHeight="1" x14ac:dyDescent="0.25">
      <c r="A141" s="19">
        <v>6.0650000000000004</v>
      </c>
      <c r="B141" s="18" t="s">
        <v>176</v>
      </c>
      <c r="C141" s="10"/>
      <c r="E141" s="569"/>
      <c r="F141" s="704" t="s">
        <v>175</v>
      </c>
      <c r="G141" s="558"/>
      <c r="H141" s="558"/>
      <c r="I141" s="20"/>
      <c r="J141" s="546" t="s">
        <v>25</v>
      </c>
    </row>
    <row r="142" spans="1:10" ht="13.5" customHeight="1" x14ac:dyDescent="0.25">
      <c r="A142" s="19">
        <v>6.0659999999999998</v>
      </c>
      <c r="B142" s="18" t="s">
        <v>177</v>
      </c>
      <c r="C142" s="10"/>
      <c r="E142" s="569"/>
      <c r="F142" s="704" t="s">
        <v>175</v>
      </c>
      <c r="G142" s="558"/>
      <c r="H142" s="558"/>
      <c r="I142" s="20"/>
      <c r="J142" s="546" t="s">
        <v>25</v>
      </c>
    </row>
    <row r="143" spans="1:10" ht="13.5" customHeight="1" x14ac:dyDescent="0.25">
      <c r="A143" s="19">
        <v>6.0670000000000002</v>
      </c>
      <c r="B143" s="18" t="s">
        <v>178</v>
      </c>
      <c r="C143" s="10"/>
      <c r="E143" s="569"/>
      <c r="F143" s="704" t="s">
        <v>175</v>
      </c>
      <c r="G143" s="558"/>
      <c r="H143" s="558"/>
      <c r="I143" s="20"/>
      <c r="J143" s="546" t="s">
        <v>25</v>
      </c>
    </row>
    <row r="144" spans="1:10" ht="13.5" customHeight="1" x14ac:dyDescent="0.25">
      <c r="A144" s="19">
        <v>6.08</v>
      </c>
      <c r="B144" s="18" t="s">
        <v>179</v>
      </c>
      <c r="C144" s="10"/>
      <c r="E144" s="569"/>
      <c r="F144" s="704" t="s">
        <v>175</v>
      </c>
      <c r="G144" s="558"/>
      <c r="H144" s="558"/>
      <c r="I144" s="20"/>
      <c r="J144" s="546" t="s">
        <v>25</v>
      </c>
    </row>
    <row r="145" spans="1:10" x14ac:dyDescent="0.25">
      <c r="A145" s="13">
        <v>6.0810000000000004</v>
      </c>
      <c r="B145" s="20" t="s">
        <v>180</v>
      </c>
      <c r="C145" s="10"/>
      <c r="D145" s="235"/>
      <c r="E145" s="569"/>
      <c r="F145" s="704" t="s">
        <v>175</v>
      </c>
      <c r="G145" s="558"/>
      <c r="H145" s="558"/>
      <c r="I145" s="20"/>
      <c r="J145" s="546" t="s">
        <v>25</v>
      </c>
    </row>
    <row r="146" spans="1:10" x14ac:dyDescent="0.25">
      <c r="A146" s="19">
        <v>6.0819999999999999</v>
      </c>
      <c r="B146" s="18" t="s">
        <v>181</v>
      </c>
      <c r="C146" s="10"/>
      <c r="D146" s="235"/>
      <c r="E146" s="569"/>
      <c r="F146" s="704" t="s">
        <v>175</v>
      </c>
      <c r="G146" s="558"/>
      <c r="H146" s="558"/>
      <c r="I146" s="20"/>
      <c r="J146" s="546" t="s">
        <v>25</v>
      </c>
    </row>
    <row r="147" spans="1:10" x14ac:dyDescent="0.25">
      <c r="A147" s="55">
        <v>6.09</v>
      </c>
      <c r="B147" s="56" t="s">
        <v>182</v>
      </c>
      <c r="C147" s="20"/>
      <c r="D147" s="20"/>
      <c r="E147" s="570"/>
      <c r="F147" s="704" t="s">
        <v>175</v>
      </c>
      <c r="G147" s="558"/>
      <c r="H147" s="559"/>
      <c r="I147" s="10"/>
      <c r="J147" s="546" t="s">
        <v>25</v>
      </c>
    </row>
    <row r="148" spans="1:10" x14ac:dyDescent="0.25">
      <c r="A148" s="19">
        <v>6.1050000000000004</v>
      </c>
      <c r="B148" s="56" t="s">
        <v>183</v>
      </c>
      <c r="C148" s="20"/>
      <c r="D148" s="20"/>
      <c r="E148" s="571"/>
      <c r="F148" s="704" t="s">
        <v>175</v>
      </c>
      <c r="G148" s="558"/>
      <c r="H148" s="559"/>
      <c r="I148" s="10"/>
      <c r="J148" s="546" t="s">
        <v>25</v>
      </c>
    </row>
    <row r="149" spans="1:10" x14ac:dyDescent="0.25">
      <c r="A149" s="13">
        <v>6.1059999999999999</v>
      </c>
      <c r="B149" s="18" t="s">
        <v>184</v>
      </c>
      <c r="C149" s="20"/>
      <c r="D149" s="20"/>
      <c r="E149" s="557"/>
      <c r="F149" s="704" t="s">
        <v>175</v>
      </c>
      <c r="G149" s="558"/>
      <c r="H149" s="559"/>
      <c r="I149" s="10"/>
      <c r="J149" s="546" t="s">
        <v>25</v>
      </c>
    </row>
    <row r="150" spans="1:10" x14ac:dyDescent="0.25">
      <c r="A150" s="13">
        <v>6.12</v>
      </c>
      <c r="B150" s="18" t="s">
        <v>185</v>
      </c>
      <c r="C150" s="20"/>
      <c r="D150" s="20"/>
      <c r="E150" s="557"/>
      <c r="F150" s="704" t="s">
        <v>186</v>
      </c>
      <c r="G150" s="558"/>
      <c r="H150" s="559"/>
      <c r="I150" s="10"/>
      <c r="J150" s="546" t="s">
        <v>25</v>
      </c>
    </row>
    <row r="151" spans="1:10" x14ac:dyDescent="0.25">
      <c r="A151" s="22">
        <v>6.1210000000000004</v>
      </c>
      <c r="B151" s="23" t="s">
        <v>187</v>
      </c>
      <c r="C151" s="550"/>
      <c r="E151" s="557"/>
      <c r="F151" s="704" t="s">
        <v>186</v>
      </c>
      <c r="G151" s="600"/>
      <c r="H151" s="599"/>
      <c r="I151" s="550"/>
      <c r="J151" s="546" t="s">
        <v>25</v>
      </c>
    </row>
    <row r="152" spans="1:10" x14ac:dyDescent="0.25">
      <c r="A152" s="19">
        <v>6.13</v>
      </c>
      <c r="B152" s="20" t="s">
        <v>188</v>
      </c>
      <c r="C152" s="20"/>
      <c r="D152" s="20"/>
      <c r="E152" s="557"/>
      <c r="F152" s="704" t="s">
        <v>186</v>
      </c>
      <c r="G152" s="558"/>
      <c r="H152" s="559"/>
      <c r="I152" s="10"/>
      <c r="J152" s="546" t="s">
        <v>25</v>
      </c>
    </row>
    <row r="153" spans="1:10" x14ac:dyDescent="0.25">
      <c r="A153" s="41">
        <v>6.14</v>
      </c>
      <c r="B153" s="42" t="s">
        <v>189</v>
      </c>
      <c r="C153" s="42"/>
      <c r="D153" s="572"/>
      <c r="E153" s="557"/>
      <c r="F153" s="704" t="s">
        <v>186</v>
      </c>
      <c r="G153" s="604"/>
      <c r="H153" s="604"/>
      <c r="I153" s="567"/>
      <c r="J153" s="546" t="s">
        <v>25</v>
      </c>
    </row>
    <row r="154" spans="1:10" x14ac:dyDescent="0.25">
      <c r="A154" s="43">
        <v>6.15</v>
      </c>
      <c r="B154" s="20" t="s">
        <v>190</v>
      </c>
      <c r="C154" s="10"/>
      <c r="D154" s="526"/>
      <c r="E154" s="557"/>
      <c r="F154" s="704" t="s">
        <v>186</v>
      </c>
      <c r="G154" s="599"/>
      <c r="H154" s="599"/>
      <c r="I154" s="550"/>
      <c r="J154" s="546" t="s">
        <v>25</v>
      </c>
    </row>
    <row r="155" spans="1:10" x14ac:dyDescent="0.25">
      <c r="A155" s="13">
        <v>6.16</v>
      </c>
      <c r="B155" s="18" t="s">
        <v>191</v>
      </c>
      <c r="C155" s="20"/>
      <c r="D155" s="572"/>
      <c r="E155" s="557"/>
      <c r="F155" s="704" t="s">
        <v>186</v>
      </c>
      <c r="G155" s="558"/>
      <c r="H155" s="558"/>
      <c r="I155" s="20"/>
      <c r="J155" s="546" t="s">
        <v>25</v>
      </c>
    </row>
    <row r="156" spans="1:10" x14ac:dyDescent="0.25">
      <c r="A156" s="41">
        <v>6.165</v>
      </c>
      <c r="B156" s="18" t="s">
        <v>1474</v>
      </c>
      <c r="C156" s="10"/>
      <c r="E156" s="557"/>
      <c r="F156" s="704" t="s">
        <v>193</v>
      </c>
      <c r="G156" s="604"/>
      <c r="H156" s="604"/>
      <c r="I156" s="567"/>
      <c r="J156" s="546" t="s">
        <v>25</v>
      </c>
    </row>
    <row r="157" spans="1:10" x14ac:dyDescent="0.25">
      <c r="A157" s="41">
        <v>6.17</v>
      </c>
      <c r="B157" s="18" t="s">
        <v>192</v>
      </c>
      <c r="C157" s="10"/>
      <c r="D157" s="526"/>
      <c r="E157" s="557"/>
      <c r="F157" s="704" t="s">
        <v>193</v>
      </c>
      <c r="G157" s="604"/>
      <c r="H157" s="604"/>
      <c r="I157" s="567"/>
      <c r="J157" s="546" t="s">
        <v>25</v>
      </c>
    </row>
    <row r="158" spans="1:10" x14ac:dyDescent="0.25">
      <c r="A158" s="19">
        <v>6.1710000000000003</v>
      </c>
      <c r="B158" s="23" t="s">
        <v>194</v>
      </c>
      <c r="C158" s="44"/>
      <c r="D158" s="572"/>
      <c r="E158" s="557"/>
      <c r="F158" s="704" t="s">
        <v>193</v>
      </c>
      <c r="G158" s="558"/>
      <c r="H158" s="559"/>
      <c r="I158" s="10"/>
      <c r="J158" s="546" t="s">
        <v>25</v>
      </c>
    </row>
    <row r="159" spans="1:10" x14ac:dyDescent="0.25">
      <c r="A159" s="57">
        <v>6.173</v>
      </c>
      <c r="B159" s="18" t="s">
        <v>195</v>
      </c>
      <c r="C159" s="526"/>
      <c r="D159" s="544"/>
      <c r="E159" s="571"/>
      <c r="F159" s="704" t="s">
        <v>193</v>
      </c>
      <c r="G159" s="559"/>
      <c r="H159" s="559"/>
      <c r="I159" s="10"/>
      <c r="J159" s="546" t="s">
        <v>25</v>
      </c>
    </row>
    <row r="160" spans="1:10" x14ac:dyDescent="0.25">
      <c r="A160" s="57">
        <v>6.1740000000000004</v>
      </c>
      <c r="B160" s="21" t="s">
        <v>196</v>
      </c>
      <c r="C160" s="526"/>
      <c r="D160" s="544"/>
      <c r="E160" s="571"/>
      <c r="F160" s="704" t="s">
        <v>193</v>
      </c>
      <c r="G160" s="559"/>
      <c r="H160" s="559"/>
      <c r="I160" s="10"/>
      <c r="J160" s="546" t="s">
        <v>25</v>
      </c>
    </row>
    <row r="161" spans="1:10" x14ac:dyDescent="0.25">
      <c r="A161" s="13">
        <v>6.18</v>
      </c>
      <c r="B161" s="51" t="s">
        <v>197</v>
      </c>
      <c r="C161" s="567"/>
      <c r="D161" s="235"/>
      <c r="E161" s="557"/>
      <c r="F161" s="704" t="s">
        <v>193</v>
      </c>
      <c r="G161" s="559"/>
      <c r="H161" s="559"/>
      <c r="I161" s="10"/>
      <c r="J161" s="546" t="s">
        <v>25</v>
      </c>
    </row>
    <row r="162" spans="1:10" x14ac:dyDescent="0.25">
      <c r="A162" s="13">
        <v>6.19</v>
      </c>
      <c r="B162" s="51" t="s">
        <v>198</v>
      </c>
      <c r="C162" s="567"/>
      <c r="D162" s="235"/>
      <c r="E162" s="557"/>
      <c r="F162" s="704" t="s">
        <v>193</v>
      </c>
      <c r="G162" s="559"/>
      <c r="H162" s="559"/>
      <c r="I162" s="10"/>
      <c r="J162" s="546" t="s">
        <v>25</v>
      </c>
    </row>
    <row r="163" spans="1:10" x14ac:dyDescent="0.25">
      <c r="A163" s="15"/>
      <c r="B163" s="54" t="s">
        <v>199</v>
      </c>
      <c r="C163" s="48"/>
      <c r="D163" s="48"/>
      <c r="E163" s="784"/>
      <c r="F163" s="524"/>
      <c r="G163" s="598">
        <f>SUM(G130:G162)</f>
        <v>0</v>
      </c>
      <c r="H163" s="598">
        <f>SUM(H130:H162)</f>
        <v>0</v>
      </c>
      <c r="I163" s="48"/>
      <c r="J163" s="548"/>
    </row>
    <row r="164" spans="1:10" ht="2.25" customHeight="1" x14ac:dyDescent="0.25">
      <c r="A164" s="3"/>
      <c r="B164" s="54"/>
      <c r="E164" s="563"/>
      <c r="F164" s="743"/>
      <c r="G164" s="602"/>
      <c r="H164" s="602"/>
    </row>
    <row r="165" spans="1:10" ht="13.8" x14ac:dyDescent="0.25">
      <c r="A165" s="30" t="s">
        <v>200</v>
      </c>
      <c r="B165" s="5"/>
      <c r="C165" s="5"/>
      <c r="D165" s="5"/>
      <c r="E165" s="5"/>
      <c r="F165" s="729"/>
      <c r="G165" s="6" t="s">
        <v>17</v>
      </c>
      <c r="H165" s="6" t="s">
        <v>18</v>
      </c>
      <c r="I165" s="6" t="s">
        <v>19</v>
      </c>
      <c r="J165" s="542" t="s">
        <v>20</v>
      </c>
    </row>
    <row r="166" spans="1:10" x14ac:dyDescent="0.25">
      <c r="A166" s="15" t="s">
        <v>201</v>
      </c>
      <c r="B166" s="24"/>
      <c r="E166" s="573"/>
      <c r="F166" s="743"/>
      <c r="G166" s="5"/>
      <c r="H166" s="5"/>
      <c r="I166" s="739" t="s">
        <v>22</v>
      </c>
      <c r="J166" s="740"/>
    </row>
    <row r="167" spans="1:10" x14ac:dyDescent="0.25">
      <c r="A167" s="13">
        <v>7.02</v>
      </c>
      <c r="B167" s="18" t="s">
        <v>202</v>
      </c>
      <c r="C167" s="20"/>
      <c r="D167" s="44"/>
      <c r="E167" s="557"/>
      <c r="F167" s="704" t="s">
        <v>203</v>
      </c>
      <c r="G167" s="559"/>
      <c r="H167" s="559"/>
      <c r="I167" s="10"/>
      <c r="J167" s="546" t="s">
        <v>58</v>
      </c>
    </row>
    <row r="168" spans="1:10" x14ac:dyDescent="0.25">
      <c r="A168" s="13">
        <v>7.04</v>
      </c>
      <c r="B168" s="18" t="s">
        <v>204</v>
      </c>
      <c r="C168" s="10"/>
      <c r="D168" s="544"/>
      <c r="E168" s="557"/>
      <c r="F168" s="704" t="s">
        <v>203</v>
      </c>
      <c r="G168" s="558"/>
      <c r="H168" s="558"/>
      <c r="I168" s="20"/>
      <c r="J168" s="546" t="s">
        <v>58</v>
      </c>
    </row>
    <row r="169" spans="1:10" x14ac:dyDescent="0.25">
      <c r="A169" s="13">
        <v>7.06</v>
      </c>
      <c r="B169" s="18" t="s">
        <v>205</v>
      </c>
      <c r="C169" s="20"/>
      <c r="D169" s="42"/>
      <c r="E169" s="557"/>
      <c r="F169" s="704" t="s">
        <v>203</v>
      </c>
      <c r="G169" s="558"/>
      <c r="H169" s="558"/>
      <c r="I169" s="20"/>
      <c r="J169" s="546" t="s">
        <v>58</v>
      </c>
    </row>
    <row r="170" spans="1:10" x14ac:dyDescent="0.25">
      <c r="A170" s="13">
        <v>7.0650000000000004</v>
      </c>
      <c r="B170" s="18" t="s">
        <v>206</v>
      </c>
      <c r="C170" s="20"/>
      <c r="D170" s="20"/>
      <c r="E170" s="557"/>
      <c r="F170" s="704" t="s">
        <v>203</v>
      </c>
      <c r="G170" s="558"/>
      <c r="H170" s="558"/>
      <c r="I170" s="20"/>
      <c r="J170" s="546" t="s">
        <v>58</v>
      </c>
    </row>
    <row r="171" spans="1:10" x14ac:dyDescent="0.25">
      <c r="A171" s="13">
        <v>7.0810000000000004</v>
      </c>
      <c r="B171" s="18" t="s">
        <v>207</v>
      </c>
      <c r="C171" s="20"/>
      <c r="D171" s="20"/>
      <c r="E171" s="557"/>
      <c r="F171" s="704" t="s">
        <v>203</v>
      </c>
      <c r="G171" s="558"/>
      <c r="H171" s="558"/>
      <c r="I171" s="20"/>
      <c r="J171" s="546" t="s">
        <v>25</v>
      </c>
    </row>
    <row r="172" spans="1:10" x14ac:dyDescent="0.25">
      <c r="A172" s="19">
        <v>7.1</v>
      </c>
      <c r="B172" s="20" t="s">
        <v>208</v>
      </c>
      <c r="C172" s="20"/>
      <c r="D172" s="20"/>
      <c r="E172" s="557"/>
      <c r="F172" s="704" t="s">
        <v>203</v>
      </c>
      <c r="G172" s="558"/>
      <c r="H172" s="558"/>
      <c r="I172" s="20"/>
      <c r="J172" s="546" t="s">
        <v>58</v>
      </c>
    </row>
    <row r="173" spans="1:10" x14ac:dyDescent="0.25">
      <c r="A173" s="13">
        <v>7.1210000000000004</v>
      </c>
      <c r="B173" s="18" t="s">
        <v>209</v>
      </c>
      <c r="C173" s="20"/>
      <c r="D173" s="20"/>
      <c r="E173" s="557"/>
      <c r="F173" s="704" t="s">
        <v>210</v>
      </c>
      <c r="G173" s="558"/>
      <c r="H173" s="558"/>
      <c r="I173" s="20"/>
      <c r="J173" s="546" t="s">
        <v>25</v>
      </c>
    </row>
    <row r="174" spans="1:10" s="14" customFormat="1" x14ac:dyDescent="0.25">
      <c r="A174" s="13">
        <v>7.14</v>
      </c>
      <c r="B174" s="18" t="s">
        <v>211</v>
      </c>
      <c r="C174" s="20"/>
      <c r="D174" s="20"/>
      <c r="E174" s="557"/>
      <c r="F174" s="704" t="s">
        <v>210</v>
      </c>
      <c r="G174" s="558"/>
      <c r="H174" s="558"/>
      <c r="I174" s="20"/>
      <c r="J174" s="546" t="s">
        <v>58</v>
      </c>
    </row>
    <row r="175" spans="1:10" x14ac:dyDescent="0.25">
      <c r="A175" s="22">
        <v>7.1609999999999996</v>
      </c>
      <c r="B175" s="18" t="s">
        <v>212</v>
      </c>
      <c r="C175" s="20"/>
      <c r="D175" s="20"/>
      <c r="E175" s="557"/>
      <c r="F175" s="704" t="s">
        <v>210</v>
      </c>
      <c r="G175" s="558"/>
      <c r="H175" s="558"/>
      <c r="I175" s="20"/>
      <c r="J175" s="546" t="s">
        <v>25</v>
      </c>
    </row>
    <row r="176" spans="1:10" ht="13.5" customHeight="1" x14ac:dyDescent="0.25">
      <c r="A176" s="13">
        <v>7.18</v>
      </c>
      <c r="B176" s="18" t="s">
        <v>213</v>
      </c>
      <c r="C176" s="20"/>
      <c r="D176" s="20"/>
      <c r="E176" s="557"/>
      <c r="F176" s="704" t="s">
        <v>210</v>
      </c>
      <c r="G176" s="558"/>
      <c r="H176" s="558"/>
      <c r="I176" s="20"/>
      <c r="J176" s="546" t="s">
        <v>58</v>
      </c>
    </row>
    <row r="177" spans="1:10" x14ac:dyDescent="0.25">
      <c r="A177" s="13">
        <v>7.2009999999999996</v>
      </c>
      <c r="B177" s="18" t="s">
        <v>214</v>
      </c>
      <c r="C177" s="20"/>
      <c r="D177" s="20"/>
      <c r="E177" s="557"/>
      <c r="F177" s="704" t="s">
        <v>210</v>
      </c>
      <c r="G177" s="558"/>
      <c r="H177" s="558"/>
      <c r="I177" s="20"/>
      <c r="J177" s="546" t="s">
        <v>215</v>
      </c>
    </row>
    <row r="178" spans="1:10" x14ac:dyDescent="0.25">
      <c r="A178" s="13">
        <v>7.25</v>
      </c>
      <c r="B178" s="18" t="s">
        <v>216</v>
      </c>
      <c r="C178" s="20"/>
      <c r="D178" s="20"/>
      <c r="E178" s="557"/>
      <c r="F178" s="704" t="s">
        <v>210</v>
      </c>
      <c r="G178" s="558"/>
      <c r="H178" s="558"/>
      <c r="I178" s="20"/>
      <c r="J178" s="546" t="s">
        <v>215</v>
      </c>
    </row>
    <row r="179" spans="1:10" x14ac:dyDescent="0.25">
      <c r="A179" s="13">
        <v>7.26</v>
      </c>
      <c r="B179" s="18" t="s">
        <v>217</v>
      </c>
      <c r="C179" s="20"/>
      <c r="D179" s="20"/>
      <c r="E179" s="569"/>
      <c r="F179" s="704" t="s">
        <v>210</v>
      </c>
      <c r="G179" s="558"/>
      <c r="H179" s="558"/>
      <c r="I179" s="20"/>
      <c r="J179" s="546" t="s">
        <v>215</v>
      </c>
    </row>
    <row r="180" spans="1:10" x14ac:dyDescent="0.25">
      <c r="A180" s="13">
        <v>7.2610000000000001</v>
      </c>
      <c r="B180" s="18" t="s">
        <v>218</v>
      </c>
      <c r="C180" s="20"/>
      <c r="D180" s="20"/>
      <c r="E180" s="569"/>
      <c r="F180" s="704" t="s">
        <v>219</v>
      </c>
      <c r="G180" s="558"/>
      <c r="H180" s="558"/>
      <c r="I180" s="20"/>
      <c r="J180" s="546" t="s">
        <v>215</v>
      </c>
    </row>
    <row r="181" spans="1:10" x14ac:dyDescent="0.25">
      <c r="A181" s="13">
        <v>7.2910000000000004</v>
      </c>
      <c r="B181" s="18" t="s">
        <v>220</v>
      </c>
      <c r="C181" s="20"/>
      <c r="D181" s="20"/>
      <c r="E181" s="1112"/>
      <c r="F181" s="704" t="s">
        <v>219</v>
      </c>
      <c r="G181" s="558"/>
      <c r="H181" s="558"/>
      <c r="I181" s="20"/>
      <c r="J181" s="546" t="s">
        <v>25</v>
      </c>
    </row>
    <row r="182" spans="1:10" x14ac:dyDescent="0.25">
      <c r="A182" s="13">
        <v>7.3010000000000002</v>
      </c>
      <c r="B182" s="18" t="s">
        <v>1739</v>
      </c>
      <c r="C182" s="20"/>
      <c r="D182" s="20"/>
      <c r="E182" s="1112"/>
      <c r="F182" s="704" t="s">
        <v>219</v>
      </c>
      <c r="G182" s="558"/>
      <c r="H182" s="558"/>
      <c r="I182" s="20"/>
      <c r="J182" s="546" t="s">
        <v>25</v>
      </c>
    </row>
    <row r="183" spans="1:10" x14ac:dyDescent="0.25">
      <c r="A183" s="13">
        <v>7.3019999999999996</v>
      </c>
      <c r="B183" s="18" t="s">
        <v>1740</v>
      </c>
      <c r="C183" s="20"/>
      <c r="D183" s="20"/>
      <c r="E183" s="1112"/>
      <c r="F183" s="704" t="s">
        <v>219</v>
      </c>
      <c r="G183" s="558"/>
      <c r="H183" s="558"/>
      <c r="I183" s="20"/>
      <c r="J183" s="546" t="s">
        <v>25</v>
      </c>
    </row>
    <row r="184" spans="1:10" x14ac:dyDescent="0.25">
      <c r="A184" s="13">
        <v>7.3029999999999999</v>
      </c>
      <c r="B184" s="18" t="s">
        <v>1742</v>
      </c>
      <c r="C184" s="20"/>
      <c r="D184" s="20"/>
      <c r="E184" s="1112"/>
      <c r="F184" s="704" t="s">
        <v>219</v>
      </c>
      <c r="G184" s="558"/>
      <c r="H184" s="558"/>
      <c r="I184" s="20"/>
      <c r="J184" s="546" t="s">
        <v>25</v>
      </c>
    </row>
    <row r="185" spans="1:10" x14ac:dyDescent="0.25">
      <c r="A185" s="13">
        <v>7.3040000000000003</v>
      </c>
      <c r="B185" s="18" t="s">
        <v>1741</v>
      </c>
      <c r="C185" s="20"/>
      <c r="D185" s="20"/>
      <c r="E185" s="1112"/>
      <c r="F185" s="704" t="s">
        <v>219</v>
      </c>
      <c r="G185" s="558"/>
      <c r="H185" s="558"/>
      <c r="I185" s="20"/>
      <c r="J185" s="546" t="s">
        <v>25</v>
      </c>
    </row>
    <row r="186" spans="1:10" x14ac:dyDescent="0.25">
      <c r="A186" s="13">
        <v>7.34</v>
      </c>
      <c r="B186" s="18" t="s">
        <v>86</v>
      </c>
      <c r="C186" s="20"/>
      <c r="D186" s="20"/>
      <c r="E186" s="569"/>
      <c r="F186" s="704" t="s">
        <v>219</v>
      </c>
      <c r="G186" s="558"/>
      <c r="H186" s="558"/>
      <c r="I186" s="20"/>
      <c r="J186" s="546" t="s">
        <v>25</v>
      </c>
    </row>
    <row r="187" spans="1:10" x14ac:dyDescent="0.25">
      <c r="A187" s="19">
        <v>7.39</v>
      </c>
      <c r="B187" s="18" t="s">
        <v>221</v>
      </c>
      <c r="C187" s="20"/>
      <c r="D187" s="20"/>
      <c r="E187" s="569"/>
      <c r="F187" s="704" t="s">
        <v>222</v>
      </c>
      <c r="G187" s="558"/>
      <c r="H187" s="558"/>
      <c r="I187" s="20"/>
      <c r="J187" s="546" t="s">
        <v>58</v>
      </c>
    </row>
    <row r="188" spans="1:10" x14ac:dyDescent="0.25">
      <c r="A188" s="13">
        <v>7.4</v>
      </c>
      <c r="B188" s="18" t="s">
        <v>223</v>
      </c>
      <c r="C188" s="20"/>
      <c r="D188" s="20"/>
      <c r="E188" s="569"/>
      <c r="F188" s="704" t="s">
        <v>222</v>
      </c>
      <c r="G188" s="558"/>
      <c r="H188" s="558"/>
      <c r="I188" s="20"/>
      <c r="J188" s="546" t="s">
        <v>58</v>
      </c>
    </row>
    <row r="189" spans="1:10" x14ac:dyDescent="0.25">
      <c r="A189" s="22">
        <v>7.41</v>
      </c>
      <c r="B189" s="18" t="s">
        <v>224</v>
      </c>
      <c r="C189" s="20"/>
      <c r="D189" s="20"/>
      <c r="E189" s="569"/>
      <c r="F189" s="704" t="s">
        <v>222</v>
      </c>
      <c r="G189" s="600"/>
      <c r="H189" s="600"/>
      <c r="I189" s="44"/>
      <c r="J189" s="546" t="s">
        <v>58</v>
      </c>
    </row>
    <row r="190" spans="1:10" x14ac:dyDescent="0.25">
      <c r="A190" s="19">
        <v>7.42</v>
      </c>
      <c r="B190" s="18" t="s">
        <v>225</v>
      </c>
      <c r="C190" s="20"/>
      <c r="D190" s="20"/>
      <c r="E190" s="569"/>
      <c r="F190" s="704" t="s">
        <v>222</v>
      </c>
      <c r="G190" s="558"/>
      <c r="H190" s="558"/>
      <c r="I190" s="20"/>
      <c r="J190" s="546" t="s">
        <v>226</v>
      </c>
    </row>
    <row r="191" spans="1:10" x14ac:dyDescent="0.25">
      <c r="A191" s="58" t="s">
        <v>227</v>
      </c>
      <c r="F191" s="729"/>
      <c r="G191" s="5"/>
      <c r="H191" s="5"/>
    </row>
    <row r="192" spans="1:10" x14ac:dyDescent="0.25">
      <c r="A192" s="22">
        <v>7.5</v>
      </c>
      <c r="B192" s="18" t="s">
        <v>228</v>
      </c>
      <c r="C192" s="20"/>
      <c r="D192" s="20"/>
      <c r="E192" s="569"/>
      <c r="F192" s="704" t="s">
        <v>222</v>
      </c>
      <c r="G192" s="600"/>
      <c r="H192" s="600"/>
      <c r="I192" s="44"/>
      <c r="J192" s="546" t="s">
        <v>58</v>
      </c>
    </row>
    <row r="193" spans="1:10" ht="12" customHeight="1" x14ac:dyDescent="0.25">
      <c r="A193" s="52"/>
      <c r="B193" s="53" t="s">
        <v>229</v>
      </c>
      <c r="C193" s="53"/>
      <c r="D193" s="53"/>
      <c r="E193" s="563"/>
      <c r="F193" s="743"/>
      <c r="G193" s="601">
        <f>SUM(G167:G192)</f>
        <v>0</v>
      </c>
      <c r="H193" s="601">
        <f>SUM(H167:H192)</f>
        <v>0</v>
      </c>
      <c r="I193" s="46"/>
      <c r="J193" s="562"/>
    </row>
    <row r="194" spans="1:10" ht="4.5" customHeight="1" x14ac:dyDescent="0.25">
      <c r="A194" s="3"/>
      <c r="B194" s="24"/>
      <c r="C194" s="24"/>
      <c r="D194" s="24"/>
      <c r="E194" s="563"/>
      <c r="F194" s="743"/>
      <c r="G194" s="5"/>
      <c r="H194" s="5"/>
    </row>
    <row r="195" spans="1:10" ht="11.25" customHeight="1" x14ac:dyDescent="0.25">
      <c r="A195" s="30" t="s">
        <v>230</v>
      </c>
      <c r="B195" s="5"/>
      <c r="C195" s="5"/>
      <c r="D195" s="5"/>
      <c r="E195" s="5"/>
      <c r="F195" s="729"/>
      <c r="G195" s="6" t="s">
        <v>17</v>
      </c>
      <c r="H195" s="6" t="s">
        <v>18</v>
      </c>
      <c r="I195" s="6" t="s">
        <v>19</v>
      </c>
      <c r="J195" s="542" t="s">
        <v>20</v>
      </c>
    </row>
    <row r="196" spans="1:10" x14ac:dyDescent="0.25">
      <c r="A196" s="49" t="s">
        <v>231</v>
      </c>
      <c r="B196" s="59"/>
      <c r="C196" s="235"/>
      <c r="D196" s="235"/>
      <c r="E196" s="563"/>
      <c r="F196" s="743"/>
      <c r="G196" s="605"/>
      <c r="H196" s="605"/>
      <c r="I196" s="739" t="s">
        <v>22</v>
      </c>
      <c r="J196" s="740"/>
    </row>
    <row r="197" spans="1:10" x14ac:dyDescent="0.25">
      <c r="A197" s="11">
        <v>8.01</v>
      </c>
      <c r="B197" s="60" t="s">
        <v>232</v>
      </c>
      <c r="C197" s="567"/>
      <c r="D197" s="235"/>
      <c r="E197" s="557"/>
      <c r="F197" s="704" t="s">
        <v>233</v>
      </c>
      <c r="G197" s="597"/>
      <c r="H197" s="604"/>
      <c r="I197" s="567"/>
      <c r="J197" s="546" t="s">
        <v>25</v>
      </c>
    </row>
    <row r="198" spans="1:10" x14ac:dyDescent="0.25">
      <c r="A198" s="13">
        <v>8.02</v>
      </c>
      <c r="B198" s="56" t="s">
        <v>234</v>
      </c>
      <c r="C198" s="20"/>
      <c r="D198" s="42"/>
      <c r="E198" s="557"/>
      <c r="F198" s="704" t="s">
        <v>233</v>
      </c>
      <c r="G198" s="558"/>
      <c r="H198" s="559"/>
      <c r="I198" s="10"/>
      <c r="J198" s="546" t="s">
        <v>25</v>
      </c>
    </row>
    <row r="199" spans="1:10" x14ac:dyDescent="0.25">
      <c r="A199" s="19">
        <v>8.0299999999999994</v>
      </c>
      <c r="B199" s="56" t="s">
        <v>235</v>
      </c>
      <c r="C199" s="20"/>
      <c r="D199" s="44"/>
      <c r="E199" s="557"/>
      <c r="F199" s="704" t="s">
        <v>233</v>
      </c>
      <c r="G199" s="558"/>
      <c r="H199" s="559"/>
      <c r="I199" s="10"/>
      <c r="J199" s="546" t="s">
        <v>25</v>
      </c>
    </row>
    <row r="200" spans="1:10" x14ac:dyDescent="0.25">
      <c r="A200" s="13">
        <v>8.0399999999999991</v>
      </c>
      <c r="B200" s="18" t="s">
        <v>236</v>
      </c>
      <c r="C200" s="10"/>
      <c r="D200" s="549"/>
      <c r="E200" s="557"/>
      <c r="F200" s="704" t="s">
        <v>233</v>
      </c>
      <c r="G200" s="558"/>
      <c r="H200" s="559"/>
      <c r="I200" s="10"/>
      <c r="J200" s="546" t="s">
        <v>25</v>
      </c>
    </row>
    <row r="201" spans="1:10" x14ac:dyDescent="0.25">
      <c r="A201" s="13">
        <v>8.0410000000000004</v>
      </c>
      <c r="B201" s="18" t="s">
        <v>237</v>
      </c>
      <c r="C201" s="10"/>
      <c r="D201" s="549"/>
      <c r="E201" s="557"/>
      <c r="F201" s="704" t="s">
        <v>233</v>
      </c>
      <c r="G201" s="558"/>
      <c r="H201" s="559"/>
      <c r="I201" s="10"/>
      <c r="J201" s="546" t="s">
        <v>25</v>
      </c>
    </row>
    <row r="202" spans="1:10" x14ac:dyDescent="0.25">
      <c r="A202" s="19">
        <v>8.0500000000000007</v>
      </c>
      <c r="B202" s="18" t="s">
        <v>238</v>
      </c>
      <c r="C202" s="10"/>
      <c r="D202" s="549"/>
      <c r="E202" s="557"/>
      <c r="F202" s="704" t="s">
        <v>233</v>
      </c>
      <c r="G202" s="558"/>
      <c r="H202" s="559"/>
      <c r="I202" s="560"/>
      <c r="J202" s="546" t="s">
        <v>25</v>
      </c>
    </row>
    <row r="203" spans="1:10" x14ac:dyDescent="0.25">
      <c r="A203" s="19">
        <v>8.0549999999999997</v>
      </c>
      <c r="B203" s="18" t="s">
        <v>239</v>
      </c>
      <c r="C203" s="10"/>
      <c r="D203" s="549"/>
      <c r="E203" s="557"/>
      <c r="F203" s="704" t="s">
        <v>233</v>
      </c>
      <c r="G203" s="558"/>
      <c r="H203" s="559"/>
      <c r="I203" s="560"/>
      <c r="J203" s="546" t="s">
        <v>25</v>
      </c>
    </row>
    <row r="204" spans="1:10" x14ac:dyDescent="0.25">
      <c r="A204" s="13">
        <v>8.06</v>
      </c>
      <c r="B204" s="18" t="s">
        <v>240</v>
      </c>
      <c r="C204" s="10"/>
      <c r="D204" s="526"/>
      <c r="E204" s="557"/>
      <c r="F204" s="704" t="s">
        <v>233</v>
      </c>
      <c r="G204" s="558"/>
      <c r="H204" s="559"/>
      <c r="I204" s="10"/>
      <c r="J204" s="546" t="s">
        <v>25</v>
      </c>
    </row>
    <row r="205" spans="1:10" s="14" customFormat="1" ht="12.75" customHeight="1" x14ac:dyDescent="0.25">
      <c r="A205" s="22">
        <v>8.07</v>
      </c>
      <c r="B205" s="18" t="s">
        <v>241</v>
      </c>
      <c r="C205" s="20"/>
      <c r="D205" s="572"/>
      <c r="E205" s="557"/>
      <c r="F205" s="704" t="s">
        <v>242</v>
      </c>
      <c r="G205" s="600"/>
      <c r="H205" s="599"/>
      <c r="I205" s="550"/>
      <c r="J205" s="546" t="s">
        <v>25</v>
      </c>
    </row>
    <row r="206" spans="1:10" x14ac:dyDescent="0.25">
      <c r="A206" s="19">
        <v>8.08</v>
      </c>
      <c r="B206" s="20" t="s">
        <v>243</v>
      </c>
      <c r="C206" s="10"/>
      <c r="D206" s="526"/>
      <c r="E206" s="557"/>
      <c r="F206" s="704" t="s">
        <v>242</v>
      </c>
      <c r="G206" s="558"/>
      <c r="H206" s="559"/>
      <c r="I206" s="10"/>
      <c r="J206" s="546" t="s">
        <v>25</v>
      </c>
    </row>
    <row r="207" spans="1:10" ht="13.5" customHeight="1" x14ac:dyDescent="0.25">
      <c r="A207" s="41">
        <v>8.09</v>
      </c>
      <c r="B207" s="42" t="s">
        <v>244</v>
      </c>
      <c r="C207" s="42"/>
      <c r="D207" s="42"/>
      <c r="E207" s="557"/>
      <c r="F207" s="704" t="s">
        <v>242</v>
      </c>
      <c r="G207" s="604"/>
      <c r="H207" s="604"/>
      <c r="I207" s="567"/>
      <c r="J207" s="546" t="s">
        <v>25</v>
      </c>
    </row>
    <row r="208" spans="1:10" x14ac:dyDescent="0.25">
      <c r="A208" s="43">
        <v>8.0909999999999993</v>
      </c>
      <c r="B208" s="20" t="s">
        <v>245</v>
      </c>
      <c r="C208" s="20"/>
      <c r="D208" s="20"/>
      <c r="E208" s="557"/>
      <c r="F208" s="704" t="s">
        <v>242</v>
      </c>
      <c r="G208" s="599"/>
      <c r="H208" s="599"/>
      <c r="I208" s="550"/>
      <c r="J208" s="546" t="s">
        <v>25</v>
      </c>
    </row>
    <row r="209" spans="1:10" x14ac:dyDescent="0.25">
      <c r="A209" s="13">
        <v>8.0920000000000005</v>
      </c>
      <c r="B209" s="18" t="s">
        <v>246</v>
      </c>
      <c r="C209" s="20"/>
      <c r="D209" s="44"/>
      <c r="E209" s="557"/>
      <c r="F209" s="704" t="s">
        <v>242</v>
      </c>
      <c r="G209" s="558"/>
      <c r="H209" s="558"/>
      <c r="I209" s="20"/>
      <c r="J209" s="546" t="s">
        <v>25</v>
      </c>
    </row>
    <row r="210" spans="1:10" x14ac:dyDescent="0.25">
      <c r="A210" s="41">
        <v>8.1</v>
      </c>
      <c r="B210" s="18" t="s">
        <v>247</v>
      </c>
      <c r="C210" s="10"/>
      <c r="D210" s="526"/>
      <c r="E210" s="569"/>
      <c r="F210" s="704" t="s">
        <v>242</v>
      </c>
      <c r="G210" s="604"/>
      <c r="H210" s="604"/>
      <c r="I210" s="567"/>
      <c r="J210" s="546" t="s">
        <v>25</v>
      </c>
    </row>
    <row r="211" spans="1:10" x14ac:dyDescent="0.25">
      <c r="A211" s="19">
        <v>8.1050000000000004</v>
      </c>
      <c r="B211" s="18" t="s">
        <v>248</v>
      </c>
      <c r="C211" s="20"/>
      <c r="D211" s="42"/>
      <c r="E211" s="557"/>
      <c r="F211" s="704" t="s">
        <v>242</v>
      </c>
      <c r="G211" s="558"/>
      <c r="H211" s="559"/>
      <c r="I211" s="10"/>
      <c r="J211" s="546" t="s">
        <v>249</v>
      </c>
    </row>
    <row r="212" spans="1:10" x14ac:dyDescent="0.25">
      <c r="A212" s="19">
        <v>8.11</v>
      </c>
      <c r="B212" s="18" t="s">
        <v>250</v>
      </c>
      <c r="C212" s="20"/>
      <c r="D212" s="42"/>
      <c r="E212" s="557"/>
      <c r="F212" s="704" t="s">
        <v>242</v>
      </c>
      <c r="G212" s="558"/>
      <c r="H212" s="559"/>
      <c r="I212" s="10"/>
      <c r="J212" s="546" t="s">
        <v>25</v>
      </c>
    </row>
    <row r="213" spans="1:10" x14ac:dyDescent="0.25">
      <c r="A213" s="17"/>
      <c r="B213" s="54" t="s">
        <v>251</v>
      </c>
      <c r="C213" s="48"/>
      <c r="D213" s="48"/>
      <c r="E213" s="784"/>
      <c r="F213" s="524"/>
      <c r="G213" s="598">
        <f>SUM(G197:G212)</f>
        <v>0</v>
      </c>
      <c r="H213" s="598">
        <f>SUM(H197:H212)</f>
        <v>0</v>
      </c>
      <c r="I213" s="48"/>
      <c r="J213" s="562"/>
    </row>
    <row r="214" spans="1:10" hidden="1" x14ac:dyDescent="0.25">
      <c r="A214" s="47"/>
      <c r="B214" s="24"/>
      <c r="E214" s="563"/>
      <c r="F214" s="743"/>
      <c r="G214" s="5"/>
      <c r="H214" s="5"/>
    </row>
    <row r="215" spans="1:10" ht="13.8" x14ac:dyDescent="0.25">
      <c r="A215" s="30" t="s">
        <v>252</v>
      </c>
      <c r="B215" s="5"/>
      <c r="C215" s="5"/>
      <c r="D215" s="5"/>
      <c r="E215" s="5"/>
      <c r="F215" s="729"/>
      <c r="G215" s="6" t="s">
        <v>17</v>
      </c>
      <c r="H215" s="6" t="s">
        <v>18</v>
      </c>
      <c r="I215" s="6" t="s">
        <v>19</v>
      </c>
      <c r="J215" s="542" t="s">
        <v>20</v>
      </c>
    </row>
    <row r="216" spans="1:10" x14ac:dyDescent="0.25">
      <c r="A216" s="15" t="s">
        <v>253</v>
      </c>
      <c r="B216" s="24"/>
      <c r="E216" s="573"/>
      <c r="F216" s="743"/>
      <c r="G216" s="5"/>
      <c r="H216" s="5"/>
      <c r="I216" s="739" t="s">
        <v>22</v>
      </c>
      <c r="J216" s="740"/>
    </row>
    <row r="217" spans="1:10" x14ac:dyDescent="0.25">
      <c r="A217" s="13">
        <v>9.02</v>
      </c>
      <c r="B217" s="18" t="s">
        <v>254</v>
      </c>
      <c r="C217" s="20"/>
      <c r="D217" s="44"/>
      <c r="E217" s="575"/>
      <c r="F217" s="704" t="s">
        <v>255</v>
      </c>
      <c r="G217" s="559"/>
      <c r="H217" s="559"/>
      <c r="I217" s="10"/>
      <c r="J217" s="546" t="s">
        <v>256</v>
      </c>
    </row>
    <row r="218" spans="1:10" x14ac:dyDescent="0.25">
      <c r="A218" s="13">
        <v>9.0399999999999991</v>
      </c>
      <c r="B218" s="18" t="s">
        <v>257</v>
      </c>
      <c r="C218" s="10"/>
      <c r="D218" s="544"/>
      <c r="E218" s="574"/>
      <c r="F218" s="704" t="s">
        <v>255</v>
      </c>
      <c r="G218" s="558"/>
      <c r="H218" s="558"/>
      <c r="I218" s="20"/>
      <c r="J218" s="546" t="s">
        <v>58</v>
      </c>
    </row>
    <row r="219" spans="1:10" x14ac:dyDescent="0.25">
      <c r="A219" s="13">
        <v>9.06</v>
      </c>
      <c r="B219" s="18" t="s">
        <v>258</v>
      </c>
      <c r="C219" s="10"/>
      <c r="D219" s="544"/>
      <c r="E219" s="574"/>
      <c r="F219" s="704" t="s">
        <v>255</v>
      </c>
      <c r="G219" s="558"/>
      <c r="H219" s="558"/>
      <c r="I219" s="20"/>
      <c r="J219" s="546" t="s">
        <v>58</v>
      </c>
    </row>
    <row r="220" spans="1:10" x14ac:dyDescent="0.25">
      <c r="A220" s="52"/>
      <c r="B220" s="53" t="s">
        <v>259</v>
      </c>
      <c r="C220" s="46"/>
      <c r="D220" s="48"/>
      <c r="E220" s="576"/>
      <c r="F220" s="523"/>
      <c r="G220" s="601">
        <f>SUM(G217:G219)</f>
        <v>0</v>
      </c>
      <c r="H220" s="601">
        <f>SUM(H217:H219)</f>
        <v>0</v>
      </c>
      <c r="I220" s="46"/>
      <c r="J220" s="562"/>
    </row>
    <row r="221" spans="1:10" ht="0.75" customHeight="1" x14ac:dyDescent="0.25">
      <c r="A221" s="3"/>
      <c r="B221" s="24"/>
      <c r="E221" s="573"/>
      <c r="F221" s="743"/>
      <c r="G221" s="5"/>
      <c r="H221" s="5"/>
    </row>
    <row r="222" spans="1:10" ht="13.8" x14ac:dyDescent="0.25">
      <c r="A222" s="30" t="s">
        <v>260</v>
      </c>
      <c r="B222" s="5"/>
      <c r="C222" s="5"/>
      <c r="D222" s="5"/>
      <c r="E222" s="5"/>
      <c r="F222" s="729"/>
      <c r="G222" s="6" t="s">
        <v>17</v>
      </c>
      <c r="H222" s="6" t="s">
        <v>18</v>
      </c>
      <c r="I222" s="6" t="s">
        <v>19</v>
      </c>
      <c r="J222" s="542" t="s">
        <v>20</v>
      </c>
    </row>
    <row r="223" spans="1:10" x14ac:dyDescent="0.25">
      <c r="A223" s="49" t="s">
        <v>261</v>
      </c>
      <c r="B223" s="59"/>
      <c r="C223" s="235"/>
      <c r="D223" s="235"/>
      <c r="E223" s="577"/>
      <c r="F223" s="785"/>
      <c r="G223" s="605"/>
      <c r="H223" s="605"/>
      <c r="I223" s="739" t="s">
        <v>22</v>
      </c>
      <c r="J223" s="740"/>
    </row>
    <row r="224" spans="1:10" x14ac:dyDescent="0.25">
      <c r="A224" s="41">
        <v>10.01</v>
      </c>
      <c r="B224" s="20" t="s">
        <v>262</v>
      </c>
      <c r="C224" s="20"/>
      <c r="D224" s="20"/>
      <c r="E224" s="578"/>
      <c r="F224" s="704" t="s">
        <v>263</v>
      </c>
      <c r="G224" s="597"/>
      <c r="H224" s="597"/>
      <c r="I224" s="42"/>
      <c r="J224" s="546" t="s">
        <v>256</v>
      </c>
    </row>
    <row r="225" spans="1:10" s="14" customFormat="1" x14ac:dyDescent="0.25">
      <c r="A225" s="19">
        <v>10.029999999999999</v>
      </c>
      <c r="B225" s="20" t="s">
        <v>264</v>
      </c>
      <c r="C225" s="20"/>
      <c r="D225" s="20"/>
      <c r="E225" s="574"/>
      <c r="F225" s="704" t="s">
        <v>263</v>
      </c>
      <c r="G225" s="558"/>
      <c r="H225" s="558"/>
      <c r="I225" s="20"/>
      <c r="J225" s="546" t="s">
        <v>102</v>
      </c>
    </row>
    <row r="226" spans="1:10" x14ac:dyDescent="0.25">
      <c r="A226" s="13">
        <v>10.07</v>
      </c>
      <c r="B226" s="18" t="s">
        <v>265</v>
      </c>
      <c r="C226" s="20"/>
      <c r="D226" s="20"/>
      <c r="E226" s="574"/>
      <c r="F226" s="704" t="s">
        <v>263</v>
      </c>
      <c r="G226" s="558"/>
      <c r="H226" s="558"/>
      <c r="I226" s="20"/>
      <c r="J226" s="546" t="s">
        <v>256</v>
      </c>
    </row>
    <row r="227" spans="1:10" ht="13.5" customHeight="1" x14ac:dyDescent="0.25">
      <c r="A227" s="15"/>
      <c r="B227" s="54" t="s">
        <v>266</v>
      </c>
      <c r="C227" s="48"/>
      <c r="D227" s="48"/>
      <c r="E227" s="579"/>
      <c r="F227" s="524"/>
      <c r="G227" s="598">
        <f>SUM(G224:G226)</f>
        <v>0</v>
      </c>
      <c r="H227" s="598">
        <f>SUM(H224:H226)</f>
        <v>0</v>
      </c>
      <c r="I227" s="48"/>
      <c r="J227" s="548"/>
    </row>
    <row r="228" spans="1:10" hidden="1" x14ac:dyDescent="0.25">
      <c r="A228" s="15"/>
      <c r="B228" s="54"/>
      <c r="C228" s="48"/>
      <c r="D228" s="48"/>
      <c r="E228" s="579"/>
      <c r="F228" s="524"/>
      <c r="G228" s="598"/>
      <c r="H228" s="598"/>
      <c r="I228" s="48"/>
      <c r="J228" s="548"/>
    </row>
    <row r="229" spans="1:10" ht="13.8" x14ac:dyDescent="0.25">
      <c r="A229" s="30" t="s">
        <v>267</v>
      </c>
      <c r="B229" s="5"/>
      <c r="C229" s="5"/>
      <c r="D229" s="5"/>
      <c r="E229" s="5"/>
      <c r="F229" s="729"/>
      <c r="G229" s="6" t="s">
        <v>17</v>
      </c>
      <c r="H229" s="6" t="s">
        <v>18</v>
      </c>
      <c r="I229" s="6" t="s">
        <v>19</v>
      </c>
      <c r="J229" s="542" t="s">
        <v>20</v>
      </c>
    </row>
    <row r="230" spans="1:10" x14ac:dyDescent="0.25">
      <c r="A230" s="15" t="s">
        <v>268</v>
      </c>
      <c r="B230" s="24"/>
      <c r="E230" s="573"/>
      <c r="F230" s="743"/>
      <c r="G230" s="5"/>
      <c r="H230" s="5"/>
      <c r="I230" s="580" t="s">
        <v>22</v>
      </c>
    </row>
    <row r="231" spans="1:10" x14ac:dyDescent="0.25">
      <c r="A231" s="13">
        <v>11.02</v>
      </c>
      <c r="B231" s="18" t="s">
        <v>269</v>
      </c>
      <c r="C231" s="20"/>
      <c r="D231" s="20"/>
      <c r="E231" s="557"/>
      <c r="F231" s="704" t="s">
        <v>270</v>
      </c>
      <c r="G231" s="558"/>
      <c r="H231" s="558"/>
      <c r="I231" s="20"/>
      <c r="J231" s="546" t="s">
        <v>271</v>
      </c>
    </row>
    <row r="232" spans="1:10" x14ac:dyDescent="0.25">
      <c r="A232" s="13">
        <v>11.03</v>
      </c>
      <c r="B232" s="18" t="s">
        <v>272</v>
      </c>
      <c r="C232" s="20"/>
      <c r="D232" s="20"/>
      <c r="E232" s="557"/>
      <c r="F232" s="704" t="s">
        <v>270</v>
      </c>
      <c r="G232" s="558"/>
      <c r="H232" s="558"/>
      <c r="I232" s="20"/>
      <c r="J232" s="546" t="s">
        <v>271</v>
      </c>
    </row>
    <row r="233" spans="1:10" s="14" customFormat="1" x14ac:dyDescent="0.25">
      <c r="A233" s="13">
        <v>11.04</v>
      </c>
      <c r="B233" s="18" t="s">
        <v>273</v>
      </c>
      <c r="C233" s="20"/>
      <c r="D233" s="20"/>
      <c r="E233" s="557"/>
      <c r="F233" s="704" t="s">
        <v>270</v>
      </c>
      <c r="G233" s="558"/>
      <c r="H233" s="558"/>
      <c r="I233" s="20"/>
      <c r="J233" s="546" t="s">
        <v>271</v>
      </c>
    </row>
    <row r="234" spans="1:10" x14ac:dyDescent="0.25">
      <c r="A234" s="13">
        <v>11.05</v>
      </c>
      <c r="B234" s="18" t="s">
        <v>274</v>
      </c>
      <c r="C234" s="20"/>
      <c r="D234" s="20"/>
      <c r="E234" s="557"/>
      <c r="F234" s="704" t="s">
        <v>270</v>
      </c>
      <c r="G234" s="558"/>
      <c r="H234" s="558"/>
      <c r="I234" s="20"/>
      <c r="J234" s="546" t="s">
        <v>275</v>
      </c>
    </row>
    <row r="235" spans="1:10" ht="13.5" customHeight="1" x14ac:dyDescent="0.25">
      <c r="A235" s="13">
        <v>11.06</v>
      </c>
      <c r="B235" s="18" t="s">
        <v>276</v>
      </c>
      <c r="C235" s="20"/>
      <c r="D235" s="20"/>
      <c r="E235" s="557"/>
      <c r="F235" s="704" t="s">
        <v>270</v>
      </c>
      <c r="G235" s="558"/>
      <c r="H235" s="558"/>
      <c r="I235" s="20"/>
      <c r="J235" s="546" t="s">
        <v>275</v>
      </c>
    </row>
    <row r="236" spans="1:10" ht="13.5" customHeight="1" x14ac:dyDescent="0.25">
      <c r="A236" s="13">
        <v>11.08</v>
      </c>
      <c r="B236" s="18" t="s">
        <v>277</v>
      </c>
      <c r="C236" s="20"/>
      <c r="D236" s="20"/>
      <c r="E236" s="557"/>
      <c r="F236" s="704" t="s">
        <v>270</v>
      </c>
      <c r="G236" s="558"/>
      <c r="H236" s="558"/>
      <c r="I236" s="20"/>
      <c r="J236" s="546" t="s">
        <v>275</v>
      </c>
    </row>
    <row r="237" spans="1:10" x14ac:dyDescent="0.25">
      <c r="A237" s="52"/>
      <c r="B237" s="53" t="s">
        <v>278</v>
      </c>
      <c r="C237" s="46"/>
      <c r="D237" s="46"/>
      <c r="E237" s="784"/>
      <c r="F237" s="524"/>
      <c r="G237" s="598">
        <f>SUM(G231:G236)</f>
        <v>0</v>
      </c>
      <c r="H237" s="598">
        <f>SUM(H231:H236)</f>
        <v>0</v>
      </c>
      <c r="I237" s="48"/>
      <c r="J237" s="548"/>
    </row>
    <row r="238" spans="1:10" ht="3" customHeight="1" x14ac:dyDescent="0.25">
      <c r="A238" s="3"/>
      <c r="B238" s="24"/>
      <c r="E238" s="563"/>
      <c r="F238" s="743"/>
      <c r="G238" s="5"/>
      <c r="H238" s="5"/>
    </row>
    <row r="239" spans="1:10" ht="13.8" x14ac:dyDescent="0.25">
      <c r="A239" s="30" t="s">
        <v>279</v>
      </c>
      <c r="B239" s="5"/>
      <c r="C239" s="5"/>
      <c r="D239" s="5"/>
      <c r="E239" s="5"/>
      <c r="F239" s="729"/>
      <c r="G239" s="6" t="s">
        <v>17</v>
      </c>
      <c r="H239" s="6" t="s">
        <v>18</v>
      </c>
      <c r="I239" s="6" t="s">
        <v>19</v>
      </c>
      <c r="J239" s="542" t="s">
        <v>20</v>
      </c>
    </row>
    <row r="240" spans="1:10" x14ac:dyDescent="0.25">
      <c r="A240" s="49" t="s">
        <v>280</v>
      </c>
      <c r="B240" s="59"/>
      <c r="C240" s="235"/>
      <c r="D240" s="235"/>
      <c r="E240" s="581"/>
      <c r="F240" s="743"/>
      <c r="G240" s="5"/>
      <c r="H240" s="5"/>
      <c r="I240" s="739" t="s">
        <v>22</v>
      </c>
      <c r="J240" s="740"/>
    </row>
    <row r="241" spans="1:10" x14ac:dyDescent="0.25">
      <c r="A241" s="19">
        <v>12.01</v>
      </c>
      <c r="B241" s="18" t="s">
        <v>281</v>
      </c>
      <c r="C241" s="20"/>
      <c r="D241" s="20"/>
      <c r="E241" s="578"/>
      <c r="F241" s="704" t="s">
        <v>282</v>
      </c>
      <c r="G241" s="558"/>
      <c r="H241" s="558"/>
      <c r="I241" s="20"/>
      <c r="J241" s="546" t="s">
        <v>283</v>
      </c>
    </row>
    <row r="242" spans="1:10" x14ac:dyDescent="0.25">
      <c r="A242" s="19">
        <v>12.015000000000001</v>
      </c>
      <c r="B242" s="18" t="s">
        <v>124</v>
      </c>
      <c r="C242" s="10"/>
      <c r="D242" s="526"/>
      <c r="E242" s="578"/>
      <c r="F242" s="704" t="s">
        <v>282</v>
      </c>
      <c r="G242" s="558"/>
      <c r="H242" s="558"/>
      <c r="I242" s="20"/>
      <c r="J242" s="546" t="s">
        <v>283</v>
      </c>
    </row>
    <row r="243" spans="1:10" s="14" customFormat="1" x14ac:dyDescent="0.25">
      <c r="A243" s="19">
        <v>12.03</v>
      </c>
      <c r="B243" s="18" t="s">
        <v>284</v>
      </c>
      <c r="C243" s="10"/>
      <c r="D243" s="526"/>
      <c r="E243" s="574"/>
      <c r="F243" s="704" t="s">
        <v>282</v>
      </c>
      <c r="G243" s="558"/>
      <c r="H243" s="558"/>
      <c r="I243" s="20"/>
      <c r="J243" s="546" t="s">
        <v>102</v>
      </c>
    </row>
    <row r="244" spans="1:10" s="14" customFormat="1" x14ac:dyDescent="0.25">
      <c r="A244" s="19">
        <v>12.05</v>
      </c>
      <c r="B244" s="18" t="s">
        <v>285</v>
      </c>
      <c r="C244" s="10"/>
      <c r="D244" s="526"/>
      <c r="E244" s="574"/>
      <c r="F244" s="704" t="s">
        <v>282</v>
      </c>
      <c r="G244" s="558"/>
      <c r="H244" s="558"/>
      <c r="I244" s="20"/>
      <c r="J244" s="546" t="s">
        <v>102</v>
      </c>
    </row>
    <row r="245" spans="1:10" s="14" customFormat="1" x14ac:dyDescent="0.25">
      <c r="A245" s="19">
        <v>12.055</v>
      </c>
      <c r="B245" s="18" t="s">
        <v>124</v>
      </c>
      <c r="C245" s="10"/>
      <c r="D245" s="526"/>
      <c r="E245" s="574"/>
      <c r="F245" s="704" t="s">
        <v>282</v>
      </c>
      <c r="G245" s="558"/>
      <c r="H245" s="558"/>
      <c r="I245" s="20"/>
      <c r="J245" s="546" t="s">
        <v>102</v>
      </c>
    </row>
    <row r="246" spans="1:10" ht="13.5" customHeight="1" thickBot="1" x14ac:dyDescent="0.3">
      <c r="A246" s="15"/>
      <c r="B246" s="48" t="s">
        <v>286</v>
      </c>
      <c r="C246" s="48"/>
      <c r="D246" s="48"/>
      <c r="E246" s="579"/>
      <c r="F246" s="524"/>
      <c r="G246" s="598">
        <f>SUM(G241:G245)</f>
        <v>0</v>
      </c>
      <c r="H246" s="598">
        <f>SUM(H241:H245)</f>
        <v>0</v>
      </c>
      <c r="I246" s="48"/>
      <c r="J246" s="548"/>
    </row>
    <row r="247" spans="1:10" ht="16.8" thickTop="1" thickBot="1" x14ac:dyDescent="0.35">
      <c r="F247" s="729"/>
      <c r="G247" s="1113">
        <f>SUM($G$25+$G$70+$G$98+$G$113+$G$126+$G$163+$G$193+$G$213+$G$220+$G$227+$G$237+$G$246+H246+H237+H227+H220+H213+H193+H163+H126+H113+H98+H70+H25)</f>
        <v>0</v>
      </c>
      <c r="H247" s="1115"/>
      <c r="I247" s="1018"/>
    </row>
    <row r="248" spans="1:10" ht="14.4" thickTop="1" thickBot="1" x14ac:dyDescent="0.3">
      <c r="B248" s="48" t="s">
        <v>287</v>
      </c>
      <c r="F248" s="729"/>
      <c r="G248" s="5"/>
      <c r="H248" s="602"/>
    </row>
    <row r="249" spans="1:10" ht="16.8" thickTop="1" thickBot="1" x14ac:dyDescent="0.35">
      <c r="A249" s="66"/>
      <c r="B249" s="717"/>
      <c r="C249" s="718"/>
      <c r="D249" s="718"/>
      <c r="E249" s="718"/>
      <c r="F249" s="786"/>
      <c r="G249" s="718"/>
      <c r="H249" s="719"/>
      <c r="I249" s="66"/>
      <c r="J249" s="582"/>
    </row>
    <row r="250" spans="1:10" ht="16.8" thickTop="1" thickBot="1" x14ac:dyDescent="0.35">
      <c r="A250" s="66"/>
      <c r="B250" s="720" t="s">
        <v>288</v>
      </c>
      <c r="C250" s="66"/>
      <c r="D250" s="66"/>
      <c r="E250" s="66"/>
      <c r="F250" s="729"/>
      <c r="G250" s="1113"/>
      <c r="H250" s="1114"/>
      <c r="I250" s="66"/>
      <c r="J250" s="582"/>
    </row>
    <row r="251" spans="1:10" ht="14.4" thickTop="1" thickBot="1" x14ac:dyDescent="0.3">
      <c r="B251" s="721"/>
      <c r="F251" s="729"/>
      <c r="H251" s="722"/>
    </row>
    <row r="252" spans="1:10" ht="16.8" thickTop="1" thickBot="1" x14ac:dyDescent="0.35">
      <c r="B252" s="720" t="s">
        <v>289</v>
      </c>
      <c r="C252" s="66"/>
      <c r="D252" s="66"/>
      <c r="E252" s="66"/>
      <c r="F252" s="729"/>
      <c r="G252" s="1116"/>
      <c r="H252" s="1117"/>
    </row>
    <row r="253" spans="1:10" ht="13.5" customHeight="1" thickTop="1" thickBot="1" x14ac:dyDescent="0.3">
      <c r="B253" s="721"/>
      <c r="F253" s="729"/>
      <c r="H253" s="722"/>
    </row>
    <row r="254" spans="1:10" ht="16.8" thickTop="1" thickBot="1" x14ac:dyDescent="0.35">
      <c r="B254" s="720" t="s">
        <v>290</v>
      </c>
      <c r="C254" s="66"/>
      <c r="D254" s="66"/>
      <c r="E254" s="66"/>
      <c r="F254" s="729"/>
      <c r="G254" s="1113"/>
      <c r="H254" s="1115"/>
    </row>
    <row r="255" spans="1:10" ht="14.4" thickTop="1" thickBot="1" x14ac:dyDescent="0.3">
      <c r="B255" s="721"/>
      <c r="F255" s="729"/>
      <c r="H255" s="722"/>
    </row>
    <row r="256" spans="1:10" ht="16.8" thickTop="1" thickBot="1" x14ac:dyDescent="0.35">
      <c r="B256" s="720" t="s">
        <v>291</v>
      </c>
      <c r="C256" s="66"/>
      <c r="D256" s="66"/>
      <c r="E256" s="66"/>
      <c r="F256" s="729"/>
      <c r="G256" s="1113"/>
      <c r="H256" s="1114"/>
    </row>
    <row r="257" spans="1:10" ht="14.4" thickTop="1" thickBot="1" x14ac:dyDescent="0.3">
      <c r="B257" s="721"/>
      <c r="F257" s="729"/>
      <c r="H257" s="722"/>
    </row>
    <row r="258" spans="1:10" ht="16.8" thickTop="1" thickBot="1" x14ac:dyDescent="0.35">
      <c r="B258" s="720" t="s">
        <v>292</v>
      </c>
      <c r="F258" s="729"/>
      <c r="G258" s="1113"/>
      <c r="H258" s="1115"/>
    </row>
    <row r="259" spans="1:10" s="63" customFormat="1" ht="16.8" thickTop="1" thickBot="1" x14ac:dyDescent="0.35">
      <c r="A259" s="4"/>
      <c r="B259" s="723"/>
      <c r="C259" s="724"/>
      <c r="D259" s="724"/>
      <c r="E259" s="724"/>
      <c r="F259" s="787"/>
      <c r="G259" s="724"/>
      <c r="H259" s="725"/>
      <c r="I259" s="4"/>
      <c r="J259" s="529"/>
    </row>
    <row r="260" spans="1:10" s="65" customFormat="1" ht="15.6" thickTop="1" x14ac:dyDescent="0.25">
      <c r="A260" s="380"/>
      <c r="B260" s="4"/>
      <c r="C260" s="4"/>
      <c r="D260" s="4"/>
      <c r="E260" s="4"/>
      <c r="F260" s="729"/>
      <c r="G260" s="4"/>
      <c r="H260" s="4"/>
      <c r="I260" s="4"/>
      <c r="J260" s="529"/>
    </row>
    <row r="261" spans="1:10" s="65" customFormat="1" ht="15" x14ac:dyDescent="0.25">
      <c r="A261" s="4"/>
      <c r="B261" s="4"/>
      <c r="C261" s="4"/>
      <c r="D261" s="4"/>
      <c r="E261" s="4"/>
      <c r="F261" s="729"/>
      <c r="G261" s="4"/>
      <c r="H261" s="4"/>
      <c r="I261" s="4"/>
      <c r="J261" s="529"/>
    </row>
  </sheetData>
  <mergeCells count="6">
    <mergeCell ref="G250:H250"/>
    <mergeCell ref="G247:H247"/>
    <mergeCell ref="G252:H252"/>
    <mergeCell ref="G254:H254"/>
    <mergeCell ref="G258:H258"/>
    <mergeCell ref="G256:H256"/>
  </mergeCells>
  <phoneticPr fontId="3" type="noConversion"/>
  <printOptions horizontalCentered="1"/>
  <pageMargins left="0.5" right="0.5" top="0.4" bottom="0.6" header="0.4" footer="0.5"/>
  <pageSetup scale="84" fitToHeight="4" orientation="portrait" r:id="rId1"/>
  <headerFooter alignWithMargins="0">
    <oddFooter>&amp;L&amp;8DWM/UST - 11/15/2024 Claim Forms</oddFooter>
  </headerFooter>
  <rowBreaks count="3" manualBreakCount="3">
    <brk id="72" max="9" man="1"/>
    <brk id="126" max="9" man="1"/>
    <brk id="194"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indexed="60"/>
    <pageSetUpPr fitToPage="1"/>
  </sheetPr>
  <dimension ref="A1:N74"/>
  <sheetViews>
    <sheetView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10.44140625" style="4" customWidth="1"/>
    <col min="4" max="4" width="11.33203125" style="4" customWidth="1"/>
    <col min="5" max="5" width="12.6640625" style="4" customWidth="1"/>
    <col min="6" max="6" width="11.5546875" style="4" customWidth="1"/>
    <col min="7" max="7" width="7.5546875" style="4" customWidth="1"/>
    <col min="8" max="8" width="9.6640625" style="4" customWidth="1"/>
    <col min="9" max="9" width="9.44140625" style="4" customWidth="1"/>
    <col min="10" max="10" width="10.6640625" style="4" customWidth="1"/>
    <col min="11" max="11" width="0.6640625" style="4" customWidth="1"/>
    <col min="12" max="12" width="12.6640625" style="4" customWidth="1"/>
    <col min="14" max="14" width="7.44140625" bestFit="1" customWidth="1"/>
  </cols>
  <sheetData>
    <row r="1" spans="1:14" ht="15.6" x14ac:dyDescent="0.3">
      <c r="A1" s="70" t="s">
        <v>840</v>
      </c>
      <c r="B1" s="89"/>
      <c r="C1" s="89"/>
      <c r="D1" s="89"/>
      <c r="E1" s="89"/>
      <c r="F1" s="89"/>
      <c r="G1" s="89"/>
      <c r="H1" s="89"/>
      <c r="I1" s="89"/>
      <c r="J1" s="89"/>
      <c r="K1" s="89"/>
      <c r="L1" s="89"/>
    </row>
    <row r="2" spans="1:14" ht="6.75" customHeight="1" x14ac:dyDescent="0.25"/>
    <row r="3" spans="1:14" s="75" customFormat="1" ht="15" customHeight="1" x14ac:dyDescent="0.3">
      <c r="A3" s="90" t="s">
        <v>2</v>
      </c>
      <c r="B3" s="91"/>
      <c r="C3" s="606"/>
      <c r="D3" s="72"/>
      <c r="E3" s="607" t="str">
        <f>IF('Cost Summary Forms'!E3&gt;0,'Cost Summary Forms'!E3,"")</f>
        <v/>
      </c>
      <c r="F3" s="72"/>
      <c r="G3" s="72"/>
      <c r="H3" s="72"/>
      <c r="I3" s="73"/>
      <c r="J3" s="91"/>
      <c r="K3" s="92" t="s">
        <v>1</v>
      </c>
      <c r="L3" s="607" t="str">
        <f>IF('Cost Summary Forms'!J1&gt;0,'Cost Summary Forms'!J1,"")</f>
        <v/>
      </c>
      <c r="N3" s="74"/>
    </row>
    <row r="4" spans="1:14" ht="6" customHeight="1" x14ac:dyDescent="0.25"/>
    <row r="5" spans="1:14" ht="6" customHeight="1" x14ac:dyDescent="0.25"/>
    <row r="6" spans="1:14" ht="19.5" customHeight="1" x14ac:dyDescent="0.25">
      <c r="A6" s="109" t="s">
        <v>841</v>
      </c>
      <c r="L6" s="110" t="s">
        <v>295</v>
      </c>
    </row>
    <row r="7" spans="1:14" s="75" customFormat="1" ht="13.8" x14ac:dyDescent="0.25">
      <c r="A7" s="93">
        <v>2.0819999999999999</v>
      </c>
      <c r="B7" s="76" t="s">
        <v>842</v>
      </c>
      <c r="C7" s="788"/>
      <c r="D7" s="788"/>
      <c r="E7" s="91"/>
      <c r="F7" s="91"/>
      <c r="G7" s="91"/>
      <c r="H7" s="91"/>
      <c r="I7" s="1084"/>
      <c r="J7" s="1084"/>
      <c r="K7" s="91"/>
      <c r="L7" s="110" t="s">
        <v>297</v>
      </c>
      <c r="M7" s="79"/>
      <c r="N7" s="85"/>
    </row>
    <row r="8" spans="1:14" s="75" customFormat="1" ht="12" customHeight="1" x14ac:dyDescent="0.25">
      <c r="A8" s="789"/>
      <c r="B8" s="651" t="s">
        <v>843</v>
      </c>
      <c r="C8" s="1084"/>
      <c r="D8" s="91"/>
      <c r="G8" s="1138" t="s">
        <v>827</v>
      </c>
      <c r="H8" s="1138"/>
      <c r="I8" s="1084"/>
      <c r="K8" s="795"/>
      <c r="L8" s="77"/>
      <c r="M8" s="79"/>
      <c r="N8" s="85"/>
    </row>
    <row r="9" spans="1:14" s="75" customFormat="1" ht="12" customHeight="1" x14ac:dyDescent="0.25">
      <c r="A9" s="790"/>
      <c r="C9" s="1084" t="s">
        <v>299</v>
      </c>
      <c r="D9" s="1084" t="s">
        <v>844</v>
      </c>
      <c r="E9" s="1084" t="s">
        <v>845</v>
      </c>
      <c r="F9" s="1084" t="s">
        <v>300</v>
      </c>
      <c r="G9" s="1084" t="s">
        <v>295</v>
      </c>
      <c r="H9" s="1084" t="s">
        <v>299</v>
      </c>
      <c r="I9" s="1084" t="s">
        <v>829</v>
      </c>
      <c r="J9" s="1084" t="s">
        <v>302</v>
      </c>
      <c r="K9" s="795"/>
      <c r="L9" s="77"/>
      <c r="M9" s="79"/>
    </row>
    <row r="10" spans="1:14" s="75" customFormat="1" ht="12" customHeight="1" x14ac:dyDescent="0.25">
      <c r="A10" s="790"/>
      <c r="C10" s="1084" t="s">
        <v>303</v>
      </c>
      <c r="D10" s="1084" t="s">
        <v>846</v>
      </c>
      <c r="E10" s="1084" t="s">
        <v>847</v>
      </c>
      <c r="F10" s="1084" t="s">
        <v>304</v>
      </c>
      <c r="G10" s="1141" t="s">
        <v>831</v>
      </c>
      <c r="H10" s="1141"/>
      <c r="I10" s="1084" t="s">
        <v>832</v>
      </c>
      <c r="J10" s="1084" t="s">
        <v>306</v>
      </c>
      <c r="K10" s="791"/>
      <c r="M10" s="79"/>
    </row>
    <row r="11" spans="1:14" s="75" customFormat="1" ht="12" customHeight="1" x14ac:dyDescent="0.25">
      <c r="A11" s="790"/>
      <c r="B11" s="188" t="s">
        <v>848</v>
      </c>
      <c r="C11" s="80"/>
      <c r="D11" s="82"/>
      <c r="E11" s="81"/>
      <c r="F11" s="345"/>
      <c r="G11" s="107"/>
      <c r="H11" s="80"/>
      <c r="I11" s="83"/>
      <c r="J11" s="80"/>
      <c r="K11" s="791"/>
      <c r="L11" s="87">
        <f>(D11*E11)+(D12*E12)+(D13*E13)+(D14*E14)</f>
        <v>0</v>
      </c>
      <c r="M11" s="79"/>
    </row>
    <row r="12" spans="1:14" s="75" customFormat="1" ht="12" customHeight="1" x14ac:dyDescent="0.25">
      <c r="A12" s="790"/>
      <c r="B12" s="188" t="s">
        <v>849</v>
      </c>
      <c r="C12" s="80"/>
      <c r="D12" s="82"/>
      <c r="E12" s="81"/>
      <c r="F12" s="345"/>
      <c r="G12" s="107"/>
      <c r="H12" s="80"/>
      <c r="I12" s="83"/>
      <c r="J12" s="80"/>
      <c r="K12" s="791"/>
      <c r="L12" s="88"/>
      <c r="M12" s="84"/>
    </row>
    <row r="13" spans="1:14" s="75" customFormat="1" ht="12" customHeight="1" x14ac:dyDescent="0.25">
      <c r="A13" s="790"/>
      <c r="B13" s="188" t="s">
        <v>850</v>
      </c>
      <c r="C13" s="80"/>
      <c r="D13" s="82"/>
      <c r="E13" s="81"/>
      <c r="F13" s="345"/>
      <c r="G13" s="107"/>
      <c r="H13" s="80"/>
      <c r="I13" s="83"/>
      <c r="J13" s="80"/>
      <c r="K13" s="791"/>
      <c r="L13" s="88"/>
    </row>
    <row r="14" spans="1:14" s="75" customFormat="1" ht="12" customHeight="1" x14ac:dyDescent="0.25">
      <c r="B14" s="188" t="s">
        <v>851</v>
      </c>
      <c r="C14" s="80"/>
      <c r="D14" s="82"/>
      <c r="E14" s="81"/>
      <c r="F14" s="345"/>
      <c r="G14" s="107"/>
      <c r="H14" s="80"/>
      <c r="I14" s="83"/>
      <c r="J14" s="80"/>
      <c r="K14" s="791"/>
      <c r="L14" s="88"/>
    </row>
    <row r="15" spans="1:14" s="75" customFormat="1" ht="12" customHeight="1" x14ac:dyDescent="0.25">
      <c r="B15" s="86" t="s">
        <v>822</v>
      </c>
      <c r="C15" s="103"/>
      <c r="D15" s="108"/>
      <c r="E15" s="106"/>
      <c r="F15" s="84"/>
      <c r="G15" s="84"/>
      <c r="H15" s="84"/>
      <c r="I15" s="104"/>
      <c r="J15" s="103"/>
      <c r="K15" s="791"/>
      <c r="L15" s="88"/>
    </row>
    <row r="16" spans="1:14" s="75" customFormat="1" ht="12" customHeight="1" x14ac:dyDescent="0.25">
      <c r="A16" s="790"/>
      <c r="B16" s="105" t="s">
        <v>852</v>
      </c>
      <c r="C16" s="97"/>
      <c r="D16" s="788"/>
      <c r="E16" s="792"/>
      <c r="F16" s="792"/>
      <c r="G16" s="792"/>
      <c r="H16" s="792"/>
      <c r="I16" s="792"/>
      <c r="J16" s="98"/>
      <c r="K16" s="791"/>
      <c r="L16" s="77"/>
    </row>
    <row r="17" spans="1:14" s="75" customFormat="1" ht="12" customHeight="1" x14ac:dyDescent="0.25">
      <c r="A17" s="790"/>
      <c r="B17" s="94" t="s">
        <v>853</v>
      </c>
      <c r="C17" s="97"/>
      <c r="D17" s="788"/>
      <c r="E17" s="792"/>
      <c r="F17" s="792"/>
      <c r="G17" s="792"/>
      <c r="H17" s="792"/>
      <c r="I17" s="792"/>
      <c r="J17" s="98"/>
      <c r="K17" s="791"/>
      <c r="L17" s="77"/>
    </row>
    <row r="18" spans="1:14" s="75" customFormat="1" ht="12" customHeight="1" x14ac:dyDescent="0.25">
      <c r="A18" s="790"/>
      <c r="B18" s="105"/>
      <c r="C18" s="788"/>
      <c r="D18" s="788"/>
      <c r="E18" s="792"/>
      <c r="F18" s="792"/>
      <c r="G18" s="792"/>
      <c r="H18" s="792"/>
      <c r="I18" s="792"/>
      <c r="J18" s="98"/>
      <c r="K18" s="791"/>
      <c r="L18" s="77"/>
    </row>
    <row r="19" spans="1:14" s="75" customFormat="1" ht="12" customHeight="1" x14ac:dyDescent="0.25">
      <c r="A19" s="790"/>
      <c r="B19" s="4"/>
      <c r="C19" s="788"/>
      <c r="D19" s="788"/>
      <c r="E19" s="792"/>
      <c r="F19" s="792"/>
      <c r="G19" s="792"/>
      <c r="H19" s="792"/>
      <c r="I19" s="792"/>
      <c r="J19" s="100"/>
      <c r="K19" s="791"/>
      <c r="L19" s="77"/>
    </row>
    <row r="20" spans="1:14" s="75" customFormat="1" ht="12" customHeight="1" x14ac:dyDescent="0.25">
      <c r="A20" s="93">
        <v>2.0840000000000001</v>
      </c>
      <c r="B20" s="76" t="s">
        <v>854</v>
      </c>
      <c r="C20" s="788"/>
      <c r="D20" s="788"/>
      <c r="E20" s="792"/>
      <c r="F20" s="792"/>
      <c r="G20" s="1138"/>
      <c r="H20" s="1138"/>
      <c r="I20" s="792"/>
      <c r="J20" s="100"/>
      <c r="K20" s="791"/>
      <c r="L20" s="91"/>
    </row>
    <row r="21" spans="1:14" s="75" customFormat="1" ht="12" customHeight="1" x14ac:dyDescent="0.25">
      <c r="A21" s="789"/>
      <c r="B21" s="651" t="s">
        <v>855</v>
      </c>
      <c r="C21" s="1084"/>
      <c r="D21" s="91"/>
      <c r="G21" s="1138" t="s">
        <v>827</v>
      </c>
      <c r="H21" s="1138"/>
      <c r="I21" s="1084"/>
      <c r="K21" s="795"/>
      <c r="L21" s="77"/>
      <c r="M21" s="79"/>
      <c r="N21" s="85"/>
    </row>
    <row r="22" spans="1:14" s="75" customFormat="1" ht="12" customHeight="1" x14ac:dyDescent="0.25">
      <c r="A22" s="790"/>
      <c r="C22" s="1084" t="s">
        <v>299</v>
      </c>
      <c r="D22" s="1084" t="s">
        <v>17</v>
      </c>
      <c r="E22" s="1084" t="s">
        <v>856</v>
      </c>
      <c r="F22" s="1084" t="s">
        <v>857</v>
      </c>
      <c r="G22" s="1084" t="s">
        <v>295</v>
      </c>
      <c r="H22" s="1084" t="s">
        <v>299</v>
      </c>
      <c r="I22" s="1084" t="s">
        <v>829</v>
      </c>
      <c r="J22" s="1084" t="s">
        <v>302</v>
      </c>
      <c r="K22" s="795"/>
      <c r="L22" s="77"/>
      <c r="M22" s="79"/>
    </row>
    <row r="23" spans="1:14" s="75" customFormat="1" ht="12" customHeight="1" x14ac:dyDescent="0.25">
      <c r="A23" s="790"/>
      <c r="C23" s="1084" t="s">
        <v>303</v>
      </c>
      <c r="D23" s="1084" t="s">
        <v>50</v>
      </c>
      <c r="E23" s="1084" t="s">
        <v>858</v>
      </c>
      <c r="F23" s="1084" t="s">
        <v>304</v>
      </c>
      <c r="G23" s="1141" t="s">
        <v>831</v>
      </c>
      <c r="H23" s="1141"/>
      <c r="I23" s="1084" t="s">
        <v>832</v>
      </c>
      <c r="J23" s="1084" t="s">
        <v>306</v>
      </c>
      <c r="K23" s="791"/>
      <c r="M23" s="79"/>
    </row>
    <row r="24" spans="1:14" s="75" customFormat="1" ht="12" customHeight="1" x14ac:dyDescent="0.25">
      <c r="A24" s="790"/>
      <c r="B24" s="188" t="s">
        <v>848</v>
      </c>
      <c r="C24" s="80"/>
      <c r="D24" s="81"/>
      <c r="E24" s="345"/>
      <c r="F24" s="345"/>
      <c r="G24" s="107"/>
      <c r="H24" s="80"/>
      <c r="I24" s="83"/>
      <c r="J24" s="80"/>
      <c r="K24" s="791"/>
      <c r="L24" s="87">
        <f>SUM(D24:D27)</f>
        <v>0</v>
      </c>
      <c r="M24" s="79"/>
    </row>
    <row r="25" spans="1:14" s="75" customFormat="1" ht="12" customHeight="1" x14ac:dyDescent="0.25">
      <c r="A25" s="790"/>
      <c r="B25" s="188" t="s">
        <v>849</v>
      </c>
      <c r="C25" s="80"/>
      <c r="D25" s="81"/>
      <c r="E25" s="345"/>
      <c r="F25" s="345"/>
      <c r="G25" s="107"/>
      <c r="H25" s="80"/>
      <c r="I25" s="83"/>
      <c r="J25" s="80"/>
      <c r="K25" s="791"/>
      <c r="L25" s="88"/>
      <c r="M25" s="84"/>
    </row>
    <row r="26" spans="1:14" s="75" customFormat="1" ht="12" customHeight="1" x14ac:dyDescent="0.25">
      <c r="A26" s="790"/>
      <c r="B26" s="188" t="s">
        <v>850</v>
      </c>
      <c r="C26" s="80"/>
      <c r="D26" s="81"/>
      <c r="E26" s="345"/>
      <c r="F26" s="345"/>
      <c r="G26" s="107"/>
      <c r="H26" s="80"/>
      <c r="I26" s="83"/>
      <c r="J26" s="80"/>
      <c r="K26" s="791"/>
      <c r="L26" s="88"/>
    </row>
    <row r="27" spans="1:14" s="75" customFormat="1" ht="12" customHeight="1" x14ac:dyDescent="0.25">
      <c r="B27" s="188" t="s">
        <v>851</v>
      </c>
      <c r="C27" s="80"/>
      <c r="D27" s="81"/>
      <c r="E27" s="345"/>
      <c r="F27" s="345"/>
      <c r="G27" s="107"/>
      <c r="H27" s="80"/>
      <c r="I27" s="83"/>
      <c r="J27" s="80"/>
      <c r="K27" s="791"/>
      <c r="L27" s="88"/>
    </row>
    <row r="28" spans="1:14" s="75" customFormat="1" ht="12" customHeight="1" x14ac:dyDescent="0.25">
      <c r="B28" s="86" t="s">
        <v>822</v>
      </c>
      <c r="C28" s="103"/>
      <c r="D28" s="108"/>
      <c r="E28" s="106"/>
      <c r="F28" s="84"/>
      <c r="G28" s="84"/>
      <c r="H28" s="84"/>
      <c r="I28" s="104"/>
      <c r="J28" s="103"/>
      <c r="K28" s="791"/>
      <c r="L28" s="88"/>
    </row>
    <row r="29" spans="1:14" s="75" customFormat="1" ht="12" customHeight="1" x14ac:dyDescent="0.25">
      <c r="A29" s="790"/>
      <c r="B29" s="105" t="s">
        <v>859</v>
      </c>
      <c r="C29" s="97"/>
      <c r="D29" s="788"/>
      <c r="E29" s="792"/>
      <c r="F29" s="792"/>
      <c r="G29" s="792"/>
      <c r="H29" s="792"/>
      <c r="I29" s="792"/>
      <c r="J29" s="98"/>
      <c r="K29" s="791"/>
      <c r="L29" s="77"/>
    </row>
    <row r="30" spans="1:14" s="75" customFormat="1" ht="12" customHeight="1" x14ac:dyDescent="0.25">
      <c r="A30" s="790"/>
      <c r="B30" s="105" t="s">
        <v>852</v>
      </c>
      <c r="C30" s="97"/>
      <c r="D30" s="788"/>
      <c r="E30" s="792"/>
      <c r="F30" s="792"/>
      <c r="G30" s="792"/>
      <c r="H30" s="792"/>
      <c r="I30" s="792"/>
      <c r="J30" s="98"/>
      <c r="K30" s="791"/>
      <c r="L30" s="77"/>
    </row>
    <row r="31" spans="1:14" s="75" customFormat="1" ht="12" customHeight="1" x14ac:dyDescent="0.25">
      <c r="A31" s="790"/>
      <c r="B31" s="94" t="s">
        <v>860</v>
      </c>
      <c r="C31" s="97"/>
      <c r="D31" s="788"/>
      <c r="E31" s="792"/>
      <c r="F31" s="792"/>
      <c r="G31" s="792"/>
      <c r="H31" s="792"/>
      <c r="I31" s="792"/>
      <c r="J31" s="98"/>
      <c r="K31" s="791"/>
      <c r="L31" s="77"/>
    </row>
    <row r="32" spans="1:14" s="75" customFormat="1" ht="12" customHeight="1" x14ac:dyDescent="0.25">
      <c r="A32" s="790"/>
      <c r="B32" s="94"/>
      <c r="C32" s="97"/>
      <c r="D32" s="788"/>
      <c r="E32" s="792"/>
      <c r="F32" s="792"/>
      <c r="G32" s="792"/>
      <c r="H32" s="792"/>
      <c r="I32" s="792"/>
      <c r="J32" s="98"/>
      <c r="K32" s="791"/>
      <c r="L32" s="77"/>
    </row>
    <row r="33" spans="1:14" s="75" customFormat="1" ht="10.5" customHeight="1" x14ac:dyDescent="0.25">
      <c r="A33" s="790"/>
      <c r="C33" s="788"/>
      <c r="D33" s="788"/>
      <c r="E33" s="792"/>
      <c r="F33" s="792"/>
      <c r="G33" s="792"/>
      <c r="H33" s="792"/>
      <c r="I33" s="792"/>
      <c r="J33" s="100"/>
      <c r="K33" s="791"/>
      <c r="L33" s="77"/>
    </row>
    <row r="34" spans="1:14" s="75" customFormat="1" ht="13.5" customHeight="1" x14ac:dyDescent="0.3">
      <c r="A34" s="93">
        <v>2.085</v>
      </c>
      <c r="B34" s="76" t="s">
        <v>861</v>
      </c>
      <c r="C34" s="788"/>
      <c r="D34" s="788"/>
      <c r="E34" s="792"/>
      <c r="F34" s="792"/>
      <c r="G34" s="792"/>
      <c r="H34" s="792"/>
      <c r="I34" s="792"/>
      <c r="J34" s="100"/>
      <c r="K34" s="791"/>
      <c r="L34" s="88"/>
    </row>
    <row r="35" spans="1:14" s="75" customFormat="1" ht="12" customHeight="1" x14ac:dyDescent="0.25">
      <c r="A35" s="789"/>
      <c r="B35" s="651" t="s">
        <v>862</v>
      </c>
      <c r="C35" s="1084"/>
      <c r="D35" s="91"/>
      <c r="E35" s="1084"/>
      <c r="G35" s="1138" t="s">
        <v>827</v>
      </c>
      <c r="H35" s="1138"/>
      <c r="I35" s="1084"/>
      <c r="K35" s="795"/>
      <c r="L35" s="77"/>
      <c r="M35" s="79"/>
      <c r="N35" s="85"/>
    </row>
    <row r="36" spans="1:14" s="75" customFormat="1" ht="12" customHeight="1" x14ac:dyDescent="0.25">
      <c r="A36" s="790"/>
      <c r="C36" s="1084" t="s">
        <v>299</v>
      </c>
      <c r="D36" s="1084" t="s">
        <v>863</v>
      </c>
      <c r="E36" s="1084" t="s">
        <v>864</v>
      </c>
      <c r="F36" s="1084" t="s">
        <v>864</v>
      </c>
      <c r="G36" s="1084" t="s">
        <v>295</v>
      </c>
      <c r="H36" s="1084" t="s">
        <v>299</v>
      </c>
      <c r="I36" s="1084" t="s">
        <v>829</v>
      </c>
      <c r="J36" s="1084" t="s">
        <v>302</v>
      </c>
      <c r="K36" s="795"/>
      <c r="L36" s="77"/>
      <c r="M36" s="79"/>
    </row>
    <row r="37" spans="1:14" s="75" customFormat="1" ht="12" customHeight="1" x14ac:dyDescent="0.25">
      <c r="A37" s="790"/>
      <c r="C37" s="1084" t="s">
        <v>865</v>
      </c>
      <c r="D37" s="1084" t="s">
        <v>866</v>
      </c>
      <c r="E37" s="1084" t="s">
        <v>858</v>
      </c>
      <c r="F37" s="1084" t="s">
        <v>304</v>
      </c>
      <c r="G37" s="1141" t="s">
        <v>831</v>
      </c>
      <c r="H37" s="1141"/>
      <c r="I37" s="1084" t="s">
        <v>832</v>
      </c>
      <c r="J37" s="1084" t="s">
        <v>306</v>
      </c>
      <c r="K37" s="791"/>
      <c r="M37" s="79"/>
    </row>
    <row r="38" spans="1:14" s="75" customFormat="1" ht="12" customHeight="1" x14ac:dyDescent="0.25">
      <c r="A38" s="790"/>
      <c r="B38" s="188" t="s">
        <v>848</v>
      </c>
      <c r="C38" s="80"/>
      <c r="D38" s="81"/>
      <c r="E38" s="345"/>
      <c r="F38" s="345"/>
      <c r="G38" s="107"/>
      <c r="H38" s="80"/>
      <c r="I38" s="83"/>
      <c r="J38" s="80"/>
      <c r="K38" s="791"/>
      <c r="L38" s="87">
        <f>SUM(D38:D41)</f>
        <v>0</v>
      </c>
      <c r="M38" s="79"/>
    </row>
    <row r="39" spans="1:14" s="75" customFormat="1" ht="12" customHeight="1" x14ac:dyDescent="0.25">
      <c r="A39" s="790"/>
      <c r="B39" s="188" t="s">
        <v>849</v>
      </c>
      <c r="C39" s="80"/>
      <c r="D39" s="81"/>
      <c r="E39" s="345"/>
      <c r="F39" s="345"/>
      <c r="G39" s="107"/>
      <c r="H39" s="80"/>
      <c r="I39" s="83"/>
      <c r="J39" s="80"/>
      <c r="K39" s="791"/>
      <c r="L39" s="88"/>
      <c r="M39" s="84"/>
    </row>
    <row r="40" spans="1:14" s="75" customFormat="1" ht="12" customHeight="1" x14ac:dyDescent="0.25">
      <c r="A40" s="790"/>
      <c r="B40" s="188" t="s">
        <v>850</v>
      </c>
      <c r="C40" s="80"/>
      <c r="D40" s="81"/>
      <c r="E40" s="345"/>
      <c r="F40" s="345"/>
      <c r="G40" s="107"/>
      <c r="H40" s="80"/>
      <c r="I40" s="83"/>
      <c r="J40" s="80"/>
      <c r="K40" s="791"/>
      <c r="L40" s="88"/>
    </row>
    <row r="41" spans="1:14" s="75" customFormat="1" ht="12" customHeight="1" x14ac:dyDescent="0.25">
      <c r="B41" s="188" t="s">
        <v>851</v>
      </c>
      <c r="C41" s="80"/>
      <c r="D41" s="81"/>
      <c r="E41" s="345"/>
      <c r="F41" s="345"/>
      <c r="G41" s="107"/>
      <c r="H41" s="80"/>
      <c r="I41" s="83"/>
      <c r="J41" s="80"/>
      <c r="K41" s="791"/>
      <c r="L41" s="88"/>
    </row>
    <row r="42" spans="1:14" s="75" customFormat="1" ht="12" customHeight="1" x14ac:dyDescent="0.25">
      <c r="B42" s="86" t="s">
        <v>822</v>
      </c>
      <c r="C42" s="103"/>
      <c r="D42" s="108"/>
      <c r="E42" s="106"/>
      <c r="F42" s="84"/>
      <c r="G42" s="84"/>
      <c r="H42" s="84"/>
      <c r="I42" s="104"/>
      <c r="J42" s="103"/>
      <c r="K42" s="791"/>
      <c r="L42" s="88"/>
    </row>
    <row r="43" spans="1:14" s="75" customFormat="1" ht="12" customHeight="1" x14ac:dyDescent="0.25">
      <c r="A43" s="790"/>
      <c r="B43" s="105" t="s">
        <v>852</v>
      </c>
      <c r="C43" s="97"/>
      <c r="D43" s="788"/>
      <c r="E43" s="792"/>
      <c r="F43" s="792"/>
      <c r="G43" s="792"/>
      <c r="H43" s="792"/>
      <c r="I43" s="792"/>
      <c r="J43" s="98"/>
      <c r="K43" s="791"/>
      <c r="L43" s="77"/>
    </row>
    <row r="44" spans="1:14" s="75" customFormat="1" ht="12" customHeight="1" x14ac:dyDescent="0.25">
      <c r="A44" s="790"/>
      <c r="B44" s="94" t="s">
        <v>867</v>
      </c>
      <c r="C44" s="97"/>
      <c r="D44" s="788"/>
      <c r="E44" s="792"/>
      <c r="F44" s="792"/>
      <c r="G44" s="792"/>
      <c r="H44" s="792"/>
      <c r="I44" s="792"/>
      <c r="J44" s="98"/>
      <c r="K44" s="791"/>
      <c r="L44" s="77"/>
    </row>
    <row r="45" spans="1:14" s="75" customFormat="1" ht="12" customHeight="1" x14ac:dyDescent="0.25">
      <c r="A45" s="790"/>
      <c r="B45" s="94" t="s">
        <v>868</v>
      </c>
      <c r="C45" s="97"/>
      <c r="D45" s="788"/>
      <c r="E45" s="792"/>
      <c r="F45" s="792"/>
      <c r="G45" s="792"/>
      <c r="H45" s="792"/>
      <c r="I45" s="792"/>
      <c r="J45" s="98"/>
      <c r="K45" s="791"/>
      <c r="L45" s="77"/>
    </row>
    <row r="46" spans="1:14" s="75" customFormat="1" ht="12" customHeight="1" x14ac:dyDescent="0.25">
      <c r="A46" s="790"/>
      <c r="C46" s="95"/>
      <c r="D46" s="788"/>
      <c r="E46" s="792"/>
      <c r="F46" s="792"/>
      <c r="G46" s="792"/>
      <c r="H46" s="792"/>
      <c r="I46" s="792"/>
      <c r="J46" s="98"/>
      <c r="K46" s="791"/>
      <c r="L46" s="77"/>
    </row>
    <row r="47" spans="1:14" s="75" customFormat="1" ht="12" customHeight="1" x14ac:dyDescent="0.25">
      <c r="A47" s="790"/>
      <c r="B47" s="99"/>
      <c r="C47" s="97"/>
      <c r="D47" s="788"/>
      <c r="E47" s="792"/>
      <c r="F47" s="792"/>
      <c r="G47" s="792"/>
      <c r="H47" s="792"/>
      <c r="I47" s="792"/>
      <c r="J47" s="98"/>
      <c r="K47" s="791"/>
      <c r="L47" s="77"/>
    </row>
    <row r="48" spans="1:14" s="75" customFormat="1" ht="12" customHeight="1" x14ac:dyDescent="0.25">
      <c r="A48" s="93">
        <v>2.0859999999999999</v>
      </c>
      <c r="B48" s="76" t="s">
        <v>869</v>
      </c>
      <c r="C48" s="788"/>
      <c r="D48" s="788"/>
      <c r="E48" s="792"/>
      <c r="F48" s="792"/>
      <c r="G48" s="792"/>
      <c r="H48" s="792"/>
      <c r="I48" s="1084"/>
      <c r="J48" s="1084"/>
      <c r="K48" s="791"/>
      <c r="L48" s="88"/>
    </row>
    <row r="49" spans="1:14" s="75" customFormat="1" ht="12" customHeight="1" x14ac:dyDescent="0.25">
      <c r="A49" s="789"/>
      <c r="B49" s="651" t="s">
        <v>870</v>
      </c>
      <c r="C49" s="1084"/>
      <c r="D49" s="91"/>
      <c r="G49" s="1138" t="s">
        <v>827</v>
      </c>
      <c r="H49" s="1138"/>
      <c r="I49" s="1084"/>
      <c r="K49" s="795"/>
      <c r="L49" s="77"/>
      <c r="M49" s="79"/>
      <c r="N49" s="85"/>
    </row>
    <row r="50" spans="1:14" s="75" customFormat="1" ht="12" customHeight="1" x14ac:dyDescent="0.25">
      <c r="A50" s="790"/>
      <c r="D50" s="1084" t="s">
        <v>299</v>
      </c>
      <c r="E50" s="1084" t="s">
        <v>871</v>
      </c>
      <c r="F50" s="1084" t="s">
        <v>300</v>
      </c>
      <c r="G50" s="1084" t="s">
        <v>295</v>
      </c>
      <c r="H50" s="1084" t="s">
        <v>299</v>
      </c>
      <c r="I50" s="1084" t="s">
        <v>829</v>
      </c>
      <c r="J50" s="1084" t="s">
        <v>302</v>
      </c>
      <c r="K50" s="795"/>
      <c r="L50" s="77"/>
      <c r="M50" s="79"/>
    </row>
    <row r="51" spans="1:14" s="75" customFormat="1" ht="12" customHeight="1" x14ac:dyDescent="0.25">
      <c r="A51" s="790"/>
      <c r="D51" s="1084" t="s">
        <v>320</v>
      </c>
      <c r="E51" s="1084" t="s">
        <v>872</v>
      </c>
      <c r="F51" s="1084" t="s">
        <v>304</v>
      </c>
      <c r="G51" s="1141" t="s">
        <v>831</v>
      </c>
      <c r="H51" s="1141"/>
      <c r="I51" s="1084" t="s">
        <v>832</v>
      </c>
      <c r="J51" s="1084" t="s">
        <v>306</v>
      </c>
      <c r="K51" s="791"/>
      <c r="M51" s="79"/>
    </row>
    <row r="52" spans="1:14" s="75" customFormat="1" ht="12" customHeight="1" x14ac:dyDescent="0.25">
      <c r="A52" s="790"/>
      <c r="C52" s="188" t="s">
        <v>848</v>
      </c>
      <c r="D52" s="80"/>
      <c r="E52" s="81"/>
      <c r="F52" s="345"/>
      <c r="G52" s="107"/>
      <c r="H52" s="80"/>
      <c r="I52" s="83"/>
      <c r="J52" s="80"/>
      <c r="K52" s="791"/>
      <c r="L52" s="87">
        <f>SUM(E52:E55)</f>
        <v>0</v>
      </c>
      <c r="M52" s="79"/>
    </row>
    <row r="53" spans="1:14" s="75" customFormat="1" ht="12" customHeight="1" x14ac:dyDescent="0.25">
      <c r="A53" s="790"/>
      <c r="C53" s="188" t="s">
        <v>849</v>
      </c>
      <c r="D53" s="80"/>
      <c r="E53" s="81"/>
      <c r="F53" s="345"/>
      <c r="G53" s="107"/>
      <c r="H53" s="80"/>
      <c r="I53" s="83"/>
      <c r="J53" s="80"/>
      <c r="K53" s="791"/>
      <c r="L53" s="88"/>
      <c r="M53" s="84"/>
    </row>
    <row r="54" spans="1:14" s="75" customFormat="1" ht="12" customHeight="1" x14ac:dyDescent="0.25">
      <c r="A54" s="790"/>
      <c r="C54" s="188" t="s">
        <v>850</v>
      </c>
      <c r="D54" s="80"/>
      <c r="E54" s="81"/>
      <c r="F54" s="345"/>
      <c r="G54" s="107"/>
      <c r="H54" s="80"/>
      <c r="I54" s="83"/>
      <c r="J54" s="80"/>
      <c r="K54" s="791"/>
      <c r="L54" s="88"/>
    </row>
    <row r="55" spans="1:14" s="75" customFormat="1" ht="12" customHeight="1" x14ac:dyDescent="0.25">
      <c r="C55" s="188" t="s">
        <v>851</v>
      </c>
      <c r="D55" s="80"/>
      <c r="E55" s="81"/>
      <c r="F55" s="345"/>
      <c r="G55" s="107"/>
      <c r="H55" s="80"/>
      <c r="I55" s="83"/>
      <c r="J55" s="80"/>
      <c r="K55" s="791"/>
      <c r="L55" s="88"/>
    </row>
    <row r="56" spans="1:14" s="75" customFormat="1" ht="12" customHeight="1" x14ac:dyDescent="0.25">
      <c r="B56" s="86" t="s">
        <v>822</v>
      </c>
      <c r="C56" s="103"/>
      <c r="D56" s="108"/>
      <c r="E56" s="106"/>
      <c r="F56" s="84"/>
      <c r="G56" s="84"/>
      <c r="H56" s="84"/>
      <c r="I56" s="104"/>
      <c r="J56" s="103"/>
      <c r="K56" s="791"/>
      <c r="L56" s="88"/>
    </row>
    <row r="57" spans="1:14" s="75" customFormat="1" ht="12" customHeight="1" x14ac:dyDescent="0.25">
      <c r="A57" s="790"/>
      <c r="B57" s="105" t="s">
        <v>852</v>
      </c>
      <c r="C57" s="97"/>
      <c r="D57" s="788"/>
      <c r="E57" s="792"/>
      <c r="F57" s="792"/>
      <c r="G57" s="792"/>
      <c r="H57" s="792"/>
      <c r="I57" s="792"/>
      <c r="J57" s="98"/>
      <c r="K57" s="791"/>
      <c r="L57" s="77"/>
    </row>
    <row r="58" spans="1:14" s="75" customFormat="1" ht="12" customHeight="1" x14ac:dyDescent="0.25">
      <c r="A58" s="790"/>
      <c r="B58" s="94" t="s">
        <v>873</v>
      </c>
      <c r="C58" s="97"/>
      <c r="D58" s="788"/>
      <c r="E58" s="792"/>
      <c r="F58" s="792"/>
      <c r="G58" s="792"/>
      <c r="H58" s="792"/>
      <c r="I58" s="792"/>
      <c r="J58" s="98"/>
      <c r="K58" s="791"/>
      <c r="L58" s="77"/>
    </row>
    <row r="59" spans="1:14" s="75" customFormat="1" ht="12" customHeight="1" x14ac:dyDescent="0.25">
      <c r="A59" s="790"/>
      <c r="B59" s="94" t="s">
        <v>874</v>
      </c>
      <c r="C59" s="97"/>
      <c r="D59" s="788"/>
      <c r="E59" s="792"/>
      <c r="F59" s="792"/>
      <c r="G59" s="792"/>
      <c r="H59" s="792"/>
      <c r="I59" s="792"/>
      <c r="J59" s="98"/>
      <c r="K59" s="791"/>
      <c r="L59" s="77"/>
    </row>
    <row r="60" spans="1:14" s="75" customFormat="1" ht="12" customHeight="1" x14ac:dyDescent="0.25">
      <c r="A60" s="790"/>
      <c r="C60" s="788"/>
      <c r="D60" s="788"/>
      <c r="E60" s="103"/>
      <c r="F60" s="84"/>
      <c r="G60" s="84"/>
      <c r="H60" s="84"/>
      <c r="I60" s="104"/>
      <c r="J60" s="103"/>
      <c r="K60" s="791"/>
      <c r="L60" s="88"/>
    </row>
    <row r="61" spans="1:14" s="75" customFormat="1" ht="12" customHeight="1" x14ac:dyDescent="0.25">
      <c r="A61" s="790"/>
      <c r="B61" s="94"/>
      <c r="C61" s="788"/>
      <c r="D61" s="788"/>
      <c r="E61" s="792"/>
      <c r="F61" s="792"/>
      <c r="G61" s="792"/>
      <c r="H61" s="792"/>
      <c r="I61" s="792"/>
      <c r="J61" s="98"/>
      <c r="K61" s="791"/>
      <c r="L61" s="77"/>
    </row>
    <row r="62" spans="1:14" s="75" customFormat="1" ht="12" customHeight="1" x14ac:dyDescent="0.25">
      <c r="A62" s="93">
        <v>2.0870000000000002</v>
      </c>
      <c r="B62" s="76" t="s">
        <v>53</v>
      </c>
      <c r="C62" s="788"/>
      <c r="D62" s="788"/>
      <c r="E62" s="792"/>
      <c r="F62" s="792"/>
      <c r="G62" s="792"/>
      <c r="H62" s="792"/>
      <c r="I62" s="1084"/>
      <c r="J62" s="1084"/>
      <c r="K62" s="791"/>
      <c r="L62" s="88"/>
    </row>
    <row r="63" spans="1:14" s="75" customFormat="1" ht="12" customHeight="1" x14ac:dyDescent="0.25">
      <c r="A63" s="789"/>
      <c r="B63" s="651" t="s">
        <v>875</v>
      </c>
      <c r="C63" s="1084"/>
      <c r="D63" s="91"/>
      <c r="G63" s="1138" t="s">
        <v>827</v>
      </c>
      <c r="H63" s="1138"/>
      <c r="I63" s="1084"/>
      <c r="K63" s="795"/>
      <c r="L63" s="77"/>
      <c r="M63" s="79"/>
      <c r="N63" s="85"/>
    </row>
    <row r="64" spans="1:14" s="75" customFormat="1" ht="12" customHeight="1" x14ac:dyDescent="0.25">
      <c r="A64" s="790"/>
      <c r="B64" s="1084" t="s">
        <v>876</v>
      </c>
      <c r="C64" s="1084" t="s">
        <v>577</v>
      </c>
      <c r="D64" s="1084" t="s">
        <v>319</v>
      </c>
      <c r="E64" s="1084" t="s">
        <v>828</v>
      </c>
      <c r="F64" s="1084" t="s">
        <v>300</v>
      </c>
      <c r="G64" s="1084" t="s">
        <v>295</v>
      </c>
      <c r="H64" s="1084" t="s">
        <v>299</v>
      </c>
      <c r="I64" s="1084" t="s">
        <v>829</v>
      </c>
      <c r="J64" s="1084" t="s">
        <v>302</v>
      </c>
      <c r="K64" s="795"/>
      <c r="L64" s="77"/>
      <c r="M64" s="79"/>
    </row>
    <row r="65" spans="1:13" s="75" customFormat="1" ht="12" customHeight="1" x14ac:dyDescent="0.25">
      <c r="A65" s="790"/>
      <c r="B65" s="1084" t="s">
        <v>303</v>
      </c>
      <c r="C65" s="1084" t="s">
        <v>655</v>
      </c>
      <c r="D65" s="1084" t="s">
        <v>577</v>
      </c>
      <c r="E65" s="1084" t="s">
        <v>830</v>
      </c>
      <c r="F65" s="1084" t="s">
        <v>304</v>
      </c>
      <c r="G65" s="1141" t="s">
        <v>831</v>
      </c>
      <c r="H65" s="1141"/>
      <c r="I65" s="1084" t="s">
        <v>832</v>
      </c>
      <c r="J65" s="1084" t="s">
        <v>306</v>
      </c>
      <c r="K65" s="791"/>
      <c r="M65" s="79"/>
    </row>
    <row r="66" spans="1:13" s="75" customFormat="1" ht="12" customHeight="1" x14ac:dyDescent="0.25">
      <c r="A66" s="790"/>
      <c r="B66" s="80"/>
      <c r="C66" s="82"/>
      <c r="D66" s="81"/>
      <c r="E66" s="345"/>
      <c r="F66" s="345"/>
      <c r="G66" s="107"/>
      <c r="H66" s="80"/>
      <c r="I66" s="83"/>
      <c r="J66" s="80"/>
      <c r="K66" s="791"/>
      <c r="L66" s="87">
        <f>(C66*D66)+(C67*D67)+(C68*D68)+(C69*D69)</f>
        <v>0</v>
      </c>
      <c r="M66" s="79"/>
    </row>
    <row r="67" spans="1:13" s="75" customFormat="1" ht="12" customHeight="1" x14ac:dyDescent="0.25">
      <c r="A67" s="790"/>
      <c r="B67" s="80"/>
      <c r="C67" s="82"/>
      <c r="D67" s="81"/>
      <c r="E67" s="345"/>
      <c r="F67" s="345"/>
      <c r="G67" s="107"/>
      <c r="H67" s="80"/>
      <c r="I67" s="83"/>
      <c r="J67" s="80"/>
      <c r="K67" s="791"/>
      <c r="L67" s="88"/>
      <c r="M67" s="84"/>
    </row>
    <row r="68" spans="1:13" s="75" customFormat="1" ht="12" customHeight="1" x14ac:dyDescent="0.25">
      <c r="A68" s="790"/>
      <c r="B68" s="80"/>
      <c r="C68" s="82"/>
      <c r="D68" s="81"/>
      <c r="E68" s="345"/>
      <c r="F68" s="345"/>
      <c r="G68" s="107"/>
      <c r="H68" s="80"/>
      <c r="I68" s="83"/>
      <c r="J68" s="80"/>
      <c r="K68" s="791"/>
      <c r="L68" s="88"/>
    </row>
    <row r="69" spans="1:13" s="75" customFormat="1" ht="12" customHeight="1" x14ac:dyDescent="0.25">
      <c r="B69" s="80"/>
      <c r="C69" s="82"/>
      <c r="D69" s="81"/>
      <c r="E69" s="345"/>
      <c r="F69" s="345"/>
      <c r="G69" s="107"/>
      <c r="H69" s="80"/>
      <c r="I69" s="83"/>
      <c r="J69" s="80"/>
      <c r="K69" s="791"/>
      <c r="L69" s="88"/>
    </row>
    <row r="70" spans="1:13" s="75" customFormat="1" ht="12" customHeight="1" x14ac:dyDescent="0.25">
      <c r="B70" s="86" t="s">
        <v>822</v>
      </c>
      <c r="C70" s="103"/>
      <c r="D70" s="108"/>
      <c r="E70" s="106"/>
      <c r="F70" s="84"/>
      <c r="G70" s="84"/>
      <c r="H70" s="84"/>
      <c r="I70" s="104"/>
      <c r="J70" s="103"/>
      <c r="K70" s="791"/>
      <c r="L70" s="88"/>
    </row>
    <row r="71" spans="1:13" s="75" customFormat="1" ht="12" customHeight="1" x14ac:dyDescent="0.25">
      <c r="A71" s="790"/>
      <c r="B71" s="105" t="s">
        <v>852</v>
      </c>
      <c r="C71" s="97"/>
      <c r="D71" s="788"/>
      <c r="E71" s="792"/>
      <c r="F71" s="792"/>
      <c r="G71" s="792"/>
      <c r="H71" s="792"/>
      <c r="I71" s="792"/>
      <c r="J71" s="98"/>
      <c r="K71" s="791"/>
      <c r="L71" s="77"/>
    </row>
    <row r="72" spans="1:13" x14ac:dyDescent="0.25">
      <c r="B72" s="94" t="s">
        <v>877</v>
      </c>
    </row>
    <row r="73" spans="1:13" x14ac:dyDescent="0.25">
      <c r="B73" s="94" t="s">
        <v>878</v>
      </c>
    </row>
    <row r="74" spans="1:13" ht="4.5" customHeight="1" x14ac:dyDescent="0.25"/>
  </sheetData>
  <mergeCells count="11">
    <mergeCell ref="G8:H8"/>
    <mergeCell ref="G10:H10"/>
    <mergeCell ref="G20:H20"/>
    <mergeCell ref="G21:H21"/>
    <mergeCell ref="G63:H63"/>
    <mergeCell ref="G65:H65"/>
    <mergeCell ref="G51:H51"/>
    <mergeCell ref="G23:H23"/>
    <mergeCell ref="G35:H35"/>
    <mergeCell ref="G37:H37"/>
    <mergeCell ref="G49:H49"/>
  </mergeCells>
  <phoneticPr fontId="3" type="noConversion"/>
  <printOptions horizontalCentered="1"/>
  <pageMargins left="0.5" right="0.5" top="0.5" bottom="0.5" header="0.4" footer="0.5"/>
  <pageSetup scale="86" orientation="portrait" r:id="rId1"/>
  <headerFooter alignWithMargins="0">
    <oddFooter>&amp;L&amp;8DWM/UST - 11/15/2024 Claim Forms&amp;R&amp;8(See also 11/15/2024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indexed="60"/>
    <pageSetUpPr fitToPage="1"/>
  </sheetPr>
  <dimension ref="A1:M75"/>
  <sheetViews>
    <sheetView view="pageBreakPreview" topLeftCell="A19" zoomScaleNormal="100" zoomScaleSheetLayoutView="100" workbookViewId="0">
      <selection activeCell="A51" sqref="A51"/>
    </sheetView>
  </sheetViews>
  <sheetFormatPr defaultColWidth="9.33203125" defaultRowHeight="13.2" x14ac:dyDescent="0.25"/>
  <cols>
    <col min="1" max="1" width="10.33203125" bestFit="1" customWidth="1"/>
    <col min="2" max="2" width="10.33203125" customWidth="1"/>
    <col min="3" max="3" width="10.6640625" customWidth="1"/>
    <col min="4" max="4" width="13.44140625" customWidth="1"/>
    <col min="5" max="5" width="12.44140625" customWidth="1"/>
    <col min="6" max="6" width="10.6640625" customWidth="1"/>
    <col min="7" max="7" width="11.33203125" customWidth="1"/>
    <col min="8" max="8" width="11.6640625" customWidth="1"/>
    <col min="9" max="9" width="12" customWidth="1"/>
    <col min="10" max="10" width="11.33203125" customWidth="1"/>
    <col min="11" max="11" width="5.44140625" customWidth="1"/>
    <col min="12" max="12" width="13.44140625" customWidth="1"/>
    <col min="13" max="13" width="14.5546875" customWidth="1"/>
  </cols>
  <sheetData>
    <row r="1" spans="1:13" x14ac:dyDescent="0.25">
      <c r="A1" s="196" t="s">
        <v>879</v>
      </c>
      <c r="B1" s="118" t="str">
        <f>IF('Cost Summary Forms'!J1&gt;0,'Cost Summary Forms'!J1,"")</f>
        <v/>
      </c>
      <c r="C1" s="111" t="s">
        <v>2</v>
      </c>
      <c r="D1" s="118"/>
      <c r="E1" s="118"/>
      <c r="F1" s="633" t="str">
        <f>IF('Cost Summary Forms'!E3&gt;0,'Cost Summary Forms'!E3,"")</f>
        <v/>
      </c>
      <c r="G1" s="118"/>
      <c r="H1" s="118"/>
      <c r="I1" s="111" t="s">
        <v>880</v>
      </c>
      <c r="J1" s="112"/>
      <c r="K1" s="113" t="s">
        <v>881</v>
      </c>
      <c r="L1" s="114"/>
    </row>
    <row r="2" spans="1:13" ht="24.75" customHeight="1" x14ac:dyDescent="0.3">
      <c r="A2" s="70" t="s">
        <v>882</v>
      </c>
      <c r="B2" s="71"/>
      <c r="C2" s="71"/>
      <c r="D2" s="71"/>
      <c r="E2" s="71"/>
      <c r="F2" s="115"/>
      <c r="G2" s="115"/>
      <c r="H2" s="115"/>
      <c r="I2" s="115"/>
      <c r="J2" s="115"/>
      <c r="K2" s="115"/>
      <c r="L2" s="71"/>
    </row>
    <row r="3" spans="1:13" ht="6" customHeight="1" x14ac:dyDescent="0.3">
      <c r="F3" s="116"/>
      <c r="G3" s="117"/>
      <c r="H3" s="118"/>
    </row>
    <row r="4" spans="1:13" ht="13.8" x14ac:dyDescent="0.25">
      <c r="A4" s="129" t="s">
        <v>883</v>
      </c>
      <c r="B4" s="130"/>
      <c r="C4" s="130"/>
      <c r="D4" s="130"/>
      <c r="E4" s="119"/>
      <c r="F4" s="119"/>
      <c r="G4" s="119"/>
      <c r="H4" s="119"/>
      <c r="I4" s="119"/>
      <c r="J4" s="119"/>
      <c r="K4" s="119"/>
      <c r="L4" s="120"/>
    </row>
    <row r="5" spans="1:13" ht="6" customHeight="1" x14ac:dyDescent="0.25">
      <c r="A5" s="131"/>
      <c r="B5" s="16"/>
      <c r="C5" s="16"/>
      <c r="D5" s="16"/>
      <c r="L5" s="121"/>
    </row>
    <row r="6" spans="1:13" ht="13.8" x14ac:dyDescent="0.25">
      <c r="A6" s="132" t="s">
        <v>884</v>
      </c>
      <c r="B6" s="133"/>
      <c r="C6" s="133"/>
      <c r="D6" s="610"/>
      <c r="E6" s="885"/>
      <c r="F6" s="134"/>
      <c r="G6" s="135" t="s">
        <v>885</v>
      </c>
      <c r="H6" s="1085"/>
      <c r="J6" s="135" t="s">
        <v>886</v>
      </c>
      <c r="K6" s="1151"/>
      <c r="L6" s="1156"/>
      <c r="M6" s="126"/>
    </row>
    <row r="7" spans="1:13" x14ac:dyDescent="0.25">
      <c r="A7" s="132" t="s">
        <v>887</v>
      </c>
      <c r="B7" s="133"/>
      <c r="C7" s="133"/>
      <c r="E7" s="136" t="s">
        <v>888</v>
      </c>
      <c r="F7" s="1151"/>
      <c r="G7" s="1151"/>
      <c r="H7" s="125"/>
      <c r="J7" s="137" t="s">
        <v>889</v>
      </c>
      <c r="K7" s="1152"/>
      <c r="L7" s="1157"/>
    </row>
    <row r="8" spans="1:13" ht="13.8" x14ac:dyDescent="0.25">
      <c r="A8" s="132" t="s">
        <v>890</v>
      </c>
      <c r="B8" s="133"/>
      <c r="C8" s="133"/>
      <c r="D8" s="886"/>
      <c r="E8" s="136" t="s">
        <v>891</v>
      </c>
      <c r="F8" s="1152"/>
      <c r="G8" s="1152"/>
      <c r="J8" s="136" t="s">
        <v>892</v>
      </c>
      <c r="K8" s="1152"/>
      <c r="L8" s="1157"/>
    </row>
    <row r="9" spans="1:13" ht="9" customHeight="1" x14ac:dyDescent="0.25">
      <c r="A9" s="132"/>
      <c r="B9" s="133"/>
      <c r="C9" s="133"/>
      <c r="D9" s="133"/>
      <c r="E9" s="886"/>
      <c r="F9" s="138"/>
      <c r="G9" s="138"/>
      <c r="H9" s="125"/>
      <c r="I9" s="136"/>
      <c r="J9" s="136"/>
      <c r="K9" s="136"/>
      <c r="L9" s="139"/>
    </row>
    <row r="10" spans="1:13" x14ac:dyDescent="0.25">
      <c r="A10" s="140" t="s">
        <v>893</v>
      </c>
      <c r="B10" s="708"/>
      <c r="C10" s="708"/>
      <c r="D10" s="708"/>
      <c r="F10" s="4"/>
      <c r="G10" s="4"/>
      <c r="H10" s="887"/>
      <c r="I10" s="888"/>
      <c r="J10" s="888"/>
      <c r="K10" s="888"/>
      <c r="L10" s="889"/>
      <c r="M10" s="890"/>
    </row>
    <row r="11" spans="1:13" x14ac:dyDescent="0.25">
      <c r="A11" s="891"/>
      <c r="B11" s="708" t="s">
        <v>894</v>
      </c>
      <c r="C11" s="708"/>
      <c r="D11" s="708"/>
      <c r="F11" s="4"/>
      <c r="G11" s="4"/>
      <c r="H11" s="887"/>
      <c r="I11" s="888"/>
      <c r="J11" s="888"/>
      <c r="K11" s="888"/>
      <c r="L11" s="889"/>
      <c r="M11" s="890"/>
    </row>
    <row r="12" spans="1:13" ht="13.8" x14ac:dyDescent="0.25">
      <c r="A12" s="141" t="s">
        <v>895</v>
      </c>
      <c r="B12" s="17"/>
      <c r="C12" s="17"/>
      <c r="D12" s="17"/>
      <c r="E12" s="142"/>
      <c r="F12" s="4"/>
      <c r="G12" s="4"/>
      <c r="H12" s="143"/>
      <c r="I12" s="144"/>
      <c r="J12" s="144"/>
      <c r="K12" s="144"/>
      <c r="L12" s="145"/>
      <c r="M12" s="741"/>
    </row>
    <row r="13" spans="1:13" x14ac:dyDescent="0.25">
      <c r="A13" s="779"/>
      <c r="B13" s="708" t="s">
        <v>896</v>
      </c>
      <c r="C13" s="708"/>
      <c r="D13" s="708"/>
      <c r="F13" s="4"/>
      <c r="G13" s="4"/>
      <c r="H13" s="741"/>
      <c r="I13" s="741"/>
      <c r="J13" s="741"/>
      <c r="K13" s="741"/>
      <c r="L13" s="892"/>
      <c r="M13" s="741"/>
    </row>
    <row r="14" spans="1:13" x14ac:dyDescent="0.25">
      <c r="A14" s="891"/>
      <c r="B14" s="708" t="s">
        <v>897</v>
      </c>
      <c r="C14" s="708"/>
      <c r="D14" s="708"/>
      <c r="F14" s="708"/>
      <c r="G14" s="708"/>
      <c r="H14" s="887"/>
      <c r="I14" s="888"/>
      <c r="J14" s="888"/>
      <c r="K14" s="888"/>
      <c r="L14" s="889"/>
      <c r="M14" s="890"/>
    </row>
    <row r="15" spans="1:13" x14ac:dyDescent="0.25">
      <c r="A15" s="891"/>
      <c r="B15" s="708" t="s">
        <v>898</v>
      </c>
      <c r="C15" s="708"/>
      <c r="D15" s="708"/>
      <c r="F15" s="4"/>
      <c r="G15" s="4"/>
      <c r="H15" s="887"/>
      <c r="I15" s="888"/>
      <c r="J15" s="888"/>
      <c r="K15" s="888"/>
      <c r="L15" s="889"/>
      <c r="M15" s="890"/>
    </row>
    <row r="16" spans="1:13" ht="10.5" customHeight="1" x14ac:dyDescent="0.25">
      <c r="A16" s="891"/>
      <c r="B16" s="708"/>
      <c r="C16" s="708"/>
      <c r="D16" s="708"/>
      <c r="F16" s="708"/>
      <c r="G16" s="708"/>
      <c r="H16" s="887"/>
      <c r="I16" s="888"/>
      <c r="J16" s="888"/>
      <c r="K16" s="888"/>
      <c r="L16" s="889"/>
      <c r="M16" s="890"/>
    </row>
    <row r="17" spans="1:12" s="113" customFormat="1" ht="10.199999999999999" x14ac:dyDescent="0.2">
      <c r="A17" s="893"/>
      <c r="C17" s="1090" t="s">
        <v>863</v>
      </c>
      <c r="D17" s="1090" t="s">
        <v>899</v>
      </c>
      <c r="E17" s="1090" t="s">
        <v>900</v>
      </c>
      <c r="F17" s="1090" t="s">
        <v>445</v>
      </c>
      <c r="H17" s="715" t="s">
        <v>901</v>
      </c>
      <c r="I17" s="715" t="s">
        <v>319</v>
      </c>
      <c r="J17" s="715"/>
      <c r="K17" s="715"/>
      <c r="L17" s="894"/>
    </row>
    <row r="18" spans="1:12" ht="16.2" x14ac:dyDescent="0.35">
      <c r="A18" s="146" t="s">
        <v>902</v>
      </c>
      <c r="B18" s="1090" t="s">
        <v>388</v>
      </c>
      <c r="C18" s="1090" t="s">
        <v>903</v>
      </c>
      <c r="D18" s="1090" t="s">
        <v>904</v>
      </c>
      <c r="E18" s="1090" t="s">
        <v>905</v>
      </c>
      <c r="F18" s="1090" t="s">
        <v>906</v>
      </c>
      <c r="H18" s="895" t="s">
        <v>907</v>
      </c>
      <c r="I18" s="715" t="s">
        <v>908</v>
      </c>
      <c r="J18" s="1146" t="s">
        <v>445</v>
      </c>
      <c r="K18" s="1146"/>
      <c r="L18" s="1153"/>
    </row>
    <row r="19" spans="1:12" x14ac:dyDescent="0.25">
      <c r="A19" s="147"/>
      <c r="B19" s="1090" t="s">
        <v>363</v>
      </c>
      <c r="C19" s="1090" t="s">
        <v>909</v>
      </c>
      <c r="D19" s="148" t="s">
        <v>910</v>
      </c>
      <c r="E19" s="1090" t="s">
        <v>911</v>
      </c>
      <c r="F19" s="1090" t="s">
        <v>912</v>
      </c>
      <c r="H19" s="715" t="s">
        <v>913</v>
      </c>
      <c r="I19" s="715" t="s">
        <v>914</v>
      </c>
      <c r="J19" s="1154" t="s">
        <v>915</v>
      </c>
      <c r="K19" s="1154"/>
      <c r="L19" s="1155"/>
    </row>
    <row r="20" spans="1:12" x14ac:dyDescent="0.25">
      <c r="A20" s="124" t="s">
        <v>848</v>
      </c>
      <c r="B20" s="122"/>
      <c r="C20" s="149"/>
      <c r="D20" s="123"/>
      <c r="E20" s="149"/>
      <c r="F20" s="1089">
        <f>C20+(D20*E20)</f>
        <v>0</v>
      </c>
      <c r="H20" s="123"/>
      <c r="I20" s="714">
        <v>0.75</v>
      </c>
      <c r="J20" s="1161">
        <f>H20*I20</f>
        <v>0</v>
      </c>
      <c r="K20" s="1161"/>
      <c r="L20" s="1161"/>
    </row>
    <row r="21" spans="1:12" x14ac:dyDescent="0.25">
      <c r="A21" s="124" t="s">
        <v>849</v>
      </c>
      <c r="B21" s="122"/>
      <c r="C21" s="149"/>
      <c r="D21" s="123"/>
      <c r="E21" s="149"/>
      <c r="F21" s="1089">
        <f>C21+(D21*E21)</f>
        <v>0</v>
      </c>
      <c r="H21" s="123"/>
      <c r="I21" s="714">
        <v>0.65</v>
      </c>
      <c r="J21" s="1161">
        <f>H21*I21</f>
        <v>0</v>
      </c>
      <c r="K21" s="1161"/>
      <c r="L21" s="1161"/>
    </row>
    <row r="22" spans="1:12" x14ac:dyDescent="0.25">
      <c r="A22" s="124" t="s">
        <v>850</v>
      </c>
      <c r="B22" s="122"/>
      <c r="C22" s="149"/>
      <c r="D22" s="123"/>
      <c r="E22" s="149"/>
      <c r="F22" s="1089">
        <f>C22+(D22*E22)</f>
        <v>0</v>
      </c>
      <c r="H22" s="123"/>
      <c r="I22" s="714">
        <v>0.55000000000000004</v>
      </c>
      <c r="J22" s="1161">
        <f>H22*I22</f>
        <v>0</v>
      </c>
      <c r="K22" s="1161"/>
      <c r="L22" s="1161"/>
    </row>
    <row r="23" spans="1:12" x14ac:dyDescent="0.25">
      <c r="A23" s="124" t="s">
        <v>851</v>
      </c>
      <c r="B23" s="122"/>
      <c r="C23" s="149"/>
      <c r="D23" s="123"/>
      <c r="E23" s="149"/>
      <c r="F23" s="1089">
        <f>C23+(D23*E23)</f>
        <v>0</v>
      </c>
      <c r="H23" s="123"/>
      <c r="I23" s="149"/>
      <c r="J23" s="1161">
        <f>H23*I23</f>
        <v>0</v>
      </c>
      <c r="K23" s="1161"/>
      <c r="L23" s="1161"/>
    </row>
    <row r="24" spans="1:12" ht="13.8" x14ac:dyDescent="0.25">
      <c r="A24" s="150"/>
      <c r="B24" s="78"/>
      <c r="E24" s="151" t="s">
        <v>916</v>
      </c>
      <c r="F24" s="152">
        <f>SUM(F20:F23)</f>
        <v>0</v>
      </c>
      <c r="H24" s="119"/>
      <c r="I24" s="151" t="s">
        <v>917</v>
      </c>
      <c r="J24" s="1158">
        <f>SUM(J20:L23)</f>
        <v>0</v>
      </c>
      <c r="K24" s="1159"/>
      <c r="L24" s="1160"/>
    </row>
    <row r="25" spans="1:12" ht="7.5" customHeight="1" x14ac:dyDescent="0.25">
      <c r="A25" s="150"/>
      <c r="B25" s="78"/>
      <c r="C25" s="78"/>
      <c r="D25" s="78"/>
      <c r="E25" s="153"/>
      <c r="F25" s="153"/>
      <c r="G25" s="153"/>
      <c r="H25" s="153"/>
      <c r="I25" s="154"/>
      <c r="J25" s="154"/>
      <c r="K25" s="154"/>
      <c r="L25" s="155"/>
    </row>
    <row r="26" spans="1:12" x14ac:dyDescent="0.25">
      <c r="A26" s="147"/>
      <c r="B26" s="1090" t="s">
        <v>918</v>
      </c>
      <c r="C26" s="1090" t="s">
        <v>919</v>
      </c>
      <c r="D26" s="1090" t="s">
        <v>445</v>
      </c>
      <c r="F26" s="952"/>
      <c r="G26" s="1142" t="s">
        <v>920</v>
      </c>
      <c r="H26" s="1142"/>
      <c r="I26" s="113"/>
      <c r="J26" s="1146"/>
      <c r="K26" s="1146"/>
      <c r="L26" s="1090"/>
    </row>
    <row r="27" spans="1:12" ht="16.2" x14ac:dyDescent="0.35">
      <c r="A27" s="146" t="s">
        <v>921</v>
      </c>
      <c r="B27" s="1090" t="s">
        <v>922</v>
      </c>
      <c r="C27" s="1090" t="s">
        <v>923</v>
      </c>
      <c r="D27" s="1090" t="s">
        <v>924</v>
      </c>
      <c r="F27" s="953" t="s">
        <v>925</v>
      </c>
      <c r="G27" s="954" t="s">
        <v>926</v>
      </c>
      <c r="H27" s="952" t="s">
        <v>927</v>
      </c>
      <c r="J27" s="1146"/>
      <c r="K27" s="1146"/>
      <c r="L27" s="1090"/>
    </row>
    <row r="28" spans="1:12" x14ac:dyDescent="0.25">
      <c r="A28" s="896"/>
      <c r="B28" s="1090" t="s">
        <v>872</v>
      </c>
      <c r="C28" s="1090" t="s">
        <v>928</v>
      </c>
      <c r="D28" s="1090" t="s">
        <v>912</v>
      </c>
      <c r="F28" s="952"/>
      <c r="G28" s="952" t="s">
        <v>929</v>
      </c>
      <c r="H28" s="952" t="s">
        <v>930</v>
      </c>
      <c r="K28" s="961"/>
      <c r="L28" s="1090"/>
    </row>
    <row r="29" spans="1:12" x14ac:dyDescent="0.25">
      <c r="A29" s="124" t="s">
        <v>848</v>
      </c>
      <c r="B29" s="149"/>
      <c r="C29" s="123"/>
      <c r="D29" s="1089">
        <f>B29*(C29-1)</f>
        <v>0</v>
      </c>
      <c r="F29" s="955" t="s">
        <v>848</v>
      </c>
      <c r="G29" s="956"/>
      <c r="H29" s="957"/>
      <c r="I29" s="961" t="s">
        <v>931</v>
      </c>
      <c r="K29" s="422"/>
      <c r="L29" s="709"/>
    </row>
    <row r="30" spans="1:12" x14ac:dyDescent="0.25">
      <c r="A30" s="124" t="s">
        <v>849</v>
      </c>
      <c r="B30" s="149"/>
      <c r="C30" s="123"/>
      <c r="D30" s="1089">
        <f>B30*(C30-1)</f>
        <v>0</v>
      </c>
      <c r="F30" s="955" t="s">
        <v>849</v>
      </c>
      <c r="G30" s="956"/>
      <c r="H30" s="957"/>
      <c r="I30" s="422" t="s">
        <v>932</v>
      </c>
      <c r="K30" s="422"/>
      <c r="L30" s="709"/>
    </row>
    <row r="31" spans="1:12" x14ac:dyDescent="0.25">
      <c r="A31" s="124" t="s">
        <v>850</v>
      </c>
      <c r="B31" s="149"/>
      <c r="C31" s="123"/>
      <c r="D31" s="1089">
        <f>B31*(C31-1)</f>
        <v>0</v>
      </c>
      <c r="F31" s="955" t="s">
        <v>850</v>
      </c>
      <c r="G31" s="956"/>
      <c r="H31" s="957"/>
      <c r="I31" s="422" t="s">
        <v>933</v>
      </c>
      <c r="K31" s="422"/>
      <c r="L31" s="709"/>
    </row>
    <row r="32" spans="1:12" x14ac:dyDescent="0.25">
      <c r="A32" s="124" t="s">
        <v>851</v>
      </c>
      <c r="B32" s="149"/>
      <c r="C32" s="123"/>
      <c r="D32" s="1089">
        <f>B32*(C32-1)</f>
        <v>0</v>
      </c>
      <c r="F32" s="955" t="s">
        <v>851</v>
      </c>
      <c r="G32" s="956"/>
      <c r="H32" s="957"/>
      <c r="I32" s="422" t="s">
        <v>934</v>
      </c>
      <c r="K32" s="422"/>
      <c r="L32" s="709"/>
    </row>
    <row r="33" spans="1:12" x14ac:dyDescent="0.25">
      <c r="A33" s="124"/>
      <c r="B33" s="119"/>
      <c r="C33" s="151" t="s">
        <v>935</v>
      </c>
      <c r="D33" s="152">
        <f>SUM(D29:D32)</f>
        <v>0</v>
      </c>
      <c r="F33" s="958" t="s">
        <v>936</v>
      </c>
      <c r="G33" s="959"/>
      <c r="H33" s="960"/>
      <c r="I33" s="422" t="s">
        <v>937</v>
      </c>
    </row>
    <row r="34" spans="1:12" ht="6.75" customHeight="1" thickBot="1" x14ac:dyDescent="0.3">
      <c r="A34" s="124"/>
      <c r="C34" s="156"/>
      <c r="D34" s="192"/>
      <c r="F34" s="4"/>
      <c r="G34" s="156"/>
      <c r="H34" s="192"/>
      <c r="L34" s="376"/>
    </row>
    <row r="35" spans="1:12" ht="16.2" thickBot="1" x14ac:dyDescent="0.35">
      <c r="A35" s="124"/>
      <c r="B35" s="156"/>
      <c r="D35" s="156"/>
      <c r="E35" s="157"/>
      <c r="G35" s="157"/>
      <c r="H35" s="4"/>
      <c r="I35" s="158" t="s">
        <v>938</v>
      </c>
      <c r="J35" s="1143">
        <f>F24+D33+J24+H33</f>
        <v>0</v>
      </c>
      <c r="K35" s="1144"/>
      <c r="L35" s="1145"/>
    </row>
    <row r="36" spans="1:12" x14ac:dyDescent="0.25">
      <c r="A36" s="159" t="s">
        <v>939</v>
      </c>
      <c r="B36" s="160"/>
      <c r="C36" s="160"/>
      <c r="D36" s="160"/>
      <c r="E36" s="127"/>
      <c r="F36" s="160"/>
      <c r="G36" s="156"/>
      <c r="L36" s="181"/>
    </row>
    <row r="37" spans="1:12" x14ac:dyDescent="0.25">
      <c r="A37" s="159" t="s">
        <v>940</v>
      </c>
      <c r="B37" s="160"/>
      <c r="C37" s="160"/>
      <c r="D37" s="160"/>
      <c r="E37" s="127"/>
      <c r="F37" s="160"/>
      <c r="G37" s="156"/>
      <c r="L37" s="121"/>
    </row>
    <row r="38" spans="1:12" x14ac:dyDescent="0.25">
      <c r="A38" s="159" t="s">
        <v>941</v>
      </c>
      <c r="B38" s="161"/>
      <c r="C38" s="161"/>
      <c r="D38" s="161"/>
      <c r="E38" s="162"/>
      <c r="F38" s="161"/>
      <c r="G38" s="163"/>
      <c r="H38" s="118"/>
      <c r="I38" s="118"/>
      <c r="J38" s="118"/>
      <c r="K38" s="118"/>
      <c r="L38" s="165"/>
    </row>
    <row r="39" spans="1:12" ht="4.5" customHeight="1" x14ac:dyDescent="0.25">
      <c r="A39" s="182"/>
      <c r="B39" s="183"/>
      <c r="C39" s="183"/>
      <c r="D39" s="183"/>
      <c r="E39" s="375"/>
      <c r="F39" s="183"/>
      <c r="G39" s="184"/>
      <c r="H39" s="185"/>
      <c r="I39" s="185"/>
      <c r="J39" s="185"/>
      <c r="K39" s="185"/>
      <c r="L39" s="185"/>
    </row>
    <row r="40" spans="1:12" ht="3" customHeight="1" x14ac:dyDescent="0.25">
      <c r="A40" s="371"/>
      <c r="B40" s="372"/>
      <c r="C40" s="372"/>
      <c r="D40" s="372"/>
      <c r="E40" s="373"/>
      <c r="F40" s="372"/>
      <c r="G40" s="374"/>
      <c r="H40" s="897"/>
      <c r="I40" s="897"/>
      <c r="J40" s="897"/>
      <c r="K40" s="897"/>
      <c r="L40" s="897"/>
    </row>
    <row r="41" spans="1:12" ht="4.5" customHeight="1" x14ac:dyDescent="0.25">
      <c r="A41" s="182"/>
      <c r="B41" s="183"/>
      <c r="C41" s="183"/>
      <c r="D41" s="183"/>
      <c r="E41" s="375"/>
      <c r="F41" s="183"/>
      <c r="G41" s="184"/>
      <c r="H41" s="898"/>
      <c r="I41" s="898"/>
      <c r="J41" s="898"/>
      <c r="K41" s="898"/>
      <c r="L41" s="898"/>
    </row>
    <row r="42" spans="1:12" ht="6.75" customHeight="1" x14ac:dyDescent="0.25">
      <c r="A42" s="186"/>
      <c r="B42" s="119"/>
      <c r="C42" s="119"/>
      <c r="D42" s="119"/>
      <c r="E42" s="119"/>
      <c r="F42" s="119"/>
      <c r="G42" s="119"/>
      <c r="H42" s="119"/>
      <c r="I42" s="119"/>
      <c r="J42" s="119"/>
      <c r="K42" s="119"/>
      <c r="L42" s="120"/>
    </row>
    <row r="43" spans="1:12" ht="13.8" x14ac:dyDescent="0.25">
      <c r="A43" s="189" t="s">
        <v>942</v>
      </c>
      <c r="B43" s="48"/>
      <c r="I43" s="176" t="s">
        <v>943</v>
      </c>
      <c r="J43" s="1149"/>
      <c r="K43" s="1149"/>
      <c r="L43" s="1150"/>
    </row>
    <row r="44" spans="1:12" ht="5.25" customHeight="1" x14ac:dyDescent="0.25">
      <c r="A44" s="190"/>
      <c r="H44" s="16"/>
      <c r="I44" s="16"/>
      <c r="J44" s="16"/>
      <c r="L44" s="121"/>
    </row>
    <row r="45" spans="1:12" ht="13.8" x14ac:dyDescent="0.25">
      <c r="A45" s="175" t="s">
        <v>944</v>
      </c>
      <c r="B45" s="174"/>
      <c r="C45" s="174"/>
      <c r="D45" s="174"/>
      <c r="E45" s="174"/>
      <c r="F45" s="173" t="s">
        <v>945</v>
      </c>
      <c r="G45" s="172" t="s">
        <v>946</v>
      </c>
      <c r="I45" s="176" t="s">
        <v>947</v>
      </c>
      <c r="J45" s="1149"/>
      <c r="K45" s="1149"/>
      <c r="L45" s="1150"/>
    </row>
    <row r="46" spans="1:12" s="32" customFormat="1" ht="11.4" x14ac:dyDescent="0.2">
      <c r="A46" s="170" t="s">
        <v>948</v>
      </c>
      <c r="B46" s="169"/>
      <c r="C46" s="169"/>
      <c r="D46" s="169"/>
      <c r="E46" s="169"/>
      <c r="F46" s="180">
        <v>2500</v>
      </c>
      <c r="G46" s="179">
        <v>5960</v>
      </c>
      <c r="L46" s="964"/>
    </row>
    <row r="47" spans="1:12" s="32" customFormat="1" ht="11.4" x14ac:dyDescent="0.2">
      <c r="A47" s="170" t="s">
        <v>949</v>
      </c>
      <c r="B47" s="169"/>
      <c r="C47" s="169"/>
      <c r="D47" s="169"/>
      <c r="E47" s="169"/>
      <c r="F47" s="180">
        <v>2500</v>
      </c>
      <c r="G47" s="168"/>
      <c r="L47" s="191"/>
    </row>
    <row r="48" spans="1:12" s="32" customFormat="1" ht="11.4" x14ac:dyDescent="0.2">
      <c r="A48" s="170" t="s">
        <v>950</v>
      </c>
      <c r="B48" s="169"/>
      <c r="C48" s="169"/>
      <c r="D48" s="169"/>
      <c r="E48" s="169"/>
      <c r="F48" s="180">
        <v>1500</v>
      </c>
      <c r="G48" s="168"/>
      <c r="L48" s="191"/>
    </row>
    <row r="49" spans="1:12" s="32" customFormat="1" ht="11.4" x14ac:dyDescent="0.2">
      <c r="A49" s="170" t="s">
        <v>951</v>
      </c>
      <c r="B49" s="169"/>
      <c r="C49" s="169"/>
      <c r="D49" s="169"/>
      <c r="E49" s="169"/>
      <c r="F49" s="171" t="s">
        <v>1746</v>
      </c>
      <c r="G49" s="168" t="s">
        <v>1746</v>
      </c>
      <c r="L49" s="191"/>
    </row>
    <row r="50" spans="1:12" s="32" customFormat="1" ht="12.75" customHeight="1" x14ac:dyDescent="0.2">
      <c r="A50" s="170"/>
      <c r="B50" s="169"/>
      <c r="C50" s="169"/>
      <c r="D50" s="169"/>
      <c r="E50" s="169"/>
      <c r="F50" s="594"/>
      <c r="G50" s="595"/>
      <c r="L50" s="191"/>
    </row>
    <row r="51" spans="1:12" x14ac:dyDescent="0.25">
      <c r="A51" s="710" t="s">
        <v>1748</v>
      </c>
      <c r="B51" s="167"/>
      <c r="C51" s="167"/>
      <c r="D51" s="167"/>
      <c r="E51" s="167"/>
      <c r="G51" s="121"/>
      <c r="L51" s="121"/>
    </row>
    <row r="52" spans="1:12" x14ac:dyDescent="0.25">
      <c r="A52" s="193" t="s">
        <v>952</v>
      </c>
      <c r="B52" s="167"/>
      <c r="C52" s="167"/>
      <c r="D52" s="167"/>
      <c r="E52" s="167"/>
      <c r="G52" s="121"/>
      <c r="L52" s="121"/>
    </row>
    <row r="53" spans="1:12" x14ac:dyDescent="0.25">
      <c r="A53" s="194" t="s">
        <v>953</v>
      </c>
      <c r="B53" s="166"/>
      <c r="C53" s="166"/>
      <c r="D53" s="166"/>
      <c r="E53" s="166"/>
      <c r="F53" s="1030" t="s">
        <v>954</v>
      </c>
      <c r="G53" s="165"/>
      <c r="L53" s="121"/>
    </row>
    <row r="54" spans="1:12" x14ac:dyDescent="0.25">
      <c r="A54" s="131"/>
      <c r="L54" s="121"/>
    </row>
    <row r="55" spans="1:12" ht="16.2" x14ac:dyDescent="0.25">
      <c r="A55" s="164" t="s">
        <v>902</v>
      </c>
      <c r="C55" s="1090" t="s">
        <v>955</v>
      </c>
      <c r="D55" s="1090" t="s">
        <v>955</v>
      </c>
      <c r="E55" s="1090" t="s">
        <v>956</v>
      </c>
      <c r="F55" s="1090" t="s">
        <v>445</v>
      </c>
      <c r="H55" s="952"/>
      <c r="I55" s="1142" t="s">
        <v>920</v>
      </c>
      <c r="J55" s="1142"/>
      <c r="K55" s="113"/>
      <c r="L55" s="121"/>
    </row>
    <row r="56" spans="1:12" ht="12.75" customHeight="1" x14ac:dyDescent="0.35">
      <c r="A56" s="190"/>
      <c r="B56" s="1090" t="s">
        <v>388</v>
      </c>
      <c r="C56" s="1090" t="s">
        <v>957</v>
      </c>
      <c r="D56" s="1090" t="s">
        <v>958</v>
      </c>
      <c r="E56" s="1090" t="s">
        <v>959</v>
      </c>
      <c r="F56" s="1090" t="s">
        <v>960</v>
      </c>
      <c r="H56" s="953" t="s">
        <v>925</v>
      </c>
      <c r="I56" s="954" t="s">
        <v>926</v>
      </c>
      <c r="J56" s="952" t="s">
        <v>927</v>
      </c>
      <c r="L56" s="121"/>
    </row>
    <row r="57" spans="1:12" x14ac:dyDescent="0.25">
      <c r="A57" s="190"/>
      <c r="B57" s="1090" t="s">
        <v>363</v>
      </c>
      <c r="C57" s="195" t="s">
        <v>961</v>
      </c>
      <c r="D57" s="1090"/>
      <c r="E57" s="1090"/>
      <c r="F57" s="1090" t="s">
        <v>912</v>
      </c>
      <c r="H57" s="952"/>
      <c r="I57" s="952" t="s">
        <v>929</v>
      </c>
      <c r="J57" s="952" t="s">
        <v>930</v>
      </c>
      <c r="L57" s="121"/>
    </row>
    <row r="58" spans="1:12" x14ac:dyDescent="0.25">
      <c r="A58" s="124" t="s">
        <v>848</v>
      </c>
      <c r="B58" s="122"/>
      <c r="C58" s="596"/>
      <c r="D58" s="178"/>
      <c r="E58" s="178"/>
      <c r="F58" s="1089">
        <f>C58+D58+E58</f>
        <v>0</v>
      </c>
      <c r="H58" s="955" t="s">
        <v>848</v>
      </c>
      <c r="I58" s="956"/>
      <c r="J58" s="957"/>
      <c r="K58" s="961" t="s">
        <v>931</v>
      </c>
      <c r="L58" s="121"/>
    </row>
    <row r="59" spans="1:12" x14ac:dyDescent="0.25">
      <c r="A59" s="124" t="s">
        <v>849</v>
      </c>
      <c r="B59" s="122"/>
      <c r="C59" s="596"/>
      <c r="D59" s="178"/>
      <c r="E59" s="178"/>
      <c r="F59" s="1089">
        <f t="shared" ref="F59:F61" si="0">C59+D59+E59</f>
        <v>0</v>
      </c>
      <c r="H59" s="955" t="s">
        <v>849</v>
      </c>
      <c r="I59" s="956"/>
      <c r="J59" s="957"/>
      <c r="K59" s="422" t="s">
        <v>962</v>
      </c>
      <c r="L59" s="121"/>
    </row>
    <row r="60" spans="1:12" x14ac:dyDescent="0.25">
      <c r="A60" s="124" t="s">
        <v>850</v>
      </c>
      <c r="B60" s="122"/>
      <c r="C60" s="596"/>
      <c r="D60" s="178"/>
      <c r="E60" s="178"/>
      <c r="F60" s="1089">
        <f t="shared" si="0"/>
        <v>0</v>
      </c>
      <c r="H60" s="955" t="s">
        <v>850</v>
      </c>
      <c r="I60" s="956"/>
      <c r="J60" s="957"/>
      <c r="K60" s="422" t="s">
        <v>933</v>
      </c>
      <c r="L60" s="121"/>
    </row>
    <row r="61" spans="1:12" x14ac:dyDescent="0.25">
      <c r="A61" s="124" t="s">
        <v>851</v>
      </c>
      <c r="B61" s="122"/>
      <c r="C61" s="596"/>
      <c r="D61" s="178"/>
      <c r="E61" s="178"/>
      <c r="F61" s="1089">
        <f t="shared" si="0"/>
        <v>0</v>
      </c>
      <c r="H61" s="955" t="s">
        <v>851</v>
      </c>
      <c r="I61" s="956"/>
      <c r="J61" s="957"/>
      <c r="K61" s="422" t="s">
        <v>963</v>
      </c>
      <c r="L61" s="121"/>
    </row>
    <row r="62" spans="1:12" x14ac:dyDescent="0.25">
      <c r="A62" s="190"/>
      <c r="C62" s="78"/>
      <c r="E62" s="151" t="s">
        <v>964</v>
      </c>
      <c r="F62" s="152">
        <f>SUM(F58:F61)</f>
        <v>0</v>
      </c>
      <c r="H62" s="958" t="s">
        <v>936</v>
      </c>
      <c r="I62" s="959"/>
      <c r="J62" s="960"/>
      <c r="K62" s="422" t="s">
        <v>965</v>
      </c>
      <c r="L62" s="121"/>
    </row>
    <row r="63" spans="1:12" ht="11.25" customHeight="1" x14ac:dyDescent="0.25">
      <c r="A63" s="190"/>
      <c r="B63" s="78"/>
      <c r="C63" s="78"/>
      <c r="D63" s="78"/>
      <c r="E63" s="153"/>
      <c r="F63" s="153"/>
      <c r="L63" s="121"/>
    </row>
    <row r="64" spans="1:12" ht="16.2" x14ac:dyDescent="0.25">
      <c r="A64" s="164" t="s">
        <v>921</v>
      </c>
      <c r="B64" s="715" t="s">
        <v>901</v>
      </c>
      <c r="C64" s="715" t="s">
        <v>966</v>
      </c>
      <c r="D64" s="5" t="s">
        <v>967</v>
      </c>
      <c r="L64" s="121"/>
    </row>
    <row r="65" spans="1:12" x14ac:dyDescent="0.25">
      <c r="A65" s="190"/>
      <c r="B65" s="895" t="s">
        <v>907</v>
      </c>
      <c r="C65" s="715">
        <v>5000</v>
      </c>
      <c r="D65" s="715">
        <v>5000</v>
      </c>
      <c r="E65" s="715" t="s">
        <v>968</v>
      </c>
      <c r="F65" s="1090" t="s">
        <v>445</v>
      </c>
      <c r="G65" s="1090"/>
      <c r="H65" s="1090" t="s">
        <v>969</v>
      </c>
      <c r="I65" s="1090" t="s">
        <v>299</v>
      </c>
      <c r="J65" s="1146" t="s">
        <v>970</v>
      </c>
      <c r="K65" s="1146"/>
      <c r="L65" s="1091" t="s">
        <v>299</v>
      </c>
    </row>
    <row r="66" spans="1:12" x14ac:dyDescent="0.25">
      <c r="A66" s="190"/>
      <c r="B66" s="715" t="s">
        <v>913</v>
      </c>
      <c r="C66" s="715" t="s">
        <v>927</v>
      </c>
      <c r="D66" s="715" t="s">
        <v>927</v>
      </c>
      <c r="E66" s="715" t="s">
        <v>927</v>
      </c>
      <c r="F66" s="1092" t="s">
        <v>971</v>
      </c>
      <c r="G66" s="1090"/>
      <c r="H66" s="1090" t="s">
        <v>972</v>
      </c>
      <c r="I66" s="1090" t="s">
        <v>972</v>
      </c>
      <c r="J66" s="1146" t="s">
        <v>829</v>
      </c>
      <c r="K66" s="1146"/>
      <c r="L66" s="1091" t="s">
        <v>973</v>
      </c>
    </row>
    <row r="67" spans="1:12" x14ac:dyDescent="0.25">
      <c r="A67" s="124" t="s">
        <v>848</v>
      </c>
      <c r="B67" s="899"/>
      <c r="C67" s="899"/>
      <c r="D67" s="1022"/>
      <c r="E67" s="1022"/>
      <c r="F67" s="728">
        <f>((C67*0.75)+(D67*0.65)+(E67*0.55))</f>
        <v>0</v>
      </c>
      <c r="G67" s="962"/>
      <c r="H67" s="1092" t="s">
        <v>295</v>
      </c>
      <c r="I67" s="1090" t="s">
        <v>974</v>
      </c>
      <c r="J67" s="1146" t="s">
        <v>975</v>
      </c>
      <c r="K67" s="1146"/>
      <c r="L67" s="1091" t="s">
        <v>306</v>
      </c>
    </row>
    <row r="68" spans="1:12" x14ac:dyDescent="0.25">
      <c r="A68" s="124" t="s">
        <v>849</v>
      </c>
      <c r="B68" s="123"/>
      <c r="C68" s="123"/>
      <c r="D68" s="596"/>
      <c r="E68" s="596"/>
      <c r="F68" s="728">
        <f t="shared" ref="F68:F70" si="1">((C68*0.75)+(D68*0.65)+(E68*0.55))</f>
        <v>0</v>
      </c>
      <c r="G68" s="962"/>
      <c r="H68" s="177"/>
      <c r="I68" s="122"/>
      <c r="J68" s="1147"/>
      <c r="K68" s="1148"/>
      <c r="L68" s="122"/>
    </row>
    <row r="69" spans="1:12" x14ac:dyDescent="0.25">
      <c r="A69" s="124" t="s">
        <v>850</v>
      </c>
      <c r="B69" s="123"/>
      <c r="C69" s="123"/>
      <c r="D69" s="596"/>
      <c r="E69" s="596"/>
      <c r="F69" s="728">
        <f t="shared" si="1"/>
        <v>0</v>
      </c>
      <c r="G69" s="962"/>
      <c r="H69" s="177"/>
      <c r="I69" s="122"/>
      <c r="J69" s="1147"/>
      <c r="K69" s="1148"/>
      <c r="L69" s="122"/>
    </row>
    <row r="70" spans="1:12" x14ac:dyDescent="0.25">
      <c r="A70" s="124" t="s">
        <v>851</v>
      </c>
      <c r="B70" s="123"/>
      <c r="C70" s="123"/>
      <c r="D70" s="596"/>
      <c r="E70" s="596"/>
      <c r="F70" s="728">
        <f t="shared" si="1"/>
        <v>0</v>
      </c>
      <c r="G70" s="962"/>
      <c r="H70" s="177"/>
      <c r="I70" s="122"/>
      <c r="J70" s="1147"/>
      <c r="K70" s="1148"/>
      <c r="L70" s="122"/>
    </row>
    <row r="71" spans="1:12" x14ac:dyDescent="0.25">
      <c r="A71" s="711" t="s">
        <v>976</v>
      </c>
      <c r="F71" s="1088">
        <f>SUM(F67:F70)</f>
        <v>0</v>
      </c>
      <c r="G71" s="963"/>
      <c r="H71" s="177"/>
      <c r="I71" s="122"/>
      <c r="J71" s="1147"/>
      <c r="K71" s="1148"/>
      <c r="L71" s="122"/>
    </row>
    <row r="72" spans="1:12" ht="13.8" thickBot="1" x14ac:dyDescent="0.3">
      <c r="A72" s="193"/>
      <c r="I72" s="156"/>
      <c r="J72" s="192"/>
      <c r="K72" s="192"/>
      <c r="L72" s="360"/>
    </row>
    <row r="73" spans="1:12" ht="16.2" thickBot="1" x14ac:dyDescent="0.35">
      <c r="A73" s="124"/>
      <c r="B73" s="156"/>
      <c r="D73" s="156"/>
      <c r="E73" s="157"/>
      <c r="G73" s="157"/>
      <c r="H73" s="4"/>
      <c r="I73" s="158" t="s">
        <v>977</v>
      </c>
      <c r="J73" s="1143">
        <f>F71+F62</f>
        <v>0</v>
      </c>
      <c r="K73" s="1144"/>
      <c r="L73" s="1145"/>
    </row>
    <row r="74" spans="1:12" ht="4.5" customHeight="1" x14ac:dyDescent="0.25">
      <c r="A74" s="128"/>
      <c r="B74" s="118"/>
      <c r="C74" s="118"/>
      <c r="D74" s="118"/>
      <c r="E74" s="118"/>
      <c r="F74" s="118"/>
      <c r="G74" s="118"/>
      <c r="H74" s="118"/>
      <c r="I74" s="118"/>
      <c r="J74" s="118"/>
      <c r="K74" s="118"/>
      <c r="L74" s="165"/>
    </row>
    <row r="75" spans="1:12" x14ac:dyDescent="0.25">
      <c r="A75" s="268" t="s">
        <v>978</v>
      </c>
    </row>
  </sheetData>
  <mergeCells count="27">
    <mergeCell ref="K6:L6"/>
    <mergeCell ref="K7:L7"/>
    <mergeCell ref="K8:L8"/>
    <mergeCell ref="J43:L43"/>
    <mergeCell ref="J24:L24"/>
    <mergeCell ref="J20:L20"/>
    <mergeCell ref="J21:L21"/>
    <mergeCell ref="J22:L22"/>
    <mergeCell ref="J23:L23"/>
    <mergeCell ref="J26:K26"/>
    <mergeCell ref="F7:G7"/>
    <mergeCell ref="F8:G8"/>
    <mergeCell ref="J35:L35"/>
    <mergeCell ref="J18:L18"/>
    <mergeCell ref="J19:L19"/>
    <mergeCell ref="J27:K27"/>
    <mergeCell ref="I55:J55"/>
    <mergeCell ref="G26:H26"/>
    <mergeCell ref="J73:L73"/>
    <mergeCell ref="J65:K65"/>
    <mergeCell ref="J66:K66"/>
    <mergeCell ref="J67:K67"/>
    <mergeCell ref="J68:K68"/>
    <mergeCell ref="J69:K69"/>
    <mergeCell ref="J70:K70"/>
    <mergeCell ref="J71:K71"/>
    <mergeCell ref="J45:L45"/>
  </mergeCells>
  <phoneticPr fontId="3" type="noConversion"/>
  <printOptions horizontalCentered="1"/>
  <pageMargins left="0.25" right="0.25" top="0.45" bottom="0.5" header="0.5" footer="0.5"/>
  <pageSetup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60"/>
    <pageSetUpPr fitToPage="1"/>
  </sheetPr>
  <dimension ref="A1:N69"/>
  <sheetViews>
    <sheetView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979</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K5"/>
      <c r="L5"/>
    </row>
    <row r="6" spans="1:12" ht="19.5" customHeight="1" x14ac:dyDescent="0.25">
      <c r="A6" s="109" t="s">
        <v>980</v>
      </c>
      <c r="K6"/>
      <c r="L6" s="110" t="s">
        <v>295</v>
      </c>
    </row>
    <row r="7" spans="1:12" s="75" customFormat="1" ht="13.8" x14ac:dyDescent="0.25">
      <c r="A7" s="93">
        <v>2.09</v>
      </c>
      <c r="B7" s="76" t="s">
        <v>981</v>
      </c>
      <c r="C7" s="788"/>
      <c r="D7" s="788"/>
      <c r="E7" s="91"/>
      <c r="F7" s="91"/>
      <c r="G7" s="91"/>
      <c r="H7" s="91"/>
      <c r="I7" s="91"/>
      <c r="K7" s="79"/>
      <c r="L7" s="110" t="s">
        <v>297</v>
      </c>
    </row>
    <row r="8" spans="1:12" s="75" customFormat="1" ht="12" customHeight="1" x14ac:dyDescent="0.25">
      <c r="A8" s="789"/>
      <c r="B8" s="651" t="s">
        <v>982</v>
      </c>
      <c r="C8" s="1084"/>
      <c r="D8" s="91"/>
      <c r="F8" s="1084" t="s">
        <v>299</v>
      </c>
      <c r="G8" s="1138" t="s">
        <v>300</v>
      </c>
      <c r="H8" s="1138"/>
      <c r="I8" s="1084" t="s">
        <v>983</v>
      </c>
      <c r="J8" s="1084" t="s">
        <v>302</v>
      </c>
      <c r="K8" s="79"/>
      <c r="L8" s="1084"/>
    </row>
    <row r="9" spans="1:12" s="75" customFormat="1" ht="12" customHeight="1" x14ac:dyDescent="0.25">
      <c r="A9" s="790"/>
      <c r="B9" s="86" t="s">
        <v>822</v>
      </c>
      <c r="C9" s="91"/>
      <c r="D9" s="91"/>
      <c r="F9" s="1084" t="s">
        <v>320</v>
      </c>
      <c r="G9" s="1138" t="s">
        <v>304</v>
      </c>
      <c r="H9" s="1138"/>
      <c r="I9" s="1084" t="s">
        <v>984</v>
      </c>
      <c r="J9" s="1084" t="s">
        <v>306</v>
      </c>
      <c r="K9" s="79"/>
      <c r="L9" s="1084"/>
    </row>
    <row r="10" spans="1:12" s="75" customFormat="1" ht="12" customHeight="1" x14ac:dyDescent="0.25">
      <c r="A10" s="790"/>
      <c r="B10" s="105" t="s">
        <v>307</v>
      </c>
      <c r="C10" s="91"/>
      <c r="D10" s="91"/>
      <c r="F10" s="80"/>
      <c r="G10" s="1166"/>
      <c r="H10" s="1167"/>
      <c r="I10" s="82"/>
      <c r="J10" s="80"/>
      <c r="K10" s="84"/>
      <c r="L10" s="87">
        <v>0</v>
      </c>
    </row>
    <row r="11" spans="1:12" s="75" customFormat="1" ht="9" customHeight="1" x14ac:dyDescent="0.25">
      <c r="A11" s="790"/>
      <c r="B11" s="793"/>
      <c r="C11" s="788"/>
      <c r="D11" s="788"/>
      <c r="E11" s="792"/>
      <c r="F11" s="792"/>
      <c r="I11" s="792"/>
      <c r="J11" s="98"/>
      <c r="L11" s="77"/>
    </row>
    <row r="12" spans="1:12" s="75" customFormat="1" ht="9" customHeight="1" x14ac:dyDescent="0.25">
      <c r="A12" s="790"/>
      <c r="B12" s="4"/>
      <c r="C12" s="788"/>
      <c r="D12" s="788"/>
      <c r="E12" s="792"/>
      <c r="F12" s="792"/>
      <c r="I12" s="792"/>
      <c r="J12" s="100"/>
      <c r="L12" s="77"/>
    </row>
    <row r="13" spans="1:12" s="75" customFormat="1" ht="12" customHeight="1" x14ac:dyDescent="0.25">
      <c r="A13" s="93">
        <v>2.1</v>
      </c>
      <c r="B13" s="76" t="s">
        <v>985</v>
      </c>
      <c r="C13" s="788"/>
      <c r="D13" s="788"/>
      <c r="E13" s="792"/>
      <c r="F13" s="792"/>
      <c r="I13" s="792"/>
      <c r="J13" s="100"/>
      <c r="L13" s="91"/>
    </row>
    <row r="14" spans="1:12" s="75" customFormat="1" ht="12" customHeight="1" x14ac:dyDescent="0.25">
      <c r="A14" s="789"/>
      <c r="B14" s="651" t="s">
        <v>986</v>
      </c>
      <c r="C14" s="794"/>
      <c r="D14" s="794"/>
      <c r="E14" s="1084" t="s">
        <v>299</v>
      </c>
      <c r="F14" s="1138" t="s">
        <v>856</v>
      </c>
      <c r="G14" s="1138"/>
      <c r="H14" s="1084" t="s">
        <v>857</v>
      </c>
      <c r="I14" s="1084" t="s">
        <v>983</v>
      </c>
      <c r="J14" s="1084" t="s">
        <v>302</v>
      </c>
      <c r="K14" s="74"/>
      <c r="L14" s="91"/>
    </row>
    <row r="15" spans="1:12" s="75" customFormat="1" ht="12" customHeight="1" x14ac:dyDescent="0.25">
      <c r="A15" s="790"/>
      <c r="B15" s="86" t="s">
        <v>822</v>
      </c>
      <c r="C15" s="788"/>
      <c r="D15" s="788"/>
      <c r="E15" s="1084" t="s">
        <v>303</v>
      </c>
      <c r="F15" s="1138" t="s">
        <v>858</v>
      </c>
      <c r="G15" s="1138"/>
      <c r="H15" s="1084" t="s">
        <v>304</v>
      </c>
      <c r="I15" s="1084" t="s">
        <v>305</v>
      </c>
      <c r="J15" s="1084" t="s">
        <v>306</v>
      </c>
      <c r="L15" s="77"/>
    </row>
    <row r="16" spans="1:12" s="75" customFormat="1" ht="12" customHeight="1" x14ac:dyDescent="0.25">
      <c r="A16" s="790"/>
      <c r="B16" s="105" t="s">
        <v>307</v>
      </c>
      <c r="C16" s="91"/>
      <c r="D16" s="788"/>
      <c r="E16" s="80"/>
      <c r="F16" s="1166"/>
      <c r="G16" s="1167"/>
      <c r="H16" s="1093"/>
      <c r="I16" s="82"/>
      <c r="J16" s="80"/>
      <c r="L16" s="87">
        <v>0</v>
      </c>
    </row>
    <row r="17" spans="1:13" s="75" customFormat="1" ht="12" customHeight="1" x14ac:dyDescent="0.25">
      <c r="A17" s="790"/>
      <c r="B17" s="105" t="s">
        <v>987</v>
      </c>
      <c r="C17" s="95"/>
      <c r="D17" s="788"/>
      <c r="E17" s="792"/>
      <c r="F17" s="792"/>
      <c r="G17" s="792"/>
      <c r="H17" s="98"/>
      <c r="I17" s="791"/>
      <c r="J17" s="77"/>
    </row>
    <row r="18" spans="1:13" s="75" customFormat="1" ht="9" customHeight="1" x14ac:dyDescent="0.25">
      <c r="A18" s="790"/>
      <c r="B18" s="651"/>
      <c r="C18" s="788"/>
      <c r="D18" s="788"/>
      <c r="E18" s="792"/>
      <c r="F18" s="792"/>
      <c r="G18" s="792"/>
      <c r="H18" s="98"/>
      <c r="I18" s="791"/>
      <c r="J18" s="77"/>
    </row>
    <row r="19" spans="1:13" s="75" customFormat="1" ht="9" customHeight="1" x14ac:dyDescent="0.25">
      <c r="A19" s="790"/>
      <c r="B19" s="4"/>
      <c r="C19" s="788"/>
      <c r="D19" s="788"/>
      <c r="E19" s="792"/>
      <c r="F19" s="792"/>
      <c r="G19" s="792"/>
      <c r="H19" s="100"/>
      <c r="I19" s="791"/>
      <c r="J19" s="77"/>
    </row>
    <row r="20" spans="1:13" s="75" customFormat="1" ht="12" customHeight="1" x14ac:dyDescent="0.25">
      <c r="A20" s="93">
        <v>2.121</v>
      </c>
      <c r="B20" s="76" t="s">
        <v>988</v>
      </c>
      <c r="C20" s="788"/>
      <c r="D20" s="788"/>
      <c r="E20" s="792"/>
      <c r="F20" s="792"/>
      <c r="G20" s="792"/>
      <c r="H20" s="100"/>
      <c r="I20" s="791"/>
      <c r="J20" s="88"/>
    </row>
    <row r="21" spans="1:13" s="75" customFormat="1" ht="12" customHeight="1" x14ac:dyDescent="0.25">
      <c r="A21" s="789"/>
      <c r="B21" s="651" t="s">
        <v>989</v>
      </c>
      <c r="C21" s="794"/>
      <c r="D21" s="794"/>
      <c r="E21" s="1084"/>
      <c r="F21" s="1084"/>
      <c r="G21" s="1138" t="s">
        <v>827</v>
      </c>
      <c r="H21" s="1138"/>
      <c r="I21" s="795"/>
      <c r="J21" s="91"/>
      <c r="K21" s="74"/>
    </row>
    <row r="22" spans="1:13" s="75" customFormat="1" ht="12" customHeight="1" x14ac:dyDescent="0.25">
      <c r="A22" s="790"/>
      <c r="C22" s="1084" t="s">
        <v>299</v>
      </c>
      <c r="D22" s="1084" t="s">
        <v>844</v>
      </c>
      <c r="E22" s="1084" t="s">
        <v>845</v>
      </c>
      <c r="F22" s="1084" t="s">
        <v>300</v>
      </c>
      <c r="G22" s="1084" t="s">
        <v>295</v>
      </c>
      <c r="H22" s="1084" t="s">
        <v>299</v>
      </c>
      <c r="I22" s="1084" t="s">
        <v>829</v>
      </c>
      <c r="J22" s="1084" t="s">
        <v>302</v>
      </c>
      <c r="K22" s="795"/>
      <c r="L22" s="77"/>
      <c r="M22" s="79"/>
    </row>
    <row r="23" spans="1:13" s="75" customFormat="1" ht="12" customHeight="1" x14ac:dyDescent="0.25">
      <c r="A23" s="790"/>
      <c r="C23" s="1084" t="s">
        <v>303</v>
      </c>
      <c r="D23" s="1084" t="s">
        <v>846</v>
      </c>
      <c r="E23" s="1084" t="s">
        <v>847</v>
      </c>
      <c r="F23" s="1084" t="s">
        <v>304</v>
      </c>
      <c r="G23" s="1141" t="s">
        <v>831</v>
      </c>
      <c r="H23" s="1141"/>
      <c r="I23" s="1084" t="s">
        <v>832</v>
      </c>
      <c r="J23" s="1084" t="s">
        <v>306</v>
      </c>
      <c r="K23" s="791"/>
      <c r="M23" s="79"/>
    </row>
    <row r="24" spans="1:13" s="75" customFormat="1" ht="12" customHeight="1" x14ac:dyDescent="0.25">
      <c r="A24" s="790"/>
      <c r="B24" s="188"/>
      <c r="C24" s="80"/>
      <c r="D24" s="82"/>
      <c r="E24" s="81"/>
      <c r="F24" s="82"/>
      <c r="G24" s="107"/>
      <c r="H24" s="80"/>
      <c r="I24" s="82"/>
      <c r="J24" s="80"/>
      <c r="K24" s="791"/>
      <c r="L24" s="87">
        <f>(D24*E24)+(D25*E25)+(D26*E26)+(D27*E27)</f>
        <v>0</v>
      </c>
      <c r="M24" s="79"/>
    </row>
    <row r="25" spans="1:13" s="75" customFormat="1" ht="12" customHeight="1" x14ac:dyDescent="0.25">
      <c r="A25" s="790"/>
      <c r="B25" s="188"/>
      <c r="C25" s="80"/>
      <c r="D25" s="82"/>
      <c r="E25" s="81"/>
      <c r="F25" s="82"/>
      <c r="G25" s="107"/>
      <c r="H25" s="80"/>
      <c r="I25" s="82"/>
      <c r="J25" s="80"/>
      <c r="K25" s="791"/>
      <c r="L25" s="88"/>
      <c r="M25" s="84"/>
    </row>
    <row r="26" spans="1:13" s="75" customFormat="1" ht="12" customHeight="1" x14ac:dyDescent="0.25">
      <c r="A26" s="790"/>
      <c r="B26" s="188"/>
      <c r="C26" s="80"/>
      <c r="D26" s="82"/>
      <c r="E26" s="81"/>
      <c r="F26" s="82"/>
      <c r="G26" s="107"/>
      <c r="H26" s="80"/>
      <c r="I26" s="82"/>
      <c r="J26" s="80"/>
      <c r="K26" s="791"/>
      <c r="L26" s="88"/>
    </row>
    <row r="27" spans="1:13" s="75" customFormat="1" ht="12" customHeight="1" x14ac:dyDescent="0.25">
      <c r="B27" s="86" t="s">
        <v>822</v>
      </c>
      <c r="C27" s="80"/>
      <c r="D27" s="82"/>
      <c r="E27" s="81"/>
      <c r="F27" s="82"/>
      <c r="G27" s="107"/>
      <c r="H27" s="80"/>
      <c r="I27" s="82"/>
      <c r="J27" s="80"/>
      <c r="K27" s="791"/>
      <c r="L27" s="88"/>
    </row>
    <row r="28" spans="1:13" s="75" customFormat="1" ht="12" customHeight="1" x14ac:dyDescent="0.25">
      <c r="B28" s="105" t="s">
        <v>307</v>
      </c>
      <c r="C28" s="91"/>
      <c r="D28" s="788"/>
      <c r="E28" s="103"/>
      <c r="F28" s="84"/>
      <c r="G28" s="104"/>
      <c r="H28" s="103"/>
      <c r="I28" s="791"/>
      <c r="J28" s="88"/>
    </row>
    <row r="29" spans="1:13" s="75" customFormat="1" ht="12" customHeight="1" x14ac:dyDescent="0.25">
      <c r="A29" s="790"/>
      <c r="B29" s="94" t="s">
        <v>990</v>
      </c>
      <c r="C29" s="91"/>
      <c r="D29" s="788"/>
      <c r="E29" s="103"/>
      <c r="F29" s="84"/>
      <c r="G29" s="104"/>
      <c r="H29" s="103"/>
      <c r="I29" s="791"/>
      <c r="J29" s="88"/>
    </row>
    <row r="30" spans="1:13" s="75" customFormat="1" ht="12" customHeight="1" x14ac:dyDescent="0.25">
      <c r="A30" s="790"/>
      <c r="B30" s="94" t="s">
        <v>991</v>
      </c>
      <c r="C30" s="91"/>
      <c r="D30" s="788"/>
      <c r="E30" s="103"/>
      <c r="F30" s="84"/>
      <c r="G30" s="104"/>
      <c r="H30" s="103"/>
      <c r="I30" s="791"/>
      <c r="J30" s="88"/>
    </row>
    <row r="31" spans="1:13" s="75" customFormat="1" ht="12" customHeight="1" x14ac:dyDescent="0.25">
      <c r="A31" s="790"/>
      <c r="B31" s="94" t="s">
        <v>992</v>
      </c>
      <c r="C31" s="91"/>
      <c r="D31" s="788"/>
      <c r="E31" s="103"/>
      <c r="F31" s="84"/>
      <c r="G31" s="104"/>
      <c r="H31" s="103"/>
      <c r="I31" s="791"/>
      <c r="J31" s="88"/>
    </row>
    <row r="32" spans="1:13" s="75" customFormat="1" ht="12" customHeight="1" x14ac:dyDescent="0.25">
      <c r="A32" s="790"/>
      <c r="B32" s="94"/>
      <c r="C32" s="97"/>
      <c r="D32" s="788"/>
      <c r="E32" s="792"/>
      <c r="F32" s="792"/>
      <c r="G32" s="792"/>
      <c r="H32" s="792"/>
      <c r="I32" s="792"/>
      <c r="J32" s="98"/>
      <c r="K32" s="791"/>
      <c r="L32" s="77"/>
    </row>
    <row r="33" spans="1:13" s="75" customFormat="1" ht="12" customHeight="1" x14ac:dyDescent="0.25">
      <c r="A33" s="790"/>
      <c r="C33" s="788"/>
      <c r="D33" s="788"/>
      <c r="E33" s="792"/>
      <c r="F33" s="792"/>
      <c r="G33" s="792"/>
      <c r="H33" s="792"/>
      <c r="I33" s="792"/>
      <c r="J33" s="100"/>
      <c r="K33" s="791"/>
      <c r="L33" s="77"/>
    </row>
    <row r="34" spans="1:13" s="75" customFormat="1" ht="12" customHeight="1" x14ac:dyDescent="0.25">
      <c r="A34" s="93">
        <v>2.13</v>
      </c>
      <c r="B34" s="76" t="s">
        <v>993</v>
      </c>
      <c r="C34" s="788"/>
      <c r="D34" s="788"/>
      <c r="E34" s="792"/>
      <c r="F34" s="792"/>
      <c r="G34" s="792"/>
      <c r="H34" s="792"/>
      <c r="I34" s="792"/>
      <c r="J34" s="100"/>
      <c r="K34" s="791"/>
      <c r="L34" s="88"/>
    </row>
    <row r="35" spans="1:13" s="75" customFormat="1" ht="12" customHeight="1" x14ac:dyDescent="0.25">
      <c r="A35" s="789"/>
      <c r="B35" s="651" t="s">
        <v>986</v>
      </c>
      <c r="C35" s="794"/>
      <c r="D35" s="794"/>
      <c r="E35" s="1084" t="s">
        <v>299</v>
      </c>
      <c r="F35" s="1138" t="s">
        <v>856</v>
      </c>
      <c r="G35" s="1138"/>
      <c r="H35" s="1084" t="s">
        <v>857</v>
      </c>
      <c r="I35" s="1084" t="s">
        <v>983</v>
      </c>
      <c r="J35" s="1084" t="s">
        <v>302</v>
      </c>
      <c r="K35" s="74"/>
      <c r="L35" s="91"/>
    </row>
    <row r="36" spans="1:13" s="75" customFormat="1" ht="12" customHeight="1" x14ac:dyDescent="0.25">
      <c r="A36" s="790"/>
      <c r="B36" s="86" t="s">
        <v>822</v>
      </c>
      <c r="C36" s="788"/>
      <c r="D36" s="788"/>
      <c r="E36" s="1084" t="s">
        <v>303</v>
      </c>
      <c r="F36" s="1138" t="s">
        <v>858</v>
      </c>
      <c r="G36" s="1138"/>
      <c r="H36" s="1084" t="s">
        <v>304</v>
      </c>
      <c r="I36" s="1084" t="s">
        <v>305</v>
      </c>
      <c r="J36" s="1084" t="s">
        <v>306</v>
      </c>
      <c r="L36" s="77"/>
    </row>
    <row r="37" spans="1:13" s="75" customFormat="1" ht="12" customHeight="1" x14ac:dyDescent="0.25">
      <c r="A37" s="790"/>
      <c r="B37" s="105" t="s">
        <v>307</v>
      </c>
      <c r="C37" s="91"/>
      <c r="D37" s="788"/>
      <c r="E37" s="80"/>
      <c r="F37" s="1166"/>
      <c r="G37" s="1167"/>
      <c r="H37" s="1093"/>
      <c r="I37" s="82"/>
      <c r="J37" s="80"/>
      <c r="L37" s="87">
        <v>0</v>
      </c>
    </row>
    <row r="38" spans="1:13" s="75" customFormat="1" ht="12" customHeight="1" x14ac:dyDescent="0.25">
      <c r="A38" s="790"/>
      <c r="B38" s="105" t="s">
        <v>987</v>
      </c>
      <c r="C38" s="95"/>
      <c r="D38" s="788"/>
      <c r="E38" s="792"/>
      <c r="F38" s="792"/>
      <c r="G38" s="792"/>
      <c r="H38" s="98"/>
      <c r="I38" s="791"/>
      <c r="J38" s="77"/>
    </row>
    <row r="39" spans="1:13" s="75" customFormat="1" ht="12" customHeight="1" x14ac:dyDescent="0.25">
      <c r="A39" s="790"/>
      <c r="C39" s="95"/>
      <c r="D39" s="788"/>
      <c r="E39" s="792"/>
      <c r="F39" s="792"/>
      <c r="G39" s="792"/>
      <c r="H39" s="792"/>
      <c r="I39" s="792"/>
      <c r="J39" s="98"/>
      <c r="K39" s="791"/>
      <c r="L39" s="77"/>
    </row>
    <row r="40" spans="1:13" s="75" customFormat="1" ht="12" customHeight="1" x14ac:dyDescent="0.25">
      <c r="A40" s="790"/>
      <c r="B40" s="99"/>
      <c r="C40" s="97"/>
      <c r="D40" s="788"/>
      <c r="E40" s="792"/>
      <c r="F40" s="792"/>
      <c r="G40" s="792"/>
      <c r="H40" s="792"/>
      <c r="I40" s="792"/>
      <c r="J40" s="98"/>
      <c r="K40" s="791"/>
      <c r="L40" s="77"/>
    </row>
    <row r="41" spans="1:13" s="75" customFormat="1" ht="12" customHeight="1" x14ac:dyDescent="0.25">
      <c r="A41" s="93">
        <v>2.141</v>
      </c>
      <c r="B41" s="76" t="s">
        <v>994</v>
      </c>
      <c r="C41" s="788"/>
      <c r="D41" s="788"/>
      <c r="E41" s="792"/>
      <c r="F41" s="792"/>
      <c r="G41" s="1138" t="s">
        <v>995</v>
      </c>
      <c r="H41" s="1138"/>
      <c r="I41" s="1138" t="s">
        <v>996</v>
      </c>
      <c r="J41" s="1138"/>
    </row>
    <row r="42" spans="1:13" s="75" customFormat="1" ht="12" customHeight="1" x14ac:dyDescent="0.25">
      <c r="A42" s="789"/>
      <c r="B42" s="651" t="s">
        <v>997</v>
      </c>
      <c r="C42" s="794"/>
      <c r="D42" s="794"/>
      <c r="E42" s="1084"/>
      <c r="F42" s="1084"/>
      <c r="G42" s="1084" t="s">
        <v>998</v>
      </c>
      <c r="H42" s="1084" t="s">
        <v>999</v>
      </c>
      <c r="I42" s="1138" t="s">
        <v>1000</v>
      </c>
      <c r="J42" s="1138"/>
      <c r="K42" s="74"/>
    </row>
    <row r="43" spans="1:13" s="75" customFormat="1" ht="12" customHeight="1" x14ac:dyDescent="0.25">
      <c r="A43" s="790"/>
      <c r="B43" s="86" t="s">
        <v>822</v>
      </c>
      <c r="C43" s="1084"/>
      <c r="D43" s="1084"/>
      <c r="F43" s="1084"/>
      <c r="G43" s="1141" t="s">
        <v>1001</v>
      </c>
      <c r="H43" s="1141"/>
      <c r="I43" s="1138" t="s">
        <v>70</v>
      </c>
      <c r="J43" s="1138"/>
      <c r="K43" s="791"/>
      <c r="L43" s="77"/>
      <c r="M43" s="79"/>
    </row>
    <row r="44" spans="1:13" s="75" customFormat="1" ht="12" customHeight="1" x14ac:dyDescent="0.25">
      <c r="A44" s="790"/>
      <c r="B44" s="105" t="s">
        <v>307</v>
      </c>
      <c r="C44" s="1084"/>
      <c r="D44" s="1084"/>
      <c r="F44" s="1084"/>
      <c r="G44" s="82"/>
      <c r="H44" s="81"/>
      <c r="I44" s="1164"/>
      <c r="J44" s="1165"/>
      <c r="K44" s="791"/>
      <c r="L44" s="87">
        <f>I44</f>
        <v>0</v>
      </c>
      <c r="M44" s="79"/>
    </row>
    <row r="45" spans="1:13" s="75" customFormat="1" ht="12" customHeight="1" x14ac:dyDescent="0.25">
      <c r="B45" s="105" t="s">
        <v>1002</v>
      </c>
      <c r="C45" s="91"/>
      <c r="D45" s="788"/>
      <c r="E45" s="103"/>
      <c r="F45" s="84"/>
      <c r="G45" s="104"/>
      <c r="H45" s="103"/>
      <c r="I45" s="791"/>
      <c r="J45" s="88"/>
    </row>
    <row r="46" spans="1:13" s="75" customFormat="1" ht="12" customHeight="1" x14ac:dyDescent="0.25">
      <c r="A46" s="790"/>
      <c r="B46" s="94" t="s">
        <v>1003</v>
      </c>
      <c r="C46" s="91"/>
      <c r="D46" s="788"/>
      <c r="E46" s="103"/>
      <c r="F46" s="84"/>
      <c r="G46" s="104"/>
      <c r="H46" s="103"/>
      <c r="I46" s="791"/>
      <c r="J46" s="88"/>
    </row>
    <row r="47" spans="1:13" s="75" customFormat="1" ht="12" customHeight="1" x14ac:dyDescent="0.25">
      <c r="A47" s="790"/>
      <c r="C47" s="788"/>
      <c r="D47" s="788"/>
      <c r="E47" s="103"/>
      <c r="F47" s="84"/>
      <c r="G47" s="84"/>
      <c r="H47" s="84"/>
      <c r="I47" s="104"/>
      <c r="J47" s="103"/>
      <c r="K47" s="791"/>
      <c r="L47" s="88"/>
    </row>
    <row r="48" spans="1:13" s="75" customFormat="1" ht="12" customHeight="1" x14ac:dyDescent="0.25">
      <c r="A48" s="790"/>
      <c r="B48" s="94"/>
      <c r="C48" s="788"/>
      <c r="D48" s="788"/>
      <c r="E48" s="792"/>
      <c r="F48" s="792"/>
      <c r="G48" s="792"/>
      <c r="H48" s="792"/>
      <c r="I48" s="792"/>
      <c r="J48" s="98"/>
      <c r="K48" s="791"/>
      <c r="L48" s="77"/>
    </row>
    <row r="49" spans="1:14" s="75" customFormat="1" ht="12" customHeight="1" x14ac:dyDescent="0.25">
      <c r="A49" s="93">
        <v>2.15</v>
      </c>
      <c r="B49" s="76" t="s">
        <v>1004</v>
      </c>
      <c r="C49" s="788"/>
      <c r="D49" s="788"/>
      <c r="E49" s="792"/>
      <c r="F49" s="792"/>
      <c r="G49" s="792"/>
      <c r="H49" s="792"/>
      <c r="I49" s="1138" t="s">
        <v>1005</v>
      </c>
      <c r="J49" s="1138"/>
    </row>
    <row r="50" spans="1:14" s="75" customFormat="1" ht="12" customHeight="1" x14ac:dyDescent="0.25">
      <c r="A50" s="789"/>
      <c r="B50" s="651" t="s">
        <v>1006</v>
      </c>
      <c r="C50" s="794"/>
      <c r="D50" s="794"/>
      <c r="E50" s="1084"/>
      <c r="F50" s="1084"/>
      <c r="G50" s="1084"/>
      <c r="H50" s="1084"/>
      <c r="I50" s="1138" t="s">
        <v>1007</v>
      </c>
      <c r="J50" s="1138"/>
      <c r="K50" s="74"/>
    </row>
    <row r="51" spans="1:14" s="75" customFormat="1" ht="12" customHeight="1" x14ac:dyDescent="0.25">
      <c r="A51" s="790"/>
      <c r="B51" s="86" t="s">
        <v>822</v>
      </c>
      <c r="C51" s="1084"/>
      <c r="D51" s="1084"/>
      <c r="F51" s="1084"/>
      <c r="G51" s="1084"/>
      <c r="H51" s="1084"/>
      <c r="I51" s="1138" t="s">
        <v>70</v>
      </c>
      <c r="J51" s="1138"/>
      <c r="K51" s="791"/>
      <c r="L51" s="77"/>
      <c r="M51" s="79"/>
    </row>
    <row r="52" spans="1:14" s="75" customFormat="1" ht="12" customHeight="1" x14ac:dyDescent="0.25">
      <c r="A52" s="790"/>
      <c r="B52" s="105" t="s">
        <v>307</v>
      </c>
      <c r="C52" s="1084"/>
      <c r="D52" s="1084"/>
      <c r="F52" s="1084"/>
      <c r="G52" s="1084"/>
      <c r="H52" s="1084"/>
      <c r="I52" s="1164"/>
      <c r="J52" s="1165"/>
      <c r="K52" s="791"/>
      <c r="L52" s="87">
        <f>I52</f>
        <v>0</v>
      </c>
      <c r="M52" s="79"/>
    </row>
    <row r="53" spans="1:14" s="75" customFormat="1" ht="12" customHeight="1" x14ac:dyDescent="0.25">
      <c r="B53" s="105" t="s">
        <v>1008</v>
      </c>
      <c r="C53" s="91"/>
      <c r="D53" s="788"/>
      <c r="E53" s="103"/>
      <c r="F53" s="84"/>
      <c r="G53" s="104"/>
      <c r="H53" s="103"/>
      <c r="I53" s="791"/>
      <c r="J53" s="88"/>
    </row>
    <row r="54" spans="1:14" s="75" customFormat="1" ht="12" customHeight="1" x14ac:dyDescent="0.25">
      <c r="A54" s="790"/>
      <c r="B54" s="94" t="s">
        <v>1009</v>
      </c>
      <c r="C54" s="91"/>
      <c r="D54" s="788"/>
      <c r="E54" s="103"/>
      <c r="F54" s="84"/>
      <c r="G54" s="104"/>
      <c r="H54" s="103"/>
      <c r="I54" s="791"/>
      <c r="J54" s="88"/>
    </row>
    <row r="55" spans="1:14" s="75" customFormat="1" ht="12" customHeight="1" x14ac:dyDescent="0.25">
      <c r="A55" s="790"/>
      <c r="B55" s="94"/>
      <c r="C55" s="91"/>
      <c r="D55" s="788"/>
      <c r="E55" s="103"/>
      <c r="F55" s="84"/>
      <c r="G55" s="104"/>
      <c r="H55" s="103"/>
      <c r="I55" s="791"/>
      <c r="J55" s="88"/>
    </row>
    <row r="56" spans="1:14" s="75" customFormat="1" ht="12" customHeight="1" x14ac:dyDescent="0.25">
      <c r="A56" s="790"/>
      <c r="B56" s="94"/>
      <c r="C56" s="91"/>
      <c r="D56" s="788"/>
      <c r="E56" s="103"/>
      <c r="F56" s="84"/>
      <c r="G56" s="104"/>
      <c r="H56" s="103"/>
      <c r="I56" s="791"/>
      <c r="J56" s="88"/>
    </row>
    <row r="57" spans="1:14" s="75" customFormat="1" ht="12" customHeight="1" x14ac:dyDescent="0.25">
      <c r="A57" s="93">
        <v>2.17</v>
      </c>
      <c r="B57" s="76" t="s">
        <v>1010</v>
      </c>
      <c r="C57" s="788"/>
      <c r="D57" s="788"/>
      <c r="E57" s="792"/>
      <c r="F57" s="792"/>
      <c r="G57" s="792"/>
      <c r="H57" s="792"/>
      <c r="I57" s="792"/>
      <c r="J57" s="100"/>
      <c r="K57" s="791"/>
      <c r="L57" s="88"/>
    </row>
    <row r="58" spans="1:14" s="75" customFormat="1" ht="12" customHeight="1" x14ac:dyDescent="0.25">
      <c r="A58" s="789"/>
      <c r="B58" s="651" t="s">
        <v>1011</v>
      </c>
      <c r="C58" s="794"/>
      <c r="D58" s="794"/>
      <c r="E58" s="1084" t="s">
        <v>357</v>
      </c>
      <c r="F58" s="1084" t="s">
        <v>300</v>
      </c>
      <c r="G58" s="1138" t="s">
        <v>1012</v>
      </c>
      <c r="H58" s="1138"/>
      <c r="I58" s="1138" t="s">
        <v>1013</v>
      </c>
      <c r="J58" s="1138"/>
      <c r="K58" s="74"/>
      <c r="L58" s="91"/>
      <c r="N58" s="1084"/>
    </row>
    <row r="59" spans="1:14" s="75" customFormat="1" ht="12" customHeight="1" x14ac:dyDescent="0.25">
      <c r="A59" s="790"/>
      <c r="C59" s="788"/>
      <c r="D59" s="788"/>
      <c r="E59" s="1084" t="s">
        <v>1014</v>
      </c>
      <c r="F59" s="1094" t="s">
        <v>304</v>
      </c>
      <c r="G59" s="1138" t="s">
        <v>1015</v>
      </c>
      <c r="H59" s="1138"/>
      <c r="I59" s="1138" t="s">
        <v>1016</v>
      </c>
      <c r="J59" s="1138"/>
      <c r="L59" s="77"/>
      <c r="N59" s="1084"/>
    </row>
    <row r="60" spans="1:14" s="75" customFormat="1" ht="12" customHeight="1" x14ac:dyDescent="0.25">
      <c r="A60" s="790"/>
      <c r="B60" s="86" t="s">
        <v>822</v>
      </c>
      <c r="C60" s="91"/>
      <c r="D60" s="788"/>
      <c r="E60" s="80"/>
      <c r="F60" s="82"/>
      <c r="G60" s="1162"/>
      <c r="H60" s="1163"/>
      <c r="I60" s="1162"/>
      <c r="J60" s="1163"/>
      <c r="L60" s="87">
        <v>0</v>
      </c>
    </row>
    <row r="61" spans="1:14" s="75" customFormat="1" ht="12" customHeight="1" x14ac:dyDescent="0.25">
      <c r="A61" s="790"/>
      <c r="B61" s="105" t="s">
        <v>1017</v>
      </c>
      <c r="C61" s="95"/>
      <c r="D61" s="788"/>
      <c r="E61" s="792"/>
      <c r="F61" s="792"/>
      <c r="G61" s="792"/>
      <c r="H61" s="98"/>
      <c r="I61" s="791"/>
      <c r="J61" s="77"/>
    </row>
    <row r="62" spans="1:14" x14ac:dyDescent="0.25">
      <c r="B62" s="105"/>
    </row>
    <row r="64" spans="1:14" s="75" customFormat="1" ht="12" customHeight="1" x14ac:dyDescent="0.25">
      <c r="A64" s="93">
        <v>2.2000000000000002</v>
      </c>
      <c r="B64" s="76" t="s">
        <v>1018</v>
      </c>
      <c r="C64" s="788"/>
      <c r="D64" s="788"/>
      <c r="E64" s="792"/>
      <c r="F64" s="792"/>
      <c r="I64" s="792"/>
      <c r="J64" s="100"/>
      <c r="L64" s="91"/>
    </row>
    <row r="65" spans="1:12" s="75" customFormat="1" ht="12" customHeight="1" x14ac:dyDescent="0.25">
      <c r="A65" s="789"/>
      <c r="B65" s="651" t="s">
        <v>986</v>
      </c>
      <c r="C65" s="794"/>
      <c r="D65" s="794"/>
      <c r="E65" s="1084" t="s">
        <v>388</v>
      </c>
      <c r="F65" s="1138" t="s">
        <v>1019</v>
      </c>
      <c r="G65" s="1138"/>
      <c r="H65" s="1084" t="s">
        <v>1019</v>
      </c>
      <c r="I65" s="1084" t="s">
        <v>983</v>
      </c>
      <c r="J65" s="1084" t="s">
        <v>302</v>
      </c>
      <c r="K65" s="74"/>
      <c r="L65" s="91"/>
    </row>
    <row r="66" spans="1:12" s="75" customFormat="1" ht="12" customHeight="1" x14ac:dyDescent="0.25">
      <c r="A66" s="790"/>
      <c r="B66" s="86" t="s">
        <v>822</v>
      </c>
      <c r="C66" s="788"/>
      <c r="D66" s="788"/>
      <c r="E66" s="1084" t="s">
        <v>1020</v>
      </c>
      <c r="F66" s="1138" t="s">
        <v>858</v>
      </c>
      <c r="G66" s="1138"/>
      <c r="H66" s="1084" t="s">
        <v>304</v>
      </c>
      <c r="I66" s="1084" t="s">
        <v>305</v>
      </c>
      <c r="J66" s="1084" t="s">
        <v>306</v>
      </c>
      <c r="L66" s="77"/>
    </row>
    <row r="67" spans="1:12" s="75" customFormat="1" ht="12" customHeight="1" x14ac:dyDescent="0.25">
      <c r="A67" s="790"/>
      <c r="B67" s="105" t="s">
        <v>307</v>
      </c>
      <c r="C67" s="91"/>
      <c r="D67" s="788"/>
      <c r="E67" s="80"/>
      <c r="F67" s="1162"/>
      <c r="G67" s="1163"/>
      <c r="H67" s="1093"/>
      <c r="I67" s="82"/>
      <c r="J67" s="80"/>
      <c r="L67" s="87">
        <v>0</v>
      </c>
    </row>
    <row r="68" spans="1:12" s="75" customFormat="1" ht="12" customHeight="1" x14ac:dyDescent="0.25">
      <c r="A68" s="790"/>
      <c r="B68" s="105" t="s">
        <v>1021</v>
      </c>
      <c r="C68" s="95"/>
      <c r="D68" s="788"/>
      <c r="E68" s="792"/>
      <c r="F68" s="792"/>
      <c r="G68" s="792"/>
      <c r="H68" s="98"/>
      <c r="I68" s="791"/>
      <c r="J68" s="77"/>
    </row>
    <row r="69" spans="1:12" x14ac:dyDescent="0.25">
      <c r="B69" s="94" t="s">
        <v>1022</v>
      </c>
    </row>
  </sheetData>
  <mergeCells count="30">
    <mergeCell ref="F66:G66"/>
    <mergeCell ref="F67:G67"/>
    <mergeCell ref="G58:H58"/>
    <mergeCell ref="G59:H59"/>
    <mergeCell ref="G60:H60"/>
    <mergeCell ref="F65:G65"/>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I41:J41"/>
    <mergeCell ref="F35:G35"/>
    <mergeCell ref="I60:J60"/>
    <mergeCell ref="I43:J43"/>
    <mergeCell ref="I50:J50"/>
    <mergeCell ref="I42:J42"/>
    <mergeCell ref="I44:J44"/>
    <mergeCell ref="I52:J52"/>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60"/>
    <pageSetUpPr fitToPage="1"/>
  </sheetPr>
  <dimension ref="A1:L77"/>
  <sheetViews>
    <sheetView view="pageBreakPreview" zoomScaleNormal="100" zoomScaleSheetLayoutView="100" workbookViewId="0">
      <selection activeCell="D10" sqref="D10"/>
    </sheetView>
  </sheetViews>
  <sheetFormatPr defaultRowHeight="13.2" x14ac:dyDescent="0.25"/>
  <cols>
    <col min="1" max="1" width="8.6640625" customWidth="1"/>
    <col min="3" max="3" width="14" customWidth="1"/>
    <col min="4" max="4" width="12" customWidth="1"/>
    <col min="5" max="5" width="12.5546875" customWidth="1"/>
    <col min="6" max="6" width="12" customWidth="1"/>
    <col min="7" max="7" width="10.6640625" customWidth="1"/>
    <col min="8" max="8" width="12.6640625" customWidth="1"/>
    <col min="9" max="9" width="2" customWidth="1"/>
    <col min="10" max="10" width="1.6640625" customWidth="1"/>
    <col min="11" max="11" width="14" style="4" customWidth="1"/>
  </cols>
  <sheetData>
    <row r="1" spans="1:12" x14ac:dyDescent="0.25">
      <c r="A1" s="196" t="s">
        <v>879</v>
      </c>
      <c r="B1" s="900" t="str">
        <f>IF('Cost Summary Forms'!J1&gt;0,'Cost Summary Forms'!J1,"")</f>
        <v/>
      </c>
      <c r="C1" s="111" t="s">
        <v>2</v>
      </c>
      <c r="D1" s="900"/>
      <c r="E1" s="633" t="str">
        <f>IF('Cost Summary Forms'!E3&gt;0,'Cost Summary Forms'!E3,"")</f>
        <v/>
      </c>
      <c r="F1" s="118"/>
      <c r="G1" s="118"/>
      <c r="H1" s="111" t="s">
        <v>880</v>
      </c>
      <c r="I1" s="112"/>
      <c r="J1" s="113" t="s">
        <v>881</v>
      </c>
      <c r="K1" s="114"/>
    </row>
    <row r="2" spans="1:12" ht="24.75" customHeight="1" x14ac:dyDescent="0.3">
      <c r="A2" s="1168" t="s">
        <v>1023</v>
      </c>
      <c r="B2" s="1168"/>
      <c r="C2" s="1168"/>
      <c r="D2" s="1168"/>
      <c r="E2" s="1168"/>
      <c r="F2" s="1168"/>
      <c r="G2" s="1168"/>
      <c r="H2" s="1168"/>
      <c r="I2" s="1168"/>
      <c r="J2" s="1168"/>
      <c r="K2" s="1168"/>
      <c r="L2" s="71"/>
    </row>
    <row r="3" spans="1:12" ht="6" customHeight="1" x14ac:dyDescent="0.3">
      <c r="A3" s="118"/>
      <c r="B3" s="118"/>
      <c r="C3" s="118"/>
      <c r="D3" s="118"/>
      <c r="E3" s="118"/>
      <c r="F3" s="117"/>
      <c r="G3" s="117"/>
      <c r="H3" s="118"/>
      <c r="I3" s="118"/>
      <c r="J3" s="118"/>
      <c r="K3" s="235"/>
    </row>
    <row r="4" spans="1:12" ht="6.75" customHeight="1" x14ac:dyDescent="0.25">
      <c r="C4" s="198"/>
      <c r="E4" s="199"/>
      <c r="F4" s="199"/>
      <c r="G4" s="199"/>
      <c r="H4" s="199"/>
      <c r="I4" s="199"/>
      <c r="J4" s="199"/>
    </row>
    <row r="5" spans="1:12" s="4" customFormat="1" ht="13.8" x14ac:dyDescent="0.25">
      <c r="A5" s="213" t="s">
        <v>1024</v>
      </c>
      <c r="B5" s="200"/>
      <c r="D5" s="156"/>
      <c r="E5" s="201"/>
      <c r="F5" s="201"/>
      <c r="G5" s="201"/>
      <c r="H5" s="201"/>
      <c r="I5" s="201"/>
      <c r="J5" s="201"/>
    </row>
    <row r="6" spans="1:12" ht="11.25" customHeight="1" x14ac:dyDescent="0.25">
      <c r="A6" s="202"/>
      <c r="B6" s="1"/>
      <c r="C6" s="1"/>
      <c r="D6" s="202"/>
      <c r="E6" s="1084" t="s">
        <v>1025</v>
      </c>
      <c r="F6" s="1084" t="s">
        <v>969</v>
      </c>
      <c r="G6" s="1084" t="s">
        <v>299</v>
      </c>
      <c r="H6" s="1084" t="s">
        <v>1026</v>
      </c>
      <c r="I6" s="1084"/>
      <c r="J6" s="1084"/>
    </row>
    <row r="7" spans="1:12" ht="11.25" customHeight="1" x14ac:dyDescent="0.35">
      <c r="A7" s="203"/>
      <c r="B7" s="1100" t="s">
        <v>299</v>
      </c>
      <c r="C7" s="1100" t="s">
        <v>1027</v>
      </c>
      <c r="D7" s="330" t="s">
        <v>905</v>
      </c>
      <c r="E7" s="1084" t="s">
        <v>856</v>
      </c>
      <c r="F7" s="1084" t="s">
        <v>1028</v>
      </c>
      <c r="G7" s="1084" t="s">
        <v>973</v>
      </c>
      <c r="H7" s="1084" t="s">
        <v>1029</v>
      </c>
      <c r="I7" s="1084"/>
      <c r="J7" s="1084"/>
      <c r="K7" s="236" t="s">
        <v>445</v>
      </c>
    </row>
    <row r="8" spans="1:12" ht="11.25" customHeight="1" x14ac:dyDescent="0.25">
      <c r="A8" s="4"/>
      <c r="B8" s="1100" t="s">
        <v>1030</v>
      </c>
      <c r="C8" s="333" t="s">
        <v>1031</v>
      </c>
      <c r="D8" s="330" t="s">
        <v>911</v>
      </c>
      <c r="E8" s="1084" t="s">
        <v>304</v>
      </c>
      <c r="F8" s="1084" t="s">
        <v>305</v>
      </c>
      <c r="G8" s="1084" t="s">
        <v>306</v>
      </c>
      <c r="H8" s="286" t="s">
        <v>831</v>
      </c>
      <c r="I8" s="1096"/>
      <c r="J8" s="1096"/>
      <c r="K8" s="236" t="s">
        <v>1032</v>
      </c>
    </row>
    <row r="9" spans="1:12" x14ac:dyDescent="0.25">
      <c r="A9" s="187" t="s">
        <v>1033</v>
      </c>
      <c r="B9" s="204"/>
      <c r="C9" s="123"/>
      <c r="D9" s="1089"/>
      <c r="E9" s="82"/>
      <c r="F9" s="82"/>
      <c r="G9" s="80"/>
      <c r="H9" s="82"/>
      <c r="I9" s="205"/>
      <c r="J9" s="206"/>
      <c r="K9" s="1089">
        <f t="shared" ref="K9:K14" si="0">C9*D9</f>
        <v>0</v>
      </c>
    </row>
    <row r="10" spans="1:12" x14ac:dyDescent="0.25">
      <c r="A10" s="187" t="s">
        <v>1034</v>
      </c>
      <c r="B10" s="204"/>
      <c r="C10" s="123"/>
      <c r="D10" s="1089"/>
      <c r="E10" s="82"/>
      <c r="F10" s="82"/>
      <c r="G10" s="80"/>
      <c r="H10" s="82"/>
      <c r="I10" s="205"/>
      <c r="J10" s="206"/>
      <c r="K10" s="1089">
        <f t="shared" si="0"/>
        <v>0</v>
      </c>
    </row>
    <row r="11" spans="1:12" x14ac:dyDescent="0.25">
      <c r="A11" s="187" t="s">
        <v>1035</v>
      </c>
      <c r="B11" s="204"/>
      <c r="C11" s="123"/>
      <c r="D11" s="1089"/>
      <c r="E11" s="82"/>
      <c r="F11" s="82"/>
      <c r="G11" s="80"/>
      <c r="H11" s="82"/>
      <c r="I11" s="205"/>
      <c r="J11" s="206"/>
      <c r="K11" s="1089">
        <f t="shared" si="0"/>
        <v>0</v>
      </c>
    </row>
    <row r="12" spans="1:12" x14ac:dyDescent="0.25">
      <c r="A12" s="187" t="s">
        <v>1036</v>
      </c>
      <c r="B12" s="204"/>
      <c r="C12" s="123"/>
      <c r="D12" s="1089"/>
      <c r="E12" s="82"/>
      <c r="F12" s="82"/>
      <c r="G12" s="80"/>
      <c r="H12" s="82"/>
      <c r="I12" s="205"/>
      <c r="J12" s="206"/>
      <c r="K12" s="1089">
        <f t="shared" si="0"/>
        <v>0</v>
      </c>
    </row>
    <row r="13" spans="1:12" x14ac:dyDescent="0.25">
      <c r="A13" s="187" t="s">
        <v>1037</v>
      </c>
      <c r="B13" s="204"/>
      <c r="C13" s="123"/>
      <c r="D13" s="1089"/>
      <c r="E13" s="82"/>
      <c r="F13" s="82"/>
      <c r="G13" s="80"/>
      <c r="H13" s="82"/>
      <c r="I13" s="205"/>
      <c r="J13" s="206"/>
      <c r="K13" s="1089">
        <f t="shared" si="0"/>
        <v>0</v>
      </c>
    </row>
    <row r="14" spans="1:12" x14ac:dyDescent="0.25">
      <c r="A14" s="187" t="s">
        <v>1038</v>
      </c>
      <c r="B14" s="204"/>
      <c r="C14" s="123"/>
      <c r="D14" s="1089"/>
      <c r="E14" s="82"/>
      <c r="F14" s="82"/>
      <c r="G14" s="80"/>
      <c r="H14" s="82"/>
      <c r="I14" s="205"/>
      <c r="J14" s="206"/>
      <c r="K14" s="1089">
        <f t="shared" si="0"/>
        <v>0</v>
      </c>
    </row>
    <row r="15" spans="1:12" x14ac:dyDescent="0.25">
      <c r="A15" s="187" t="s">
        <v>1039</v>
      </c>
      <c r="B15" s="204"/>
      <c r="C15" s="123"/>
      <c r="D15" s="1089"/>
      <c r="E15" s="82"/>
      <c r="F15" s="82"/>
      <c r="G15" s="80"/>
      <c r="H15" s="82"/>
      <c r="I15" s="205"/>
      <c r="J15" s="206"/>
      <c r="K15" s="1089">
        <f>C15*D15</f>
        <v>0</v>
      </c>
    </row>
    <row r="16" spans="1:12" x14ac:dyDescent="0.25">
      <c r="A16" s="187" t="s">
        <v>1040</v>
      </c>
      <c r="B16" s="204"/>
      <c r="C16" s="123"/>
      <c r="D16" s="1089"/>
      <c r="E16" s="82"/>
      <c r="F16" s="82"/>
      <c r="G16" s="80"/>
      <c r="H16" s="82"/>
      <c r="I16" s="205"/>
      <c r="J16" s="206"/>
      <c r="K16" s="1089">
        <f>C16*D16</f>
        <v>0</v>
      </c>
    </row>
    <row r="17" spans="1:11" x14ac:dyDescent="0.25">
      <c r="A17" s="187" t="s">
        <v>1041</v>
      </c>
      <c r="B17" s="204"/>
      <c r="C17" s="123"/>
      <c r="D17" s="1089"/>
      <c r="E17" s="82"/>
      <c r="F17" s="82"/>
      <c r="G17" s="80"/>
      <c r="H17" s="82"/>
      <c r="I17" s="205"/>
      <c r="J17" s="206"/>
      <c r="K17" s="1089">
        <f>C17*D17</f>
        <v>0</v>
      </c>
    </row>
    <row r="18" spans="1:11" x14ac:dyDescent="0.25">
      <c r="A18" s="187" t="s">
        <v>1042</v>
      </c>
      <c r="B18" s="204"/>
      <c r="C18" s="123"/>
      <c r="D18" s="1089"/>
      <c r="E18" s="82"/>
      <c r="F18" s="82"/>
      <c r="G18" s="80"/>
      <c r="H18" s="82"/>
      <c r="I18" s="205"/>
      <c r="J18" s="206"/>
      <c r="K18" s="1089">
        <f>C18*D18</f>
        <v>0</v>
      </c>
    </row>
    <row r="19" spans="1:11" s="62" customFormat="1" ht="13.8" x14ac:dyDescent="0.25">
      <c r="A19" s="219" t="s">
        <v>1043</v>
      </c>
      <c r="E19" s="207"/>
      <c r="F19" s="208"/>
      <c r="G19" s="207"/>
      <c r="J19" s="233" t="s">
        <v>1044</v>
      </c>
      <c r="K19" s="242">
        <f>SUM(K9:K18)</f>
        <v>0</v>
      </c>
    </row>
    <row r="20" spans="1:11" x14ac:dyDescent="0.25">
      <c r="A20" s="214" t="s">
        <v>1045</v>
      </c>
      <c r="E20" s="84"/>
      <c r="F20" s="108"/>
      <c r="G20" s="209"/>
      <c r="K20" s="210" t="s">
        <v>1046</v>
      </c>
    </row>
    <row r="21" spans="1:11" ht="8.25" customHeight="1" x14ac:dyDescent="0.25">
      <c r="A21" s="246"/>
      <c r="B21" s="247"/>
      <c r="C21" s="247"/>
      <c r="D21" s="247"/>
      <c r="E21" s="248"/>
      <c r="F21" s="249"/>
      <c r="G21" s="250"/>
      <c r="H21" s="247"/>
      <c r="I21" s="247"/>
      <c r="J21" s="247"/>
      <c r="K21" s="251"/>
    </row>
    <row r="22" spans="1:11" s="4" customFormat="1" ht="10.5" customHeight="1" x14ac:dyDescent="0.25">
      <c r="A22" s="156"/>
      <c r="D22" s="156"/>
      <c r="E22" s="215"/>
    </row>
    <row r="23" spans="1:11" s="16" customFormat="1" ht="13.8" x14ac:dyDescent="0.25">
      <c r="A23" s="213" t="s">
        <v>1047</v>
      </c>
      <c r="F23" s="366" t="s">
        <v>969</v>
      </c>
      <c r="G23" s="1084" t="s">
        <v>299</v>
      </c>
      <c r="H23" s="1084" t="s">
        <v>1026</v>
      </c>
      <c r="K23" s="901" t="s">
        <v>1048</v>
      </c>
    </row>
    <row r="24" spans="1:11" s="16" customFormat="1" x14ac:dyDescent="0.25">
      <c r="A24" s="1100" t="s">
        <v>357</v>
      </c>
      <c r="E24" s="1084" t="s">
        <v>864</v>
      </c>
      <c r="F24" s="366" t="s">
        <v>973</v>
      </c>
      <c r="G24" s="1084" t="s">
        <v>973</v>
      </c>
      <c r="H24" s="1084" t="s">
        <v>1029</v>
      </c>
      <c r="K24" s="901" t="s">
        <v>1049</v>
      </c>
    </row>
    <row r="25" spans="1:11" x14ac:dyDescent="0.25">
      <c r="A25" s="357" t="s">
        <v>1050</v>
      </c>
      <c r="B25" s="367" t="s">
        <v>1051</v>
      </c>
      <c r="C25" s="822"/>
      <c r="D25" s="822"/>
      <c r="E25" s="357" t="s">
        <v>1052</v>
      </c>
      <c r="F25" s="368" t="s">
        <v>305</v>
      </c>
      <c r="G25" s="1094" t="s">
        <v>306</v>
      </c>
      <c r="H25" s="369" t="s">
        <v>831</v>
      </c>
      <c r="K25" s="370" t="s">
        <v>872</v>
      </c>
    </row>
    <row r="26" spans="1:11" x14ac:dyDescent="0.25">
      <c r="A26" s="361"/>
      <c r="B26" s="612"/>
      <c r="C26" s="612"/>
      <c r="D26" s="613"/>
      <c r="E26" s="362"/>
      <c r="F26" s="611"/>
      <c r="G26" s="363"/>
      <c r="H26" s="364"/>
      <c r="K26" s="365">
        <v>0</v>
      </c>
    </row>
    <row r="27" spans="1:11" x14ac:dyDescent="0.25">
      <c r="A27" s="243"/>
      <c r="B27" s="614"/>
      <c r="C27" s="614"/>
      <c r="D27" s="615"/>
      <c r="E27" s="228"/>
      <c r="F27" s="82"/>
      <c r="G27" s="80"/>
      <c r="H27" s="232"/>
      <c r="K27" s="149">
        <v>0</v>
      </c>
    </row>
    <row r="28" spans="1:11" x14ac:dyDescent="0.25">
      <c r="A28" s="243"/>
      <c r="B28" s="614"/>
      <c r="C28" s="614"/>
      <c r="D28" s="615"/>
      <c r="E28" s="228"/>
      <c r="F28" s="82"/>
      <c r="G28" s="80"/>
      <c r="H28" s="232"/>
      <c r="K28" s="149">
        <v>0</v>
      </c>
    </row>
    <row r="29" spans="1:11" x14ac:dyDescent="0.25">
      <c r="A29" s="243"/>
      <c r="B29" s="614"/>
      <c r="C29" s="614"/>
      <c r="D29" s="615"/>
      <c r="E29" s="228"/>
      <c r="F29" s="82"/>
      <c r="G29" s="80"/>
      <c r="H29" s="232"/>
      <c r="K29" s="149">
        <v>0</v>
      </c>
    </row>
    <row r="30" spans="1:11" x14ac:dyDescent="0.25">
      <c r="A30" s="243"/>
      <c r="B30" s="616"/>
      <c r="C30" s="616"/>
      <c r="D30" s="617"/>
      <c r="E30" s="228"/>
      <c r="F30" s="82"/>
      <c r="G30" s="80"/>
      <c r="H30" s="232"/>
      <c r="K30" s="149">
        <v>0</v>
      </c>
    </row>
    <row r="31" spans="1:11" ht="13.8" thickBot="1" x14ac:dyDescent="0.3">
      <c r="A31" s="243"/>
      <c r="B31" s="618"/>
      <c r="C31" s="614"/>
      <c r="D31" s="615"/>
      <c r="E31" s="228"/>
      <c r="F31" s="82"/>
      <c r="G31" s="80"/>
      <c r="H31" s="232"/>
      <c r="J31" s="121"/>
      <c r="K31" s="149">
        <v>0</v>
      </c>
    </row>
    <row r="32" spans="1:11" s="62" customFormat="1" ht="14.4" thickBot="1" x14ac:dyDescent="0.3">
      <c r="A32" s="219" t="s">
        <v>1043</v>
      </c>
      <c r="B32" s="902"/>
      <c r="C32" s="902"/>
      <c r="D32" s="238"/>
      <c r="H32" s="239"/>
      <c r="J32" s="233" t="s">
        <v>1053</v>
      </c>
      <c r="K32" s="240">
        <f>SUM(K26:K31)</f>
        <v>0</v>
      </c>
    </row>
    <row r="33" spans="1:11" x14ac:dyDescent="0.25">
      <c r="K33" s="210" t="s">
        <v>1046</v>
      </c>
    </row>
    <row r="34" spans="1:11" ht="7.5" customHeight="1" x14ac:dyDescent="0.25">
      <c r="E34" s="84"/>
      <c r="F34" s="108"/>
      <c r="G34" s="209"/>
      <c r="K34" s="210"/>
    </row>
    <row r="35" spans="1:11" ht="3.75" customHeight="1" x14ac:dyDescent="0.25">
      <c r="A35" s="244"/>
      <c r="B35" s="244"/>
      <c r="C35" s="244"/>
      <c r="D35" s="244"/>
      <c r="E35" s="244"/>
      <c r="F35" s="244"/>
      <c r="G35" s="244"/>
      <c r="H35" s="244"/>
      <c r="I35" s="244"/>
      <c r="J35" s="244"/>
      <c r="K35" s="245"/>
    </row>
    <row r="36" spans="1:11" ht="9.75" customHeight="1" x14ac:dyDescent="0.25"/>
    <row r="37" spans="1:11" s="4" customFormat="1" ht="13.8" x14ac:dyDescent="0.25">
      <c r="A37" s="213" t="s">
        <v>1054</v>
      </c>
      <c r="B37" s="200"/>
      <c r="D37" s="156"/>
      <c r="E37" s="201"/>
      <c r="F37" s="201"/>
      <c r="G37" s="201"/>
      <c r="H37" s="201"/>
      <c r="I37" s="201"/>
      <c r="J37" s="201"/>
    </row>
    <row r="38" spans="1:11" ht="11.25" customHeight="1" x14ac:dyDescent="0.25">
      <c r="A38" s="202"/>
      <c r="B38" s="1"/>
      <c r="C38" s="1"/>
      <c r="D38" s="202"/>
      <c r="E38" s="1084" t="s">
        <v>1025</v>
      </c>
      <c r="F38" s="1084" t="s">
        <v>969</v>
      </c>
      <c r="G38" s="1084" t="s">
        <v>299</v>
      </c>
      <c r="H38" s="1084" t="s">
        <v>1026</v>
      </c>
      <c r="I38" s="1084"/>
      <c r="J38" s="1084"/>
    </row>
    <row r="39" spans="1:11" ht="11.25" customHeight="1" x14ac:dyDescent="0.35">
      <c r="A39" s="203"/>
      <c r="B39" s="1100" t="s">
        <v>299</v>
      </c>
      <c r="C39" s="1100" t="s">
        <v>1027</v>
      </c>
      <c r="D39" s="330" t="s">
        <v>905</v>
      </c>
      <c r="E39" s="1084" t="s">
        <v>856</v>
      </c>
      <c r="F39" s="1084" t="s">
        <v>1028</v>
      </c>
      <c r="G39" s="1084" t="s">
        <v>973</v>
      </c>
      <c r="H39" s="1084" t="s">
        <v>1029</v>
      </c>
      <c r="I39" s="1084"/>
      <c r="J39" s="1084"/>
      <c r="K39" s="236" t="s">
        <v>445</v>
      </c>
    </row>
    <row r="40" spans="1:11" ht="11.25" customHeight="1" x14ac:dyDescent="0.25">
      <c r="A40" s="4"/>
      <c r="B40" s="1100" t="s">
        <v>1030</v>
      </c>
      <c r="C40" s="333" t="s">
        <v>1031</v>
      </c>
      <c r="D40" s="330" t="s">
        <v>911</v>
      </c>
      <c r="E40" s="1084" t="s">
        <v>304</v>
      </c>
      <c r="F40" s="1084" t="s">
        <v>305</v>
      </c>
      <c r="G40" s="1084" t="s">
        <v>306</v>
      </c>
      <c r="H40" s="286" t="s">
        <v>831</v>
      </c>
      <c r="I40" s="1096"/>
      <c r="J40" s="1096"/>
      <c r="K40" s="236" t="s">
        <v>1032</v>
      </c>
    </row>
    <row r="41" spans="1:11" x14ac:dyDescent="0.25">
      <c r="A41" s="187" t="s">
        <v>1033</v>
      </c>
      <c r="B41" s="204"/>
      <c r="C41" s="123"/>
      <c r="D41" s="1089"/>
      <c r="E41" s="82"/>
      <c r="F41" s="82"/>
      <c r="G41" s="80"/>
      <c r="H41" s="82"/>
      <c r="I41" s="205"/>
      <c r="J41" s="206"/>
      <c r="K41" s="1089">
        <f t="shared" ref="K41:K50" si="1">C41*D41</f>
        <v>0</v>
      </c>
    </row>
    <row r="42" spans="1:11" x14ac:dyDescent="0.25">
      <c r="A42" s="187" t="s">
        <v>1034</v>
      </c>
      <c r="B42" s="204"/>
      <c r="C42" s="123"/>
      <c r="D42" s="1089"/>
      <c r="E42" s="82"/>
      <c r="F42" s="82"/>
      <c r="G42" s="80"/>
      <c r="H42" s="82"/>
      <c r="I42" s="205"/>
      <c r="J42" s="206"/>
      <c r="K42" s="1089">
        <f t="shared" si="1"/>
        <v>0</v>
      </c>
    </row>
    <row r="43" spans="1:11" x14ac:dyDescent="0.25">
      <c r="A43" s="187" t="s">
        <v>1035</v>
      </c>
      <c r="B43" s="204"/>
      <c r="C43" s="123"/>
      <c r="D43" s="1089"/>
      <c r="E43" s="82"/>
      <c r="F43" s="82"/>
      <c r="G43" s="80"/>
      <c r="H43" s="82"/>
      <c r="I43" s="205"/>
      <c r="J43" s="206"/>
      <c r="K43" s="1089">
        <f t="shared" si="1"/>
        <v>0</v>
      </c>
    </row>
    <row r="44" spans="1:11" x14ac:dyDescent="0.25">
      <c r="A44" s="187" t="s">
        <v>1036</v>
      </c>
      <c r="B44" s="204"/>
      <c r="C44" s="123"/>
      <c r="D44" s="1089"/>
      <c r="E44" s="82"/>
      <c r="F44" s="82"/>
      <c r="G44" s="80"/>
      <c r="H44" s="82"/>
      <c r="I44" s="205"/>
      <c r="J44" s="206"/>
      <c r="K44" s="1089">
        <f t="shared" si="1"/>
        <v>0</v>
      </c>
    </row>
    <row r="45" spans="1:11" x14ac:dyDescent="0.25">
      <c r="A45" s="187" t="s">
        <v>1037</v>
      </c>
      <c r="B45" s="204"/>
      <c r="C45" s="123"/>
      <c r="D45" s="1089"/>
      <c r="E45" s="82"/>
      <c r="F45" s="82"/>
      <c r="G45" s="80"/>
      <c r="H45" s="82"/>
      <c r="I45" s="205"/>
      <c r="J45" s="206"/>
      <c r="K45" s="1089">
        <f t="shared" si="1"/>
        <v>0</v>
      </c>
    </row>
    <row r="46" spans="1:11" x14ac:dyDescent="0.25">
      <c r="A46" s="187" t="s">
        <v>1038</v>
      </c>
      <c r="B46" s="204"/>
      <c r="C46" s="123"/>
      <c r="D46" s="1089"/>
      <c r="E46" s="82"/>
      <c r="F46" s="82"/>
      <c r="G46" s="80"/>
      <c r="H46" s="82"/>
      <c r="I46" s="205"/>
      <c r="J46" s="206"/>
      <c r="K46" s="1089">
        <f t="shared" si="1"/>
        <v>0</v>
      </c>
    </row>
    <row r="47" spans="1:11" x14ac:dyDescent="0.25">
      <c r="A47" s="187" t="s">
        <v>1039</v>
      </c>
      <c r="B47" s="204"/>
      <c r="C47" s="123"/>
      <c r="D47" s="1089"/>
      <c r="E47" s="82"/>
      <c r="F47" s="82"/>
      <c r="G47" s="80"/>
      <c r="H47" s="82"/>
      <c r="I47" s="205"/>
      <c r="J47" s="206"/>
      <c r="K47" s="1089">
        <f t="shared" si="1"/>
        <v>0</v>
      </c>
    </row>
    <row r="48" spans="1:11" x14ac:dyDescent="0.25">
      <c r="A48" s="187" t="s">
        <v>1040</v>
      </c>
      <c r="B48" s="204"/>
      <c r="C48" s="123"/>
      <c r="D48" s="1089"/>
      <c r="E48" s="82"/>
      <c r="F48" s="82"/>
      <c r="G48" s="80"/>
      <c r="H48" s="82"/>
      <c r="I48" s="205"/>
      <c r="J48" s="206"/>
      <c r="K48" s="1089">
        <f t="shared" si="1"/>
        <v>0</v>
      </c>
    </row>
    <row r="49" spans="1:11" x14ac:dyDescent="0.25">
      <c r="A49" s="187" t="s">
        <v>1041</v>
      </c>
      <c r="B49" s="204"/>
      <c r="C49" s="123"/>
      <c r="D49" s="1089"/>
      <c r="E49" s="82"/>
      <c r="F49" s="82"/>
      <c r="G49" s="80"/>
      <c r="H49" s="82"/>
      <c r="I49" s="205"/>
      <c r="J49" s="206"/>
      <c r="K49" s="1089">
        <f t="shared" si="1"/>
        <v>0</v>
      </c>
    </row>
    <row r="50" spans="1:11" x14ac:dyDescent="0.25">
      <c r="A50" s="187" t="s">
        <v>1042</v>
      </c>
      <c r="B50" s="204"/>
      <c r="C50" s="123"/>
      <c r="D50" s="1089"/>
      <c r="E50" s="82"/>
      <c r="F50" s="82"/>
      <c r="G50" s="80"/>
      <c r="H50" s="82"/>
      <c r="I50" s="205"/>
      <c r="J50" s="206"/>
      <c r="K50" s="1089">
        <f t="shared" si="1"/>
        <v>0</v>
      </c>
    </row>
    <row r="51" spans="1:11" s="62" customFormat="1" ht="13.8" x14ac:dyDescent="0.25">
      <c r="A51" s="219" t="s">
        <v>1055</v>
      </c>
      <c r="E51" s="207"/>
      <c r="F51" s="208"/>
      <c r="G51" s="207"/>
      <c r="J51" s="241" t="s">
        <v>1056</v>
      </c>
      <c r="K51" s="242">
        <f>SUM(K41:K50)</f>
        <v>0</v>
      </c>
    </row>
    <row r="52" spans="1:11" x14ac:dyDescent="0.25">
      <c r="A52" s="517" t="s">
        <v>1057</v>
      </c>
      <c r="E52" s="84"/>
      <c r="F52" s="108"/>
      <c r="G52" s="209"/>
      <c r="K52" s="210" t="s">
        <v>1046</v>
      </c>
    </row>
    <row r="53" spans="1:11" ht="9.75" customHeight="1" x14ac:dyDescent="0.25">
      <c r="A53" s="247"/>
      <c r="B53" s="247"/>
      <c r="C53" s="247"/>
      <c r="D53" s="247"/>
      <c r="E53" s="248"/>
      <c r="F53" s="249"/>
      <c r="G53" s="250"/>
      <c r="H53" s="247"/>
      <c r="I53" s="247"/>
      <c r="J53" s="247"/>
      <c r="K53" s="251"/>
    </row>
    <row r="54" spans="1:11" s="4" customFormat="1" ht="10.5" customHeight="1" x14ac:dyDescent="0.25">
      <c r="A54" s="156"/>
      <c r="D54" s="156"/>
      <c r="E54" s="215"/>
    </row>
    <row r="55" spans="1:11" s="16" customFormat="1" ht="13.8" x14ac:dyDescent="0.25">
      <c r="A55" s="213" t="s">
        <v>1058</v>
      </c>
      <c r="F55" s="366" t="s">
        <v>969</v>
      </c>
      <c r="G55" s="1084" t="s">
        <v>299</v>
      </c>
      <c r="H55" s="1084" t="s">
        <v>1026</v>
      </c>
      <c r="K55" s="901" t="s">
        <v>1048</v>
      </c>
    </row>
    <row r="56" spans="1:11" s="16" customFormat="1" x14ac:dyDescent="0.25">
      <c r="A56" s="1100" t="s">
        <v>357</v>
      </c>
      <c r="E56" s="1084" t="s">
        <v>864</v>
      </c>
      <c r="F56" s="366" t="s">
        <v>973</v>
      </c>
      <c r="G56" s="1084" t="s">
        <v>973</v>
      </c>
      <c r="H56" s="1084" t="s">
        <v>1029</v>
      </c>
      <c r="K56" s="901" t="s">
        <v>1049</v>
      </c>
    </row>
    <row r="57" spans="1:11" x14ac:dyDescent="0.25">
      <c r="A57" s="357" t="s">
        <v>1050</v>
      </c>
      <c r="B57" s="367" t="s">
        <v>1051</v>
      </c>
      <c r="C57" s="822"/>
      <c r="D57" s="822"/>
      <c r="E57" s="357" t="s">
        <v>1052</v>
      </c>
      <c r="F57" s="368" t="s">
        <v>305</v>
      </c>
      <c r="G57" s="1094" t="s">
        <v>306</v>
      </c>
      <c r="H57" s="369" t="s">
        <v>831</v>
      </c>
      <c r="K57" s="370" t="s">
        <v>872</v>
      </c>
    </row>
    <row r="58" spans="1:11" x14ac:dyDescent="0.25">
      <c r="A58" s="243"/>
      <c r="B58" s="619"/>
      <c r="C58" s="619"/>
      <c r="D58" s="620"/>
      <c r="E58" s="228"/>
      <c r="F58" s="82"/>
      <c r="G58" s="80"/>
      <c r="H58" s="231"/>
      <c r="K58" s="149">
        <v>0</v>
      </c>
    </row>
    <row r="59" spans="1:11" x14ac:dyDescent="0.25">
      <c r="A59" s="243"/>
      <c r="B59" s="619"/>
      <c r="C59" s="619"/>
      <c r="D59" s="620"/>
      <c r="E59" s="228"/>
      <c r="F59" s="82"/>
      <c r="G59" s="80"/>
      <c r="H59" s="232"/>
      <c r="K59" s="149">
        <v>0</v>
      </c>
    </row>
    <row r="60" spans="1:11" x14ac:dyDescent="0.25">
      <c r="A60" s="243"/>
      <c r="B60" s="619"/>
      <c r="C60" s="619"/>
      <c r="D60" s="620"/>
      <c r="E60" s="228"/>
      <c r="F60" s="82"/>
      <c r="G60" s="80"/>
      <c r="H60" s="232"/>
      <c r="K60" s="149">
        <v>0</v>
      </c>
    </row>
    <row r="61" spans="1:11" x14ac:dyDescent="0.25">
      <c r="A61" s="243"/>
      <c r="B61" s="619"/>
      <c r="C61" s="619"/>
      <c r="D61" s="620"/>
      <c r="E61" s="228"/>
      <c r="F61" s="82"/>
      <c r="G61" s="80"/>
      <c r="H61" s="232"/>
      <c r="K61" s="149">
        <v>0</v>
      </c>
    </row>
    <row r="62" spans="1:11" x14ac:dyDescent="0.25">
      <c r="A62" s="243"/>
      <c r="B62" s="621"/>
      <c r="C62" s="621"/>
      <c r="D62" s="622"/>
      <c r="E62" s="228"/>
      <c r="F62" s="82"/>
      <c r="G62" s="80"/>
      <c r="H62" s="232"/>
      <c r="K62" s="149">
        <v>0</v>
      </c>
    </row>
    <row r="63" spans="1:11" ht="13.8" thickBot="1" x14ac:dyDescent="0.3">
      <c r="A63" s="243"/>
      <c r="B63" s="623"/>
      <c r="C63" s="619"/>
      <c r="D63" s="620"/>
      <c r="E63" s="228"/>
      <c r="F63" s="82"/>
      <c r="G63" s="80"/>
      <c r="H63" s="232"/>
      <c r="J63" s="121"/>
      <c r="K63" s="149">
        <v>0</v>
      </c>
    </row>
    <row r="64" spans="1:11" ht="14.4" thickBot="1" x14ac:dyDescent="0.3">
      <c r="A64" s="219" t="s">
        <v>1055</v>
      </c>
      <c r="B64" s="229"/>
      <c r="C64" s="229"/>
      <c r="D64" s="119"/>
      <c r="H64" s="230"/>
      <c r="J64" s="241" t="s">
        <v>1059</v>
      </c>
      <c r="K64" s="234">
        <f>SUM(K58:K63)</f>
        <v>0</v>
      </c>
    </row>
    <row r="65" spans="1:11" x14ac:dyDescent="0.25">
      <c r="A65" s="517" t="s">
        <v>1057</v>
      </c>
      <c r="K65" s="210" t="s">
        <v>1046</v>
      </c>
    </row>
    <row r="66" spans="1:11" ht="8.25" customHeight="1" x14ac:dyDescent="0.25">
      <c r="A66" s="118"/>
      <c r="B66" s="218"/>
      <c r="C66" s="218"/>
      <c r="D66" s="218"/>
      <c r="E66" s="118"/>
      <c r="F66" s="118"/>
      <c r="G66" s="118"/>
      <c r="H66" s="118"/>
      <c r="I66" s="118"/>
      <c r="J66" s="118"/>
      <c r="K66" s="218"/>
    </row>
    <row r="67" spans="1:11" x14ac:dyDescent="0.25">
      <c r="A67" s="518" t="s">
        <v>1060</v>
      </c>
    </row>
    <row r="68" spans="1:11" x14ac:dyDescent="0.25">
      <c r="A68" s="268" t="s">
        <v>978</v>
      </c>
      <c r="B68" s="187"/>
      <c r="C68" s="216"/>
      <c r="D68" s="127"/>
      <c r="E68" s="84"/>
      <c r="F68" s="104"/>
      <c r="G68" s="103"/>
      <c r="H68" s="84"/>
      <c r="I68" s="84"/>
      <c r="J68" s="84"/>
      <c r="K68" s="127"/>
    </row>
    <row r="69" spans="1:11" x14ac:dyDescent="0.25">
      <c r="A69" s="187"/>
      <c r="B69" s="187"/>
      <c r="C69" s="216"/>
      <c r="D69" s="127"/>
      <c r="E69" s="84"/>
      <c r="F69" s="104"/>
      <c r="G69" s="103"/>
      <c r="H69" s="84"/>
      <c r="I69" s="84"/>
      <c r="J69" s="84"/>
      <c r="K69" s="127"/>
    </row>
    <row r="70" spans="1:11" x14ac:dyDescent="0.25">
      <c r="A70" s="187"/>
      <c r="B70" s="187"/>
      <c r="C70" s="216"/>
      <c r="D70" s="127"/>
      <c r="E70" s="84"/>
      <c r="F70" s="104"/>
      <c r="G70" s="103"/>
      <c r="H70" s="84"/>
      <c r="I70" s="84"/>
      <c r="J70" s="84"/>
      <c r="K70" s="127"/>
    </row>
    <row r="71" spans="1:11" x14ac:dyDescent="0.25">
      <c r="A71" s="187"/>
      <c r="B71" s="187"/>
      <c r="C71" s="216"/>
      <c r="D71" s="127"/>
      <c r="E71" s="84"/>
      <c r="F71" s="104"/>
      <c r="G71" s="103"/>
      <c r="H71" s="84"/>
      <c r="I71" s="84"/>
      <c r="J71" s="84"/>
      <c r="K71" s="127"/>
    </row>
    <row r="72" spans="1:11" x14ac:dyDescent="0.25">
      <c r="A72" s="187"/>
      <c r="B72" s="187"/>
      <c r="C72" s="216"/>
      <c r="D72" s="127"/>
      <c r="E72" s="84"/>
      <c r="F72" s="104"/>
      <c r="G72" s="103"/>
      <c r="H72" s="84"/>
      <c r="I72" s="84"/>
      <c r="J72" s="84"/>
      <c r="K72" s="127"/>
    </row>
    <row r="73" spans="1:11" x14ac:dyDescent="0.25">
      <c r="A73" s="187"/>
      <c r="B73" s="187"/>
      <c r="C73" s="216"/>
      <c r="D73" s="127"/>
      <c r="E73" s="84"/>
      <c r="F73" s="104"/>
      <c r="G73" s="103"/>
      <c r="H73" s="84"/>
      <c r="I73" s="84"/>
      <c r="J73" s="84"/>
      <c r="K73" s="127"/>
    </row>
    <row r="74" spans="1:11" ht="13.8" x14ac:dyDescent="0.25">
      <c r="G74" s="207"/>
      <c r="I74" s="217"/>
      <c r="J74" s="217"/>
      <c r="K74" s="237"/>
    </row>
    <row r="75" spans="1:11" ht="13.8" x14ac:dyDescent="0.25">
      <c r="D75" s="211"/>
      <c r="G75" s="209"/>
      <c r="K75" s="210"/>
    </row>
    <row r="76" spans="1:11" ht="13.8" x14ac:dyDescent="0.25">
      <c r="D76" s="211"/>
    </row>
    <row r="77" spans="1:11" ht="13.8" x14ac:dyDescent="0.25">
      <c r="D77" s="211"/>
      <c r="K77" s="212"/>
    </row>
  </sheetData>
  <mergeCells count="1">
    <mergeCell ref="A2:K2"/>
  </mergeCells>
  <phoneticPr fontId="3" type="noConversion"/>
  <printOptions horizontalCentered="1"/>
  <pageMargins left="0.25" right="0.25" top="0.5" bottom="0.5" header="0.5" footer="0.5"/>
  <pageSetup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60"/>
    <pageSetUpPr fitToPage="1"/>
  </sheetPr>
  <dimension ref="A1:N49"/>
  <sheetViews>
    <sheetView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1061</v>
      </c>
      <c r="B1" s="89"/>
      <c r="C1" s="89"/>
      <c r="D1" s="89"/>
      <c r="E1" s="89"/>
      <c r="F1" s="89"/>
      <c r="G1" s="89"/>
      <c r="H1" s="89"/>
      <c r="I1" s="89"/>
      <c r="J1" s="89"/>
      <c r="K1" s="71"/>
      <c r="L1" s="7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7.5" customHeight="1" x14ac:dyDescent="0.25">
      <c r="K5"/>
      <c r="L5"/>
    </row>
    <row r="6" spans="1:13" ht="19.5" customHeight="1" x14ac:dyDescent="0.25">
      <c r="A6" s="109" t="s">
        <v>1062</v>
      </c>
      <c r="K6"/>
      <c r="L6" s="110" t="s">
        <v>295</v>
      </c>
    </row>
    <row r="7" spans="1:13" s="75" customFormat="1" ht="12" customHeight="1" x14ac:dyDescent="0.25">
      <c r="A7" s="93">
        <v>2.2810000000000001</v>
      </c>
      <c r="B7" s="76" t="s">
        <v>1063</v>
      </c>
      <c r="C7" s="788"/>
      <c r="D7" s="788"/>
      <c r="E7" s="792"/>
      <c r="F7" s="792"/>
      <c r="G7" s="1138" t="s">
        <v>995</v>
      </c>
      <c r="H7" s="1138"/>
      <c r="I7" s="1138" t="s">
        <v>996</v>
      </c>
      <c r="J7" s="1138"/>
      <c r="L7" s="110" t="s">
        <v>297</v>
      </c>
    </row>
    <row r="8" spans="1:13" s="75" customFormat="1" ht="12" customHeight="1" x14ac:dyDescent="0.25">
      <c r="A8" s="789"/>
      <c r="B8" s="651" t="s">
        <v>1064</v>
      </c>
      <c r="C8" s="794"/>
      <c r="D8" s="794"/>
      <c r="E8" s="1084"/>
      <c r="F8" s="1084"/>
      <c r="G8" s="1084" t="s">
        <v>998</v>
      </c>
      <c r="H8" s="1084" t="s">
        <v>999</v>
      </c>
      <c r="I8" s="1138" t="s">
        <v>1065</v>
      </c>
      <c r="J8" s="1138"/>
      <c r="K8" s="74"/>
    </row>
    <row r="9" spans="1:13" s="75" customFormat="1" ht="12" customHeight="1" x14ac:dyDescent="0.25">
      <c r="A9" s="790"/>
      <c r="C9" s="1084"/>
      <c r="D9" s="1084"/>
      <c r="F9" s="1084"/>
      <c r="G9" s="1141" t="s">
        <v>1001</v>
      </c>
      <c r="H9" s="1141"/>
      <c r="I9" s="1138" t="s">
        <v>1066</v>
      </c>
      <c r="J9" s="1138"/>
      <c r="K9" s="791"/>
      <c r="L9" s="77"/>
      <c r="M9" s="79"/>
    </row>
    <row r="10" spans="1:13" s="75" customFormat="1" ht="12" customHeight="1" x14ac:dyDescent="0.25">
      <c r="A10" s="790"/>
      <c r="C10" s="1084"/>
      <c r="D10" s="1084"/>
      <c r="F10" s="1084"/>
      <c r="G10" s="82"/>
      <c r="H10" s="80"/>
      <c r="I10" s="1164"/>
      <c r="J10" s="1165"/>
      <c r="K10" s="791"/>
      <c r="L10" s="87">
        <f>I10</f>
        <v>0</v>
      </c>
      <c r="M10" s="79"/>
    </row>
    <row r="11" spans="1:13" s="75" customFormat="1" ht="12" customHeight="1" x14ac:dyDescent="0.25">
      <c r="B11" s="86" t="s">
        <v>822</v>
      </c>
      <c r="C11" s="91"/>
      <c r="D11" s="788"/>
      <c r="E11" s="103"/>
      <c r="F11" s="84"/>
      <c r="G11" s="104"/>
      <c r="H11" s="103"/>
      <c r="I11" s="791"/>
      <c r="J11" s="88"/>
    </row>
    <row r="12" spans="1:13" s="75" customFormat="1" ht="12" customHeight="1" x14ac:dyDescent="0.25">
      <c r="A12" s="790"/>
      <c r="B12" s="105" t="s">
        <v>1067</v>
      </c>
      <c r="C12" s="91"/>
      <c r="D12" s="788"/>
      <c r="E12" s="103"/>
      <c r="F12" s="84"/>
      <c r="G12" s="104"/>
      <c r="H12" s="103"/>
      <c r="I12" s="791"/>
      <c r="J12" s="88"/>
    </row>
    <row r="13" spans="1:13" s="75" customFormat="1" ht="12" customHeight="1" x14ac:dyDescent="0.25">
      <c r="A13" s="790"/>
      <c r="B13" s="105" t="s">
        <v>1068</v>
      </c>
      <c r="C13" s="91"/>
      <c r="D13" s="788"/>
      <c r="E13" s="103"/>
      <c r="F13" s="84"/>
      <c r="G13" s="104"/>
      <c r="H13" s="103"/>
      <c r="I13" s="791"/>
      <c r="J13" s="88"/>
    </row>
    <row r="14" spans="1:13" s="75" customFormat="1" ht="12" customHeight="1" x14ac:dyDescent="0.25">
      <c r="A14" s="790"/>
      <c r="B14" s="94" t="s">
        <v>1003</v>
      </c>
      <c r="C14" s="788"/>
      <c r="D14" s="788"/>
      <c r="E14" s="103"/>
      <c r="F14" s="84"/>
      <c r="G14" s="84"/>
      <c r="H14" s="84"/>
      <c r="I14" s="104"/>
      <c r="J14" s="103"/>
      <c r="K14" s="791"/>
      <c r="L14" s="88"/>
    </row>
    <row r="15" spans="1:13" s="75" customFormat="1" ht="12" customHeight="1" x14ac:dyDescent="0.25">
      <c r="A15" s="790"/>
      <c r="B15" s="94"/>
      <c r="C15" s="788"/>
      <c r="D15" s="788"/>
      <c r="E15" s="103"/>
      <c r="F15" s="84"/>
      <c r="G15" s="84"/>
      <c r="H15" s="84"/>
      <c r="I15" s="104"/>
      <c r="J15" s="103"/>
      <c r="K15" s="791"/>
      <c r="L15" s="88"/>
    </row>
    <row r="16" spans="1:13" s="75" customFormat="1" ht="12" customHeight="1" x14ac:dyDescent="0.25">
      <c r="A16" s="790"/>
      <c r="B16" s="94"/>
      <c r="C16" s="788"/>
      <c r="D16" s="788"/>
      <c r="E16" s="103"/>
      <c r="F16" s="84"/>
      <c r="G16" s="84"/>
      <c r="H16" s="84"/>
      <c r="I16" s="104"/>
      <c r="J16" s="103"/>
      <c r="K16" s="791"/>
      <c r="L16" s="88"/>
    </row>
    <row r="17" spans="1:13" s="75" customFormat="1" ht="12" customHeight="1" x14ac:dyDescent="0.25">
      <c r="A17" s="93">
        <v>2.282</v>
      </c>
      <c r="B17" s="76" t="s">
        <v>1069</v>
      </c>
      <c r="C17" s="788"/>
      <c r="D17" s="788"/>
      <c r="E17" s="792"/>
      <c r="F17" s="792"/>
      <c r="G17" s="1138" t="s">
        <v>995</v>
      </c>
      <c r="H17" s="1138"/>
      <c r="I17" s="1138" t="s">
        <v>996</v>
      </c>
      <c r="J17" s="1138"/>
      <c r="L17" s="110" t="s">
        <v>297</v>
      </c>
    </row>
    <row r="18" spans="1:13" s="75" customFormat="1" ht="12" customHeight="1" x14ac:dyDescent="0.25">
      <c r="A18" s="789"/>
      <c r="B18" s="651" t="s">
        <v>997</v>
      </c>
      <c r="C18" s="794"/>
      <c r="D18" s="794"/>
      <c r="E18" s="1084"/>
      <c r="F18" s="1084"/>
      <c r="G18" s="1084" t="s">
        <v>998</v>
      </c>
      <c r="H18" s="1084" t="s">
        <v>999</v>
      </c>
      <c r="I18" s="1138" t="s">
        <v>1065</v>
      </c>
      <c r="J18" s="1138"/>
      <c r="K18" s="74"/>
    </row>
    <row r="19" spans="1:13" s="75" customFormat="1" ht="12" customHeight="1" x14ac:dyDescent="0.25">
      <c r="A19" s="790"/>
      <c r="C19" s="1084"/>
      <c r="D19" s="1084"/>
      <c r="F19" s="1084"/>
      <c r="G19" s="1141" t="s">
        <v>1001</v>
      </c>
      <c r="H19" s="1141"/>
      <c r="I19" s="1138" t="s">
        <v>1066</v>
      </c>
      <c r="J19" s="1138"/>
      <c r="K19" s="791"/>
      <c r="L19" s="77"/>
      <c r="M19" s="79"/>
    </row>
    <row r="20" spans="1:13" s="75" customFormat="1" ht="12" customHeight="1" x14ac:dyDescent="0.25">
      <c r="A20" s="790"/>
      <c r="C20" s="1084"/>
      <c r="D20" s="1084"/>
      <c r="F20" s="1084"/>
      <c r="G20" s="82"/>
      <c r="H20" s="80"/>
      <c r="I20" s="1164"/>
      <c r="J20" s="1165"/>
      <c r="K20" s="791"/>
      <c r="L20" s="87">
        <f>I20</f>
        <v>0</v>
      </c>
      <c r="M20" s="79"/>
    </row>
    <row r="21" spans="1:13" s="75" customFormat="1" ht="12" customHeight="1" x14ac:dyDescent="0.25">
      <c r="B21" s="86" t="s">
        <v>822</v>
      </c>
      <c r="C21" s="91"/>
      <c r="D21" s="788"/>
      <c r="E21" s="103"/>
      <c r="F21" s="84"/>
      <c r="G21" s="104"/>
      <c r="H21" s="103"/>
      <c r="I21" s="791"/>
      <c r="J21" s="88"/>
    </row>
    <row r="22" spans="1:13" s="75" customFormat="1" ht="12" customHeight="1" x14ac:dyDescent="0.25">
      <c r="A22" s="790"/>
      <c r="B22" s="105" t="s">
        <v>1067</v>
      </c>
      <c r="C22" s="91"/>
      <c r="D22" s="788"/>
      <c r="E22" s="103"/>
      <c r="F22" s="84"/>
      <c r="G22" s="104"/>
      <c r="H22" s="103"/>
      <c r="I22" s="791"/>
      <c r="J22" s="88"/>
    </row>
    <row r="23" spans="1:13" s="75" customFormat="1" ht="12" customHeight="1" x14ac:dyDescent="0.25">
      <c r="A23" s="790"/>
      <c r="B23" s="105" t="s">
        <v>1068</v>
      </c>
      <c r="C23" s="91"/>
      <c r="D23" s="788"/>
      <c r="E23" s="103"/>
      <c r="F23" s="84"/>
      <c r="G23" s="104"/>
      <c r="H23" s="103"/>
      <c r="I23" s="791"/>
      <c r="J23" s="88"/>
    </row>
    <row r="24" spans="1:13" s="75" customFormat="1" ht="12" customHeight="1" x14ac:dyDescent="0.25">
      <c r="A24" s="790"/>
      <c r="B24" s="94" t="s">
        <v>1003</v>
      </c>
      <c r="C24" s="788"/>
      <c r="D24" s="788"/>
      <c r="E24" s="103"/>
      <c r="F24" s="84"/>
      <c r="G24" s="84"/>
      <c r="H24" s="84"/>
      <c r="I24" s="104"/>
      <c r="J24" s="103"/>
      <c r="K24" s="791"/>
      <c r="L24" s="88"/>
    </row>
    <row r="25" spans="1:13" s="75" customFormat="1" ht="12" customHeight="1" x14ac:dyDescent="0.25">
      <c r="A25" s="790"/>
      <c r="B25" s="94"/>
      <c r="C25" s="788"/>
      <c r="D25" s="788"/>
      <c r="E25" s="103"/>
      <c r="F25" s="84"/>
      <c r="G25" s="84"/>
      <c r="H25" s="84"/>
      <c r="I25" s="104"/>
      <c r="J25" s="103"/>
      <c r="K25" s="791"/>
      <c r="L25" s="88"/>
    </row>
    <row r="26" spans="1:13" s="75" customFormat="1" ht="12" customHeight="1" x14ac:dyDescent="0.25">
      <c r="A26" s="790"/>
      <c r="B26" s="94"/>
      <c r="C26" s="788"/>
      <c r="D26" s="788"/>
      <c r="E26" s="792"/>
      <c r="F26" s="792"/>
      <c r="G26" s="792"/>
      <c r="H26" s="792"/>
      <c r="I26" s="792"/>
      <c r="J26" s="98"/>
      <c r="K26" s="791"/>
      <c r="L26" s="77"/>
    </row>
    <row r="27" spans="1:13" s="75" customFormat="1" ht="12" customHeight="1" x14ac:dyDescent="0.25">
      <c r="A27" s="93">
        <v>2.29</v>
      </c>
      <c r="B27" s="76" t="s">
        <v>1070</v>
      </c>
      <c r="C27" s="788"/>
      <c r="D27" s="788"/>
      <c r="E27" s="792"/>
      <c r="F27" s="792"/>
      <c r="G27" s="792"/>
      <c r="H27" s="792"/>
      <c r="I27" s="1138" t="s">
        <v>1071</v>
      </c>
      <c r="J27" s="1138"/>
    </row>
    <row r="28" spans="1:13" s="75" customFormat="1" ht="12" customHeight="1" x14ac:dyDescent="0.25">
      <c r="A28" s="789"/>
      <c r="B28" s="651" t="s">
        <v>1006</v>
      </c>
      <c r="C28" s="794"/>
      <c r="D28" s="794"/>
      <c r="E28" s="1084"/>
      <c r="F28" s="1084"/>
      <c r="G28" s="1084"/>
      <c r="H28" s="1084"/>
      <c r="I28" s="1138" t="s">
        <v>1072</v>
      </c>
      <c r="J28" s="1138"/>
      <c r="K28" s="74"/>
    </row>
    <row r="29" spans="1:13" s="75" customFormat="1" ht="12" customHeight="1" x14ac:dyDescent="0.25">
      <c r="A29" s="790"/>
      <c r="C29" s="1084"/>
      <c r="D29" s="1084"/>
      <c r="F29" s="1084"/>
      <c r="G29" s="1084"/>
      <c r="H29" s="1084"/>
      <c r="I29" s="1138" t="s">
        <v>1066</v>
      </c>
      <c r="J29" s="1138"/>
      <c r="K29" s="791"/>
      <c r="L29" s="77"/>
      <c r="M29" s="79"/>
    </row>
    <row r="30" spans="1:13" s="75" customFormat="1" ht="12" customHeight="1" x14ac:dyDescent="0.25">
      <c r="A30" s="790"/>
      <c r="B30" s="86" t="s">
        <v>822</v>
      </c>
      <c r="C30" s="1084"/>
      <c r="D30" s="1084"/>
      <c r="F30" s="1084"/>
      <c r="G30" s="1084"/>
      <c r="H30" s="1084"/>
      <c r="I30" s="1164"/>
      <c r="J30" s="1165"/>
      <c r="K30" s="791"/>
      <c r="L30" s="87">
        <f>I30</f>
        <v>0</v>
      </c>
      <c r="M30" s="79"/>
    </row>
    <row r="31" spans="1:13" s="75" customFormat="1" ht="12" customHeight="1" x14ac:dyDescent="0.25">
      <c r="B31" s="105" t="s">
        <v>1067</v>
      </c>
      <c r="C31" s="91"/>
      <c r="D31" s="788"/>
      <c r="E31" s="103"/>
      <c r="F31" s="84"/>
      <c r="G31" s="104"/>
      <c r="H31" s="103"/>
      <c r="I31" s="791"/>
      <c r="J31" s="88"/>
    </row>
    <row r="32" spans="1:13" s="75" customFormat="1" ht="12" customHeight="1" x14ac:dyDescent="0.25">
      <c r="A32" s="790"/>
      <c r="B32" s="105" t="s">
        <v>1073</v>
      </c>
      <c r="C32" s="91"/>
      <c r="D32" s="788"/>
      <c r="E32" s="103"/>
      <c r="F32" s="84"/>
      <c r="G32" s="104"/>
      <c r="H32" s="103"/>
      <c r="I32" s="791"/>
      <c r="J32" s="88"/>
    </row>
    <row r="33" spans="1:14" s="75" customFormat="1" ht="12" customHeight="1" x14ac:dyDescent="0.25">
      <c r="A33" s="790"/>
      <c r="B33" s="94" t="s">
        <v>1009</v>
      </c>
      <c r="C33" s="91"/>
      <c r="D33" s="788"/>
      <c r="E33" s="103"/>
      <c r="F33" s="84"/>
      <c r="G33" s="104"/>
      <c r="H33" s="103"/>
      <c r="I33" s="791"/>
      <c r="J33" s="88"/>
    </row>
    <row r="34" spans="1:14" s="75" customFormat="1" ht="12" customHeight="1" x14ac:dyDescent="0.25">
      <c r="A34" s="790"/>
      <c r="B34" s="94"/>
      <c r="C34" s="91"/>
      <c r="D34" s="788"/>
      <c r="E34" s="103"/>
      <c r="F34" s="84"/>
      <c r="G34" s="104"/>
      <c r="H34" s="103"/>
      <c r="I34" s="791"/>
      <c r="J34" s="88"/>
    </row>
    <row r="35" spans="1:14" s="75" customFormat="1" ht="12" customHeight="1" x14ac:dyDescent="0.25">
      <c r="A35" s="790"/>
      <c r="B35" s="94"/>
      <c r="C35" s="91"/>
      <c r="D35" s="788"/>
      <c r="E35" s="103"/>
      <c r="F35" s="84"/>
      <c r="G35" s="104"/>
      <c r="H35" s="103"/>
      <c r="I35" s="791"/>
      <c r="J35" s="88"/>
    </row>
    <row r="36" spans="1:14" s="75" customFormat="1" ht="12" customHeight="1" x14ac:dyDescent="0.25">
      <c r="A36" s="790"/>
      <c r="B36" s="94"/>
      <c r="C36" s="91"/>
      <c r="D36" s="788"/>
      <c r="E36" s="103"/>
      <c r="F36" s="84"/>
      <c r="G36" s="104"/>
      <c r="H36" s="103"/>
      <c r="I36" s="791"/>
      <c r="J36" s="88"/>
    </row>
    <row r="37" spans="1:14" s="75" customFormat="1" ht="12" customHeight="1" x14ac:dyDescent="0.25">
      <c r="A37" s="93">
        <v>2.2999999999999998</v>
      </c>
      <c r="B37" s="76" t="s">
        <v>1074</v>
      </c>
      <c r="C37" s="788"/>
      <c r="D37" s="788"/>
      <c r="E37" s="792"/>
      <c r="F37" s="792"/>
      <c r="G37" s="792"/>
      <c r="H37" s="792"/>
      <c r="I37" s="1084"/>
      <c r="J37" s="1084"/>
      <c r="K37" s="791"/>
      <c r="L37" s="88"/>
    </row>
    <row r="38" spans="1:14" s="75" customFormat="1" ht="12" customHeight="1" x14ac:dyDescent="0.25">
      <c r="A38" s="789"/>
      <c r="B38" s="651" t="s">
        <v>1075</v>
      </c>
      <c r="C38" s="1084"/>
      <c r="D38" s="91"/>
      <c r="G38" s="792"/>
      <c r="H38" s="792"/>
      <c r="I38" s="1084"/>
      <c r="K38" s="795"/>
      <c r="L38" s="77"/>
      <c r="M38" s="79"/>
      <c r="N38" s="85"/>
    </row>
    <row r="39" spans="1:14" s="75" customFormat="1" ht="12" customHeight="1" x14ac:dyDescent="0.25">
      <c r="A39" s="790"/>
      <c r="C39" s="1084" t="s">
        <v>876</v>
      </c>
      <c r="D39" s="1084" t="s">
        <v>1076</v>
      </c>
      <c r="E39" s="1084" t="s">
        <v>319</v>
      </c>
      <c r="F39" s="1084" t="s">
        <v>389</v>
      </c>
      <c r="G39" s="1138" t="s">
        <v>1077</v>
      </c>
      <c r="H39" s="1138"/>
      <c r="I39" s="1084" t="s">
        <v>829</v>
      </c>
      <c r="J39" s="1084" t="s">
        <v>302</v>
      </c>
      <c r="K39" s="795"/>
      <c r="L39" s="77"/>
      <c r="M39" s="79"/>
    </row>
    <row r="40" spans="1:14" s="75" customFormat="1" ht="12" customHeight="1" x14ac:dyDescent="0.25">
      <c r="A40" s="790"/>
      <c r="C40" s="1084" t="s">
        <v>865</v>
      </c>
      <c r="D40" s="1084" t="s">
        <v>655</v>
      </c>
      <c r="E40" s="1084" t="s">
        <v>1076</v>
      </c>
      <c r="F40" s="1084" t="s">
        <v>913</v>
      </c>
      <c r="G40" s="1169" t="s">
        <v>304</v>
      </c>
      <c r="H40" s="1169"/>
      <c r="I40" s="1084" t="s">
        <v>832</v>
      </c>
      <c r="J40" s="1084" t="s">
        <v>306</v>
      </c>
      <c r="K40" s="791"/>
      <c r="M40" s="79"/>
    </row>
    <row r="41" spans="1:14" s="75" customFormat="1" ht="12" customHeight="1" x14ac:dyDescent="0.25">
      <c r="A41" s="790"/>
      <c r="C41" s="80"/>
      <c r="D41" s="107"/>
      <c r="E41" s="81"/>
      <c r="F41" s="82"/>
      <c r="G41" s="1166"/>
      <c r="H41" s="1167"/>
      <c r="I41" s="82"/>
      <c r="J41" s="80"/>
      <c r="K41" s="791"/>
      <c r="L41" s="87">
        <f>(D41*E41)+(D42*E42)+(D43*E43)+(D44*E44)</f>
        <v>0</v>
      </c>
      <c r="M41" s="79"/>
    </row>
    <row r="42" spans="1:14" s="75" customFormat="1" ht="12" customHeight="1" x14ac:dyDescent="0.25">
      <c r="A42" s="790"/>
      <c r="C42" s="80"/>
      <c r="D42" s="107"/>
      <c r="E42" s="81"/>
      <c r="F42" s="82"/>
      <c r="G42" s="1166"/>
      <c r="H42" s="1167"/>
      <c r="I42" s="82"/>
      <c r="J42" s="80"/>
      <c r="K42" s="791"/>
      <c r="L42" s="88"/>
      <c r="M42" s="84"/>
    </row>
    <row r="43" spans="1:14" s="75" customFormat="1" ht="12" customHeight="1" x14ac:dyDescent="0.25">
      <c r="A43" s="790"/>
      <c r="C43" s="80"/>
      <c r="D43" s="107"/>
      <c r="E43" s="81"/>
      <c r="F43" s="82"/>
      <c r="G43" s="1166"/>
      <c r="H43" s="1167"/>
      <c r="I43" s="82"/>
      <c r="J43" s="80"/>
      <c r="K43" s="791"/>
      <c r="L43" s="88"/>
    </row>
    <row r="44" spans="1:14" s="75" customFormat="1" ht="12" customHeight="1" x14ac:dyDescent="0.25">
      <c r="C44" s="80"/>
      <c r="D44" s="107"/>
      <c r="E44" s="81"/>
      <c r="F44" s="82"/>
      <c r="G44" s="1166"/>
      <c r="H44" s="1167"/>
      <c r="I44" s="82"/>
      <c r="J44" s="80"/>
      <c r="K44" s="791"/>
      <c r="L44" s="88"/>
    </row>
    <row r="45" spans="1:14" s="75" customFormat="1" ht="12" customHeight="1" x14ac:dyDescent="0.25">
      <c r="B45" s="86" t="s">
        <v>822</v>
      </c>
      <c r="C45" s="103"/>
      <c r="D45" s="108"/>
      <c r="E45" s="106"/>
      <c r="F45" s="84"/>
      <c r="G45" s="84"/>
      <c r="H45" s="84"/>
      <c r="I45" s="104"/>
      <c r="J45" s="103"/>
      <c r="K45" s="791"/>
      <c r="L45" s="88"/>
    </row>
    <row r="46" spans="1:14" s="75" customFormat="1" ht="12" customHeight="1" x14ac:dyDescent="0.25">
      <c r="A46" s="790"/>
      <c r="B46" s="105" t="s">
        <v>1067</v>
      </c>
      <c r="C46" s="97"/>
      <c r="D46" s="788"/>
      <c r="E46" s="792"/>
      <c r="F46" s="792"/>
      <c r="G46" s="792"/>
      <c r="H46" s="792"/>
      <c r="I46" s="792"/>
      <c r="J46" s="98"/>
      <c r="K46" s="791"/>
      <c r="L46" s="77"/>
    </row>
    <row r="47" spans="1:14" x14ac:dyDescent="0.25">
      <c r="B47" s="94" t="s">
        <v>1078</v>
      </c>
    </row>
    <row r="48" spans="1:14" x14ac:dyDescent="0.25">
      <c r="B48" s="94" t="s">
        <v>1009</v>
      </c>
    </row>
    <row r="49" ht="9.75" customHeight="1" x14ac:dyDescent="0.25"/>
  </sheetData>
  <mergeCells count="22">
    <mergeCell ref="G39:H39"/>
    <mergeCell ref="G41:H41"/>
    <mergeCell ref="G42:H42"/>
    <mergeCell ref="G43:H43"/>
    <mergeCell ref="G44:H44"/>
    <mergeCell ref="G40:H40"/>
    <mergeCell ref="G7:H7"/>
    <mergeCell ref="I7:J7"/>
    <mergeCell ref="I8:J8"/>
    <mergeCell ref="G9:H9"/>
    <mergeCell ref="I9:J9"/>
    <mergeCell ref="I10:J10"/>
    <mergeCell ref="I27:J27"/>
    <mergeCell ref="I28:J28"/>
    <mergeCell ref="I29:J29"/>
    <mergeCell ref="I30:J30"/>
    <mergeCell ref="I20:J20"/>
    <mergeCell ref="G17:H17"/>
    <mergeCell ref="I17:J17"/>
    <mergeCell ref="I18:J18"/>
    <mergeCell ref="G19:H19"/>
    <mergeCell ref="I19:J19"/>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60"/>
    <pageSetUpPr fitToPage="1"/>
  </sheetPr>
  <dimension ref="A1:M84"/>
  <sheetViews>
    <sheetView topLeftCell="A25" zoomScaleNormal="100" zoomScaleSheetLayoutView="100" workbookViewId="0">
      <selection activeCell="D10" sqref="D10"/>
    </sheetView>
  </sheetViews>
  <sheetFormatPr defaultRowHeight="12.75" customHeight="1" x14ac:dyDescent="0.25"/>
  <cols>
    <col min="1" max="1" width="6.33203125" style="4" customWidth="1"/>
    <col min="2" max="2" width="10.44140625" style="4" customWidth="1"/>
    <col min="3" max="3" width="11.6640625" style="4" customWidth="1"/>
    <col min="4" max="4" width="9.33203125" style="4"/>
    <col min="5" max="5" width="12.6640625" style="4" customWidth="1"/>
    <col min="6" max="6" width="11.5546875" style="4" customWidth="1"/>
    <col min="7" max="8" width="8.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2.75" customHeight="1" x14ac:dyDescent="0.3">
      <c r="A1" s="70" t="s">
        <v>1079</v>
      </c>
      <c r="B1" s="89"/>
      <c r="C1" s="89"/>
      <c r="D1" s="89"/>
      <c r="E1" s="89"/>
      <c r="F1" s="89"/>
      <c r="G1" s="89"/>
      <c r="H1" s="89"/>
      <c r="I1" s="89"/>
      <c r="J1" s="89"/>
      <c r="K1" s="71"/>
      <c r="L1" s="71"/>
    </row>
    <row r="2" spans="1:13" ht="12.75" customHeight="1" x14ac:dyDescent="0.25">
      <c r="K2"/>
      <c r="L2"/>
    </row>
    <row r="3" spans="1:13" s="75" customFormat="1" ht="12.7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12.75" customHeight="1" x14ac:dyDescent="0.25">
      <c r="K4"/>
      <c r="L4"/>
    </row>
    <row r="5" spans="1:13" ht="12.75" customHeight="1" x14ac:dyDescent="0.25">
      <c r="K5"/>
      <c r="L5"/>
    </row>
    <row r="6" spans="1:13" ht="12.75" customHeight="1" x14ac:dyDescent="0.25">
      <c r="A6" s="109" t="s">
        <v>1080</v>
      </c>
      <c r="K6"/>
      <c r="L6" s="110" t="s">
        <v>295</v>
      </c>
    </row>
    <row r="7" spans="1:13" s="75" customFormat="1" ht="12.75" customHeight="1" x14ac:dyDescent="0.25">
      <c r="A7" s="93">
        <v>2.33</v>
      </c>
      <c r="B7" s="76" t="s">
        <v>1081</v>
      </c>
      <c r="C7" s="788"/>
      <c r="D7" s="788"/>
      <c r="E7" s="792"/>
      <c r="F7" s="792"/>
      <c r="G7" s="792"/>
      <c r="H7" s="792"/>
      <c r="I7" s="1138" t="s">
        <v>821</v>
      </c>
      <c r="J7" s="1138"/>
      <c r="L7" s="110" t="s">
        <v>297</v>
      </c>
    </row>
    <row r="8" spans="1:13" s="75" customFormat="1" ht="12.75" customHeight="1" x14ac:dyDescent="0.25">
      <c r="A8" s="789"/>
      <c r="B8" s="86" t="s">
        <v>822</v>
      </c>
      <c r="C8" s="794"/>
      <c r="D8" s="794"/>
      <c r="E8" s="1084"/>
      <c r="F8" s="1084"/>
      <c r="G8" s="1084"/>
      <c r="H8" s="1084"/>
      <c r="I8" s="1138" t="s">
        <v>1082</v>
      </c>
      <c r="J8" s="1138"/>
      <c r="K8" s="74"/>
    </row>
    <row r="9" spans="1:13" s="75" customFormat="1" ht="12.75" customHeight="1" x14ac:dyDescent="0.25">
      <c r="A9" s="790"/>
      <c r="B9" s="105" t="s">
        <v>1083</v>
      </c>
      <c r="C9" s="1084"/>
      <c r="D9" s="1084"/>
      <c r="F9" s="1084"/>
      <c r="G9" s="1084"/>
      <c r="H9" s="1084"/>
      <c r="I9" s="1170"/>
      <c r="J9" s="1171"/>
      <c r="K9" s="791"/>
      <c r="L9" s="87">
        <f>I9</f>
        <v>0</v>
      </c>
      <c r="M9" s="79"/>
    </row>
    <row r="10" spans="1:13" s="75" customFormat="1" ht="12.75" customHeight="1" x14ac:dyDescent="0.25">
      <c r="A10" s="790"/>
      <c r="C10" s="788"/>
      <c r="D10" s="788"/>
      <c r="E10" s="103"/>
      <c r="F10" s="84"/>
      <c r="G10" s="84"/>
      <c r="H10" s="84"/>
      <c r="I10" s="104"/>
      <c r="J10" s="103"/>
      <c r="K10" s="791"/>
      <c r="L10" s="88"/>
    </row>
    <row r="11" spans="1:13" s="75" customFormat="1" ht="12.75" customHeight="1" x14ac:dyDescent="0.25">
      <c r="A11" s="790"/>
      <c r="B11" s="94"/>
      <c r="C11" s="788"/>
      <c r="D11" s="788"/>
      <c r="E11" s="792"/>
      <c r="F11" s="792"/>
      <c r="G11" s="792"/>
      <c r="H11" s="792"/>
      <c r="I11" s="792"/>
      <c r="J11" s="98"/>
      <c r="K11" s="791"/>
      <c r="L11" s="77"/>
    </row>
    <row r="12" spans="1:13" s="75" customFormat="1" ht="12.75" customHeight="1" x14ac:dyDescent="0.25">
      <c r="A12" s="93">
        <v>2.34</v>
      </c>
      <c r="B12" s="76" t="s">
        <v>79</v>
      </c>
      <c r="C12" s="788"/>
      <c r="D12" s="788"/>
      <c r="E12" s="792"/>
      <c r="F12" s="792"/>
      <c r="G12" s="792"/>
      <c r="H12" s="792"/>
      <c r="I12" s="1138" t="s">
        <v>821</v>
      </c>
      <c r="J12" s="1138"/>
      <c r="L12" s="110"/>
    </row>
    <row r="13" spans="1:13" s="75" customFormat="1" ht="12.75" customHeight="1" x14ac:dyDescent="0.25">
      <c r="A13" s="789"/>
      <c r="B13" s="86" t="s">
        <v>822</v>
      </c>
      <c r="C13" s="794"/>
      <c r="D13" s="794"/>
      <c r="E13" s="1084"/>
      <c r="F13" s="1084"/>
      <c r="G13" s="1084"/>
      <c r="H13" s="1084"/>
      <c r="I13" s="1138" t="s">
        <v>1082</v>
      </c>
      <c r="J13" s="1138"/>
      <c r="K13" s="74"/>
    </row>
    <row r="14" spans="1:13" s="75" customFormat="1" ht="12.75" customHeight="1" x14ac:dyDescent="0.25">
      <c r="A14" s="790"/>
      <c r="B14" s="105" t="s">
        <v>1083</v>
      </c>
      <c r="C14" s="1084"/>
      <c r="D14" s="1084"/>
      <c r="F14" s="1084"/>
      <c r="G14" s="1084"/>
      <c r="H14" s="1084"/>
      <c r="I14" s="1170"/>
      <c r="J14" s="1171"/>
      <c r="K14" s="791"/>
      <c r="L14" s="87">
        <f>I14</f>
        <v>0</v>
      </c>
      <c r="M14" s="79"/>
    </row>
    <row r="15" spans="1:13" s="75" customFormat="1" ht="12.75" customHeight="1" x14ac:dyDescent="0.25">
      <c r="A15" s="790"/>
      <c r="C15" s="788"/>
      <c r="D15" s="788"/>
      <c r="E15" s="103"/>
      <c r="F15" s="84"/>
      <c r="G15" s="84"/>
      <c r="H15" s="84"/>
      <c r="I15" s="104"/>
      <c r="J15" s="103"/>
      <c r="K15" s="791"/>
      <c r="L15" s="88"/>
    </row>
    <row r="16" spans="1:13" s="75" customFormat="1" ht="12.75" customHeight="1" x14ac:dyDescent="0.25">
      <c r="A16" s="790"/>
      <c r="B16" s="94"/>
      <c r="C16" s="788"/>
      <c r="D16" s="788"/>
      <c r="E16" s="792"/>
      <c r="F16" s="792"/>
      <c r="G16" s="792"/>
      <c r="H16" s="792"/>
      <c r="I16" s="792"/>
      <c r="J16" s="98"/>
      <c r="K16" s="791"/>
      <c r="L16" s="77"/>
    </row>
    <row r="17" spans="1:13" s="75" customFormat="1" ht="12.75" customHeight="1" x14ac:dyDescent="0.25">
      <c r="A17" s="93">
        <v>2.35</v>
      </c>
      <c r="B17" s="76" t="s">
        <v>1084</v>
      </c>
      <c r="C17" s="788"/>
      <c r="D17" s="788"/>
      <c r="E17" s="792"/>
      <c r="F17" s="792"/>
      <c r="G17" s="792"/>
      <c r="H17" s="792"/>
      <c r="I17" s="1138" t="s">
        <v>821</v>
      </c>
      <c r="J17" s="1138"/>
      <c r="L17" s="110"/>
    </row>
    <row r="18" spans="1:13" s="75" customFormat="1" ht="12.75" customHeight="1" x14ac:dyDescent="0.25">
      <c r="A18" s="789"/>
      <c r="B18" s="86" t="s">
        <v>822</v>
      </c>
      <c r="C18" s="794"/>
      <c r="D18" s="794"/>
      <c r="E18" s="1084"/>
      <c r="F18" s="1084"/>
      <c r="G18" s="1084"/>
      <c r="H18" s="1084"/>
      <c r="I18" s="1138" t="s">
        <v>1082</v>
      </c>
      <c r="J18" s="1138"/>
      <c r="K18" s="74"/>
    </row>
    <row r="19" spans="1:13" s="75" customFormat="1" ht="12.75" customHeight="1" x14ac:dyDescent="0.25">
      <c r="A19" s="790"/>
      <c r="B19" s="105" t="s">
        <v>1083</v>
      </c>
      <c r="C19" s="1084"/>
      <c r="D19" s="1084"/>
      <c r="F19" s="1084"/>
      <c r="G19" s="1084"/>
      <c r="H19" s="1084"/>
      <c r="I19" s="1170"/>
      <c r="J19" s="1171"/>
      <c r="K19" s="791"/>
      <c r="L19" s="87">
        <f>I19</f>
        <v>0</v>
      </c>
      <c r="M19" s="79"/>
    </row>
    <row r="20" spans="1:13" s="75" customFormat="1" ht="12.75" customHeight="1" x14ac:dyDescent="0.25">
      <c r="A20" s="790"/>
      <c r="C20" s="788"/>
      <c r="D20" s="788"/>
      <c r="E20" s="103"/>
      <c r="F20" s="84"/>
      <c r="G20" s="84"/>
      <c r="H20" s="84"/>
      <c r="I20" s="104"/>
      <c r="J20" s="103"/>
      <c r="K20" s="791"/>
      <c r="L20" s="88"/>
    </row>
    <row r="21" spans="1:13" s="75" customFormat="1" ht="12.75" customHeight="1" x14ac:dyDescent="0.25">
      <c r="A21" s="790"/>
      <c r="B21" s="94"/>
      <c r="C21" s="788"/>
      <c r="D21" s="788"/>
      <c r="E21" s="792"/>
      <c r="F21" s="792"/>
      <c r="G21" s="792"/>
      <c r="H21" s="792"/>
      <c r="I21" s="792"/>
      <c r="J21" s="98"/>
      <c r="K21" s="791"/>
      <c r="L21" s="77"/>
    </row>
    <row r="22" spans="1:13" s="75" customFormat="1" ht="12.75" customHeight="1" x14ac:dyDescent="0.25">
      <c r="A22" s="93">
        <v>2.36</v>
      </c>
      <c r="B22" s="76" t="s">
        <v>1085</v>
      </c>
      <c r="C22" s="788"/>
      <c r="D22" s="788"/>
      <c r="E22" s="792"/>
      <c r="F22" s="792"/>
      <c r="G22" s="792"/>
      <c r="H22" s="792"/>
      <c r="I22" s="1138" t="s">
        <v>821</v>
      </c>
      <c r="J22" s="1138"/>
      <c r="L22" s="110"/>
    </row>
    <row r="23" spans="1:13" s="75" customFormat="1" ht="12.75" customHeight="1" x14ac:dyDescent="0.25">
      <c r="A23" s="789"/>
      <c r="B23" s="86" t="s">
        <v>822</v>
      </c>
      <c r="C23" s="794"/>
      <c r="D23" s="794"/>
      <c r="E23" s="1084"/>
      <c r="F23" s="1084"/>
      <c r="G23" s="1084"/>
      <c r="H23" s="1084"/>
      <c r="I23" s="1138" t="s">
        <v>1082</v>
      </c>
      <c r="J23" s="1138"/>
      <c r="K23" s="74"/>
    </row>
    <row r="24" spans="1:13" s="75" customFormat="1" ht="12.75" customHeight="1" x14ac:dyDescent="0.25">
      <c r="A24" s="790"/>
      <c r="B24" s="105" t="s">
        <v>1083</v>
      </c>
      <c r="C24" s="1084"/>
      <c r="D24" s="1084"/>
      <c r="F24" s="1084"/>
      <c r="G24" s="1084"/>
      <c r="H24" s="1084"/>
      <c r="I24" s="1170"/>
      <c r="J24" s="1171"/>
      <c r="K24" s="791"/>
      <c r="L24" s="87">
        <f>I24</f>
        <v>0</v>
      </c>
      <c r="M24" s="79"/>
    </row>
    <row r="25" spans="1:13" s="75" customFormat="1" ht="12.75" customHeight="1" x14ac:dyDescent="0.25">
      <c r="A25" s="790"/>
      <c r="C25" s="788"/>
      <c r="D25" s="788"/>
      <c r="E25" s="103"/>
      <c r="F25" s="84"/>
      <c r="G25" s="84"/>
      <c r="H25" s="84"/>
      <c r="I25" s="104"/>
      <c r="J25" s="103"/>
      <c r="K25" s="791"/>
      <c r="L25" s="88"/>
    </row>
    <row r="26" spans="1:13" s="75" customFormat="1" ht="12.75" customHeight="1" x14ac:dyDescent="0.25">
      <c r="A26" s="790"/>
      <c r="B26" s="94"/>
      <c r="C26" s="788"/>
      <c r="D26" s="788"/>
      <c r="E26" s="792"/>
      <c r="F26" s="792"/>
      <c r="G26" s="792"/>
      <c r="H26" s="792"/>
      <c r="I26" s="792"/>
      <c r="J26" s="98"/>
      <c r="K26" s="791"/>
      <c r="L26" s="77"/>
    </row>
    <row r="27" spans="1:13" s="75" customFormat="1" ht="12.75" customHeight="1" x14ac:dyDescent="0.25">
      <c r="A27" s="93">
        <v>2.37</v>
      </c>
      <c r="B27" s="76" t="s">
        <v>1086</v>
      </c>
      <c r="C27" s="788"/>
      <c r="D27" s="788"/>
      <c r="E27" s="792"/>
      <c r="F27" s="792"/>
      <c r="G27" s="792"/>
      <c r="H27" s="792"/>
      <c r="I27" s="1138" t="s">
        <v>821</v>
      </c>
      <c r="J27" s="1138"/>
      <c r="L27" s="110"/>
    </row>
    <row r="28" spans="1:13" s="75" customFormat="1" ht="12.75" customHeight="1" x14ac:dyDescent="0.25">
      <c r="A28" s="789"/>
      <c r="B28" s="86" t="s">
        <v>822</v>
      </c>
      <c r="C28" s="794"/>
      <c r="D28" s="794"/>
      <c r="E28" s="1084"/>
      <c r="F28" s="1084"/>
      <c r="G28" s="1084"/>
      <c r="H28" s="1084"/>
      <c r="I28" s="1138" t="s">
        <v>1082</v>
      </c>
      <c r="J28" s="1138"/>
      <c r="K28" s="74"/>
    </row>
    <row r="29" spans="1:13" s="75" customFormat="1" ht="12.75" customHeight="1" x14ac:dyDescent="0.25">
      <c r="A29" s="790"/>
      <c r="B29" s="105" t="s">
        <v>1083</v>
      </c>
      <c r="C29" s="1084"/>
      <c r="D29" s="1084"/>
      <c r="F29" s="1084"/>
      <c r="G29" s="1084"/>
      <c r="H29" s="1084"/>
      <c r="I29" s="1170"/>
      <c r="J29" s="1171"/>
      <c r="K29" s="791"/>
      <c r="L29" s="87">
        <f>I29</f>
        <v>0</v>
      </c>
      <c r="M29" s="79"/>
    </row>
    <row r="30" spans="1:13" s="75" customFormat="1" ht="12.75" customHeight="1" x14ac:dyDescent="0.25">
      <c r="A30" s="790"/>
      <c r="B30" s="105"/>
      <c r="C30" s="1084"/>
      <c r="D30" s="1084"/>
      <c r="F30" s="1084"/>
      <c r="G30" s="1084"/>
      <c r="H30" s="1084"/>
      <c r="I30" s="903"/>
      <c r="J30" s="903"/>
      <c r="K30" s="791"/>
      <c r="L30" s="88"/>
      <c r="M30" s="79"/>
    </row>
    <row r="31" spans="1:13" s="75" customFormat="1" ht="12.75" customHeight="1" x14ac:dyDescent="0.25">
      <c r="A31" s="790"/>
      <c r="C31" s="788"/>
      <c r="D31" s="788"/>
      <c r="E31" s="103"/>
      <c r="F31" s="84"/>
      <c r="G31" s="84"/>
      <c r="H31" s="84"/>
      <c r="I31" s="104"/>
      <c r="J31" s="103"/>
      <c r="K31" s="791"/>
      <c r="L31" s="88"/>
    </row>
    <row r="32" spans="1:13" s="75" customFormat="1" ht="12.75" customHeight="1" x14ac:dyDescent="0.25">
      <c r="A32" s="93"/>
      <c r="B32" s="76" t="s">
        <v>1087</v>
      </c>
      <c r="C32" s="788"/>
      <c r="D32" s="788"/>
      <c r="E32" s="792"/>
      <c r="F32" s="792"/>
      <c r="G32" s="792"/>
      <c r="H32" s="792"/>
      <c r="I32" s="1138" t="s">
        <v>821</v>
      </c>
      <c r="J32" s="1138"/>
      <c r="L32" s="110"/>
    </row>
    <row r="33" spans="1:13" s="75" customFormat="1" ht="12.75" customHeight="1" x14ac:dyDescent="0.25">
      <c r="A33" s="789"/>
      <c r="B33" s="86" t="s">
        <v>822</v>
      </c>
      <c r="C33" s="794"/>
      <c r="D33" s="794"/>
      <c r="E33" s="1084"/>
      <c r="F33" s="1084"/>
      <c r="G33" s="1084"/>
      <c r="H33" s="1084"/>
      <c r="I33" s="1138" t="s">
        <v>1082</v>
      </c>
      <c r="J33" s="1138"/>
      <c r="K33" s="74"/>
    </row>
    <row r="34" spans="1:13" s="75" customFormat="1" ht="12.75" customHeight="1" x14ac:dyDescent="0.25">
      <c r="A34" s="790"/>
      <c r="B34" s="105" t="s">
        <v>1083</v>
      </c>
      <c r="C34" s="1084"/>
      <c r="D34" s="1084"/>
      <c r="F34" s="1084"/>
      <c r="G34" s="1084"/>
      <c r="H34" s="1084"/>
      <c r="I34" s="1170"/>
      <c r="J34" s="1171"/>
      <c r="K34" s="791"/>
      <c r="L34" s="87">
        <f>I34</f>
        <v>0</v>
      </c>
      <c r="M34" s="79"/>
    </row>
    <row r="35" spans="1:13" s="75" customFormat="1" ht="12.75" customHeight="1" x14ac:dyDescent="0.25">
      <c r="A35" s="790"/>
      <c r="B35" s="94"/>
      <c r="C35" s="788"/>
      <c r="D35" s="788"/>
      <c r="E35" s="792"/>
      <c r="F35" s="792"/>
      <c r="G35" s="792"/>
      <c r="H35" s="792"/>
      <c r="I35" s="792"/>
      <c r="J35" s="98"/>
      <c r="K35" s="791"/>
      <c r="L35" s="77"/>
    </row>
    <row r="36" spans="1:13" s="75" customFormat="1" ht="12.75" customHeight="1" x14ac:dyDescent="0.25">
      <c r="A36" s="790"/>
      <c r="B36" s="94"/>
      <c r="C36" s="788"/>
      <c r="D36" s="788"/>
      <c r="E36" s="792"/>
      <c r="F36" s="792"/>
      <c r="G36" s="792"/>
      <c r="H36" s="792"/>
      <c r="I36" s="792"/>
      <c r="J36" s="98"/>
      <c r="K36" s="791"/>
      <c r="L36" s="77"/>
    </row>
    <row r="37" spans="1:13" s="75" customFormat="1" ht="12.75" customHeight="1" x14ac:dyDescent="0.25">
      <c r="A37" s="93">
        <v>2.3809999999999998</v>
      </c>
      <c r="B37" s="76" t="s">
        <v>1088</v>
      </c>
      <c r="C37" s="788"/>
      <c r="D37" s="788"/>
      <c r="E37" s="792"/>
      <c r="F37" s="792"/>
      <c r="G37" s="1138" t="s">
        <v>995</v>
      </c>
      <c r="H37" s="1138"/>
      <c r="I37" s="1138" t="s">
        <v>1089</v>
      </c>
      <c r="J37" s="1138"/>
      <c r="L37" s="110"/>
    </row>
    <row r="38" spans="1:13" s="75" customFormat="1" ht="12.75" customHeight="1" x14ac:dyDescent="0.25">
      <c r="A38" s="789"/>
      <c r="B38" s="651" t="s">
        <v>1090</v>
      </c>
      <c r="C38" s="794"/>
      <c r="D38" s="794"/>
      <c r="E38" s="1084"/>
      <c r="F38" s="1084"/>
      <c r="G38" s="1084" t="s">
        <v>998</v>
      </c>
      <c r="H38" s="1084" t="s">
        <v>999</v>
      </c>
      <c r="I38" s="1138" t="s">
        <v>1000</v>
      </c>
      <c r="J38" s="1138"/>
      <c r="K38" s="74"/>
    </row>
    <row r="39" spans="1:13" s="75" customFormat="1" ht="12.75" customHeight="1" x14ac:dyDescent="0.25">
      <c r="A39" s="790"/>
      <c r="C39" s="1084"/>
      <c r="D39" s="1084"/>
      <c r="F39" s="1084"/>
      <c r="G39" s="1141" t="s">
        <v>1091</v>
      </c>
      <c r="H39" s="1141"/>
      <c r="I39" s="1138" t="s">
        <v>78</v>
      </c>
      <c r="J39" s="1138"/>
      <c r="K39" s="791"/>
      <c r="L39" s="77"/>
      <c r="M39" s="79"/>
    </row>
    <row r="40" spans="1:13" s="75" customFormat="1" ht="12.75" customHeight="1" x14ac:dyDescent="0.25">
      <c r="A40" s="790"/>
      <c r="B40" s="86" t="s">
        <v>822</v>
      </c>
      <c r="C40" s="1084"/>
      <c r="D40" s="1084"/>
      <c r="F40" s="1084"/>
      <c r="G40" s="107"/>
      <c r="H40" s="80"/>
      <c r="I40" s="1164"/>
      <c r="J40" s="1165"/>
      <c r="K40" s="791"/>
      <c r="L40" s="87">
        <f>I40</f>
        <v>0</v>
      </c>
      <c r="M40" s="79"/>
    </row>
    <row r="41" spans="1:13" s="75" customFormat="1" ht="12.75" customHeight="1" x14ac:dyDescent="0.25">
      <c r="B41" s="105" t="s">
        <v>1092</v>
      </c>
      <c r="C41" s="91"/>
      <c r="D41" s="788"/>
      <c r="E41" s="103"/>
      <c r="F41" s="84"/>
      <c r="G41" s="104"/>
      <c r="H41" s="103"/>
      <c r="I41" s="791"/>
      <c r="J41" s="88"/>
    </row>
    <row r="42" spans="1:13" s="75" customFormat="1" ht="12.75" customHeight="1" x14ac:dyDescent="0.25">
      <c r="A42" s="790"/>
      <c r="B42" s="94" t="s">
        <v>1003</v>
      </c>
      <c r="C42" s="91"/>
      <c r="D42" s="788"/>
      <c r="E42" s="103"/>
      <c r="F42" s="84"/>
      <c r="G42" s="104"/>
      <c r="H42" s="103"/>
      <c r="I42" s="791"/>
      <c r="J42" s="88"/>
    </row>
    <row r="43" spans="1:13" s="75" customFormat="1" ht="12.75" customHeight="1" x14ac:dyDescent="0.25">
      <c r="A43" s="790"/>
      <c r="C43" s="788"/>
      <c r="D43" s="788"/>
      <c r="E43" s="103"/>
      <c r="F43" s="84"/>
      <c r="G43" s="84"/>
      <c r="H43" s="84"/>
      <c r="I43" s="104"/>
      <c r="J43" s="103"/>
      <c r="K43" s="791"/>
      <c r="L43" s="88"/>
    </row>
    <row r="44" spans="1:13" s="75" customFormat="1" ht="12.75" customHeight="1" x14ac:dyDescent="0.25">
      <c r="A44" s="790"/>
      <c r="B44" s="94"/>
      <c r="C44" s="788"/>
      <c r="D44" s="788"/>
      <c r="E44" s="792"/>
      <c r="F44" s="792"/>
      <c r="G44" s="792"/>
      <c r="H44" s="792"/>
      <c r="I44" s="792"/>
      <c r="J44" s="98"/>
      <c r="K44" s="791"/>
      <c r="L44" s="77"/>
    </row>
    <row r="45" spans="1:13" s="75" customFormat="1" ht="12.75" customHeight="1" x14ac:dyDescent="0.25">
      <c r="A45" s="93">
        <v>2.4</v>
      </c>
      <c r="B45" s="76" t="s">
        <v>1093</v>
      </c>
      <c r="C45" s="788"/>
      <c r="D45" s="788"/>
      <c r="E45" s="792"/>
      <c r="F45" s="792"/>
      <c r="G45" s="792"/>
      <c r="H45" s="792"/>
      <c r="I45" s="1138" t="s">
        <v>1094</v>
      </c>
      <c r="J45" s="1138"/>
      <c r="K45" s="74"/>
    </row>
    <row r="46" spans="1:13" s="75" customFormat="1" ht="12.75" customHeight="1" x14ac:dyDescent="0.25">
      <c r="A46" s="789"/>
      <c r="B46" s="651" t="s">
        <v>1095</v>
      </c>
      <c r="C46" s="794"/>
      <c r="D46" s="794"/>
      <c r="E46" s="1084"/>
      <c r="F46" s="1084"/>
      <c r="G46" s="1084"/>
      <c r="H46" s="1084"/>
      <c r="I46" s="1169" t="s">
        <v>1096</v>
      </c>
      <c r="J46" s="1169"/>
      <c r="K46" s="791"/>
      <c r="L46" s="77"/>
    </row>
    <row r="47" spans="1:13" s="75" customFormat="1" ht="12.75" customHeight="1" x14ac:dyDescent="0.25">
      <c r="A47" s="790"/>
      <c r="B47" s="86" t="s">
        <v>822</v>
      </c>
      <c r="C47" s="1084"/>
      <c r="D47" s="1084"/>
      <c r="F47" s="1084"/>
      <c r="G47" s="1084"/>
      <c r="H47" s="1084"/>
      <c r="I47" s="1164"/>
      <c r="J47" s="1165"/>
      <c r="K47" s="791"/>
      <c r="L47" s="87">
        <f>I47</f>
        <v>0</v>
      </c>
    </row>
    <row r="48" spans="1:13" s="75" customFormat="1" ht="12.75" customHeight="1" x14ac:dyDescent="0.25">
      <c r="A48" s="790"/>
      <c r="B48" s="105" t="s">
        <v>1097</v>
      </c>
      <c r="C48" s="1084"/>
      <c r="D48" s="1084"/>
      <c r="F48" s="1084"/>
      <c r="G48" s="1084"/>
      <c r="H48" s="1084"/>
      <c r="M48" s="79"/>
    </row>
    <row r="49" spans="1:13" s="75" customFormat="1" ht="12.75" customHeight="1" x14ac:dyDescent="0.25">
      <c r="B49" s="105" t="s">
        <v>1098</v>
      </c>
      <c r="C49" s="91"/>
      <c r="D49" s="788"/>
      <c r="E49" s="103"/>
      <c r="F49" s="84"/>
      <c r="G49" s="104"/>
      <c r="H49" s="103"/>
      <c r="I49" s="791"/>
      <c r="J49" s="88"/>
      <c r="M49" s="79"/>
    </row>
    <row r="50" spans="1:13" s="75" customFormat="1" ht="12.75" customHeight="1" x14ac:dyDescent="0.25">
      <c r="B50" s="105" t="s">
        <v>1099</v>
      </c>
      <c r="C50" s="91"/>
      <c r="D50" s="788"/>
      <c r="E50" s="103"/>
      <c r="F50" s="84"/>
      <c r="G50" s="104"/>
      <c r="H50" s="103"/>
      <c r="I50" s="791"/>
      <c r="J50" s="88"/>
    </row>
    <row r="51" spans="1:13" s="75" customFormat="1" ht="12.75" customHeight="1" x14ac:dyDescent="0.25">
      <c r="A51" s="790"/>
      <c r="B51" s="713" t="s">
        <v>1100</v>
      </c>
      <c r="C51" s="91"/>
      <c r="D51" s="788"/>
      <c r="E51" s="103"/>
      <c r="F51" s="84"/>
      <c r="G51" s="104"/>
      <c r="H51" s="103"/>
      <c r="I51" s="791"/>
      <c r="J51" s="88"/>
    </row>
    <row r="52" spans="1:13" s="75" customFormat="1" ht="12.75" customHeight="1" x14ac:dyDescent="0.25">
      <c r="A52" s="790"/>
      <c r="B52" s="252"/>
      <c r="C52" s="91"/>
      <c r="D52" s="788"/>
      <c r="E52" s="103"/>
      <c r="F52" s="84"/>
      <c r="G52" s="104"/>
      <c r="H52" s="103"/>
      <c r="I52" s="791"/>
      <c r="J52" s="88"/>
    </row>
    <row r="53" spans="1:13" s="75" customFormat="1" ht="12.75" customHeight="1" x14ac:dyDescent="0.25">
      <c r="A53" s="790"/>
      <c r="B53" s="94"/>
      <c r="C53" s="91"/>
      <c r="D53" s="788"/>
      <c r="E53" s="103"/>
      <c r="F53" s="84"/>
      <c r="G53" s="104"/>
      <c r="H53" s="103"/>
      <c r="I53" s="791"/>
      <c r="J53" s="88"/>
    </row>
    <row r="54" spans="1:13" ht="12.75" customHeight="1" x14ac:dyDescent="0.25">
      <c r="A54" s="93">
        <v>2.41</v>
      </c>
      <c r="B54" s="76" t="s">
        <v>1101</v>
      </c>
      <c r="C54" s="788"/>
      <c r="D54" s="788"/>
      <c r="E54" s="792"/>
      <c r="F54" s="792"/>
      <c r="G54" s="792"/>
      <c r="H54" s="792"/>
      <c r="I54" s="1138" t="s">
        <v>1102</v>
      </c>
      <c r="J54" s="1138"/>
      <c r="K54" s="75"/>
      <c r="L54" s="75"/>
    </row>
    <row r="55" spans="1:13" ht="12.75" customHeight="1" x14ac:dyDescent="0.25">
      <c r="A55" s="789"/>
      <c r="B55" s="651" t="s">
        <v>1103</v>
      </c>
      <c r="C55" s="794"/>
      <c r="D55" s="794"/>
      <c r="E55" s="1084"/>
      <c r="F55" s="1084"/>
      <c r="G55" s="1084"/>
      <c r="H55" s="1084"/>
      <c r="I55" s="1169" t="s">
        <v>1096</v>
      </c>
      <c r="J55" s="1169"/>
      <c r="K55" s="791"/>
      <c r="L55" s="77"/>
    </row>
    <row r="56" spans="1:13" ht="12.75" customHeight="1" x14ac:dyDescent="0.25">
      <c r="A56" s="790"/>
      <c r="B56" s="86" t="s">
        <v>822</v>
      </c>
      <c r="C56" s="1084"/>
      <c r="D56" s="1084"/>
      <c r="E56" s="75"/>
      <c r="F56" s="1084"/>
      <c r="G56" s="1084"/>
      <c r="H56" s="1084"/>
      <c r="I56" s="1164"/>
      <c r="J56" s="1165"/>
      <c r="K56" s="791"/>
      <c r="L56" s="87">
        <f>I56</f>
        <v>0</v>
      </c>
    </row>
    <row r="57" spans="1:13" ht="12.75" customHeight="1" x14ac:dyDescent="0.25">
      <c r="A57" s="790"/>
      <c r="B57" s="105" t="s">
        <v>1104</v>
      </c>
      <c r="C57" s="1084"/>
      <c r="D57" s="1084"/>
      <c r="E57" s="75"/>
      <c r="F57" s="1084"/>
      <c r="G57" s="1084"/>
      <c r="H57" s="1084"/>
      <c r="I57" s="791"/>
      <c r="J57" s="88"/>
      <c r="K57" s="791"/>
      <c r="L57" s="75"/>
    </row>
    <row r="58" spans="1:13" ht="12.75" customHeight="1" x14ac:dyDescent="0.25">
      <c r="A58" s="75"/>
      <c r="B58" s="105" t="s">
        <v>1105</v>
      </c>
      <c r="C58" s="91"/>
      <c r="D58" s="788"/>
      <c r="E58" s="103"/>
      <c r="F58" s="84"/>
      <c r="G58" s="104"/>
      <c r="H58" s="103"/>
      <c r="I58" s="791"/>
      <c r="J58" s="88"/>
      <c r="K58" s="75"/>
      <c r="L58" s="75"/>
    </row>
    <row r="59" spans="1:13" ht="12.75" customHeight="1" x14ac:dyDescent="0.25">
      <c r="A59" s="75"/>
      <c r="B59" s="105" t="s">
        <v>1106</v>
      </c>
      <c r="C59" s="91"/>
      <c r="D59" s="788"/>
      <c r="E59" s="103"/>
      <c r="F59" s="84"/>
      <c r="G59" s="104"/>
      <c r="H59" s="103"/>
      <c r="I59" s="791"/>
      <c r="J59" s="88"/>
      <c r="K59" s="75"/>
      <c r="L59" s="75"/>
    </row>
    <row r="60" spans="1:13" ht="12.75" customHeight="1" x14ac:dyDescent="0.25">
      <c r="A60" s="790"/>
      <c r="B60" s="713" t="s">
        <v>1107</v>
      </c>
      <c r="C60" s="91"/>
      <c r="D60" s="788"/>
      <c r="E60" s="103"/>
      <c r="F60" s="84"/>
      <c r="G60" s="104"/>
      <c r="H60" s="103"/>
      <c r="I60" s="791"/>
      <c r="J60" s="88"/>
      <c r="K60" s="75"/>
      <c r="L60" s="75"/>
    </row>
    <row r="61" spans="1:13" ht="12.75" customHeight="1" x14ac:dyDescent="0.25">
      <c r="A61" s="790"/>
      <c r="B61" s="94"/>
      <c r="C61" s="91"/>
      <c r="D61" s="788"/>
      <c r="E61" s="103"/>
      <c r="F61" s="84"/>
      <c r="G61" s="104"/>
      <c r="H61" s="103"/>
      <c r="I61" s="791"/>
      <c r="J61" s="88"/>
      <c r="K61" s="75"/>
      <c r="L61" s="75"/>
    </row>
    <row r="62" spans="1:13" ht="12.75" customHeight="1" x14ac:dyDescent="0.25">
      <c r="A62" s="790"/>
      <c r="B62" s="94"/>
      <c r="C62" s="91"/>
      <c r="D62" s="788"/>
      <c r="E62" s="103"/>
      <c r="F62" s="84"/>
      <c r="G62" s="104"/>
      <c r="H62" s="103"/>
      <c r="I62" s="791"/>
      <c r="J62" s="88"/>
      <c r="K62" s="75"/>
      <c r="L62" s="75"/>
    </row>
    <row r="63" spans="1:13" ht="12.75" customHeight="1" x14ac:dyDescent="0.25">
      <c r="A63" s="93">
        <v>2.4129999999999998</v>
      </c>
      <c r="B63" s="76" t="s">
        <v>1108</v>
      </c>
      <c r="C63" s="788"/>
      <c r="D63" s="788"/>
      <c r="E63" s="792"/>
      <c r="F63" s="792"/>
      <c r="G63" s="75"/>
      <c r="H63" s="75"/>
      <c r="I63" s="1084" t="s">
        <v>330</v>
      </c>
      <c r="J63" s="1084" t="s">
        <v>302</v>
      </c>
      <c r="K63" s="75"/>
      <c r="L63" s="91"/>
    </row>
    <row r="64" spans="1:13" ht="12.75" customHeight="1" x14ac:dyDescent="0.25">
      <c r="A64" s="789"/>
      <c r="B64" s="651" t="s">
        <v>1109</v>
      </c>
      <c r="C64" s="794"/>
      <c r="D64" s="794"/>
      <c r="E64" s="1084" t="s">
        <v>299</v>
      </c>
      <c r="F64" s="1138" t="s">
        <v>1110</v>
      </c>
      <c r="G64" s="1138"/>
      <c r="H64" s="1084" t="s">
        <v>1110</v>
      </c>
      <c r="I64" s="1084" t="s">
        <v>1111</v>
      </c>
      <c r="J64" s="1084" t="s">
        <v>306</v>
      </c>
      <c r="K64" s="74"/>
      <c r="L64" s="91"/>
    </row>
    <row r="65" spans="1:12" ht="12.75" customHeight="1" x14ac:dyDescent="0.25">
      <c r="A65" s="790"/>
      <c r="B65" s="75"/>
      <c r="C65" s="788"/>
      <c r="D65" s="788"/>
      <c r="E65" s="1084" t="s">
        <v>303</v>
      </c>
      <c r="F65" s="1138" t="s">
        <v>858</v>
      </c>
      <c r="G65" s="1138"/>
      <c r="H65" s="1084" t="s">
        <v>304</v>
      </c>
      <c r="I65" s="1084" t="s">
        <v>1112</v>
      </c>
      <c r="J65" s="1096" t="s">
        <v>335</v>
      </c>
      <c r="K65" s="75"/>
      <c r="L65" s="77"/>
    </row>
    <row r="66" spans="1:12" ht="12.75" customHeight="1" x14ac:dyDescent="0.25">
      <c r="A66" s="790"/>
      <c r="B66" s="86" t="s">
        <v>822</v>
      </c>
      <c r="C66" s="91"/>
      <c r="D66" s="788"/>
      <c r="E66" s="80"/>
      <c r="F66" s="1166"/>
      <c r="G66" s="1167"/>
      <c r="H66" s="1093"/>
      <c r="I66" s="83"/>
      <c r="J66" s="80"/>
      <c r="K66" s="75"/>
      <c r="L66" s="87">
        <v>0</v>
      </c>
    </row>
    <row r="67" spans="1:12" ht="12.75" customHeight="1" x14ac:dyDescent="0.25">
      <c r="A67" s="790"/>
      <c r="B67" s="94" t="s">
        <v>1113</v>
      </c>
      <c r="C67" s="95"/>
      <c r="D67" s="788"/>
      <c r="E67" s="792"/>
      <c r="F67" s="792"/>
      <c r="G67" s="792"/>
      <c r="H67" s="98"/>
      <c r="I67" s="791"/>
      <c r="J67" s="77"/>
      <c r="K67" s="75"/>
      <c r="L67" s="75"/>
    </row>
    <row r="68" spans="1:12" ht="12.75" customHeight="1" x14ac:dyDescent="0.25">
      <c r="A68" s="790"/>
      <c r="B68" s="105" t="s">
        <v>1114</v>
      </c>
      <c r="C68" s="95"/>
      <c r="D68" s="788"/>
      <c r="E68" s="792"/>
      <c r="F68" s="792"/>
      <c r="G68" s="792"/>
      <c r="H68" s="98"/>
      <c r="I68" s="791"/>
      <c r="J68" s="77"/>
      <c r="K68" s="75"/>
      <c r="L68" s="75"/>
    </row>
    <row r="69" spans="1:12" ht="12.75" customHeight="1" x14ac:dyDescent="0.25">
      <c r="A69" s="790"/>
      <c r="B69" s="94" t="s">
        <v>1115</v>
      </c>
      <c r="C69" s="95"/>
      <c r="D69" s="788"/>
      <c r="E69" s="792"/>
      <c r="F69" s="792"/>
      <c r="G69" s="792"/>
      <c r="H69" s="98"/>
      <c r="I69" s="791"/>
      <c r="J69" s="77"/>
      <c r="K69" s="75"/>
      <c r="L69" s="75"/>
    </row>
    <row r="70" spans="1:12" ht="12.75" customHeight="1" x14ac:dyDescent="0.25">
      <c r="A70" s="790"/>
      <c r="B70" s="75"/>
      <c r="C70" s="788"/>
      <c r="D70" s="788"/>
      <c r="E70" s="792"/>
      <c r="F70" s="792"/>
      <c r="G70" s="792"/>
      <c r="H70" s="98"/>
      <c r="I70" s="791"/>
      <c r="J70" s="77"/>
      <c r="K70" s="75"/>
      <c r="L70" s="75"/>
    </row>
    <row r="71" spans="1:12" ht="12.75" customHeight="1" x14ac:dyDescent="0.25">
      <c r="A71" s="790"/>
      <c r="C71" s="788"/>
      <c r="D71" s="788"/>
      <c r="E71" s="792"/>
      <c r="F71" s="792"/>
      <c r="G71" s="792"/>
      <c r="H71" s="100"/>
      <c r="I71" s="791"/>
      <c r="J71" s="77"/>
      <c r="K71" s="75"/>
      <c r="L71" s="75"/>
    </row>
    <row r="72" spans="1:12" ht="12.75" customHeight="1" x14ac:dyDescent="0.25">
      <c r="A72" s="93">
        <v>2.4140000000000001</v>
      </c>
      <c r="B72" s="76" t="s">
        <v>1116</v>
      </c>
      <c r="C72" s="788"/>
      <c r="D72" s="788"/>
      <c r="E72" s="792"/>
      <c r="F72" s="792"/>
      <c r="G72" s="792"/>
      <c r="H72" s="792"/>
      <c r="I72" s="1138" t="s">
        <v>1117</v>
      </c>
      <c r="J72" s="1138"/>
      <c r="K72" s="74"/>
      <c r="L72" s="75"/>
    </row>
    <row r="73" spans="1:12" ht="12.75" customHeight="1" x14ac:dyDescent="0.25">
      <c r="A73" s="789"/>
      <c r="B73" s="651" t="s">
        <v>1118</v>
      </c>
      <c r="C73" s="794"/>
      <c r="D73" s="794"/>
      <c r="E73" s="1084"/>
      <c r="F73" s="1084"/>
      <c r="G73" s="1084"/>
      <c r="H73" s="1084"/>
      <c r="I73" s="1169" t="s">
        <v>1096</v>
      </c>
      <c r="J73" s="1169"/>
      <c r="K73" s="791"/>
      <c r="L73" s="77"/>
    </row>
    <row r="74" spans="1:12" ht="12.75" customHeight="1" x14ac:dyDescent="0.25">
      <c r="A74" s="790"/>
      <c r="B74" s="86" t="s">
        <v>822</v>
      </c>
      <c r="C74" s="1084"/>
      <c r="D74" s="1084"/>
      <c r="E74" s="75"/>
      <c r="F74" s="1084"/>
      <c r="G74" s="1084"/>
      <c r="H74" s="1084"/>
      <c r="I74" s="1164"/>
      <c r="J74" s="1165"/>
      <c r="K74" s="791"/>
      <c r="L74" s="87">
        <f>I74</f>
        <v>0</v>
      </c>
    </row>
    <row r="75" spans="1:12" ht="12.75" customHeight="1" x14ac:dyDescent="0.25">
      <c r="A75" s="790"/>
      <c r="B75" s="105" t="s">
        <v>1119</v>
      </c>
      <c r="C75" s="1084"/>
      <c r="D75" s="1084"/>
      <c r="E75" s="75"/>
      <c r="F75" s="1084"/>
      <c r="G75" s="1084"/>
      <c r="H75" s="1084"/>
      <c r="I75" s="75"/>
      <c r="J75" s="75"/>
      <c r="K75" s="75"/>
      <c r="L75" s="75"/>
    </row>
    <row r="76" spans="1:12" ht="12.75" customHeight="1" x14ac:dyDescent="0.25">
      <c r="A76" s="75"/>
      <c r="B76" s="105" t="s">
        <v>1120</v>
      </c>
      <c r="C76" s="91"/>
      <c r="D76" s="788"/>
      <c r="E76" s="103"/>
      <c r="F76" s="84"/>
      <c r="G76" s="104"/>
      <c r="H76" s="103"/>
      <c r="I76" s="791"/>
      <c r="J76" s="88"/>
      <c r="K76" s="75"/>
      <c r="L76" s="75"/>
    </row>
    <row r="77" spans="1:12" s="75" customFormat="1" ht="12.75" customHeight="1" x14ac:dyDescent="0.25">
      <c r="B77" s="105" t="s">
        <v>1121</v>
      </c>
      <c r="C77" s="91"/>
      <c r="D77" s="788"/>
      <c r="E77" s="103"/>
      <c r="F77" s="84"/>
      <c r="G77" s="104"/>
      <c r="H77" s="103"/>
      <c r="I77" s="791"/>
      <c r="J77" s="88"/>
    </row>
    <row r="78" spans="1:12" ht="12.75" customHeight="1" x14ac:dyDescent="0.25">
      <c r="A78" s="790"/>
      <c r="B78" s="94"/>
      <c r="C78" s="91"/>
      <c r="D78" s="788"/>
      <c r="E78" s="103"/>
      <c r="F78" s="84"/>
      <c r="G78" s="104"/>
      <c r="H78" s="103"/>
      <c r="I78" s="791"/>
      <c r="J78" s="88"/>
      <c r="K78" s="75"/>
      <c r="L78" s="75"/>
    </row>
    <row r="79" spans="1:12" ht="12.75" customHeight="1" x14ac:dyDescent="0.25">
      <c r="A79" s="93">
        <v>2.415</v>
      </c>
      <c r="B79" s="76" t="s">
        <v>1122</v>
      </c>
      <c r="C79" s="788"/>
      <c r="D79" s="788"/>
      <c r="E79" s="792"/>
      <c r="F79" s="792"/>
      <c r="G79" s="792"/>
      <c r="H79" s="792"/>
      <c r="I79" s="1138" t="s">
        <v>1117</v>
      </c>
      <c r="J79" s="1138"/>
      <c r="K79" s="74"/>
      <c r="L79" s="75"/>
    </row>
    <row r="80" spans="1:12" ht="12.75" customHeight="1" x14ac:dyDescent="0.25">
      <c r="A80" s="789"/>
      <c r="B80" s="651" t="s">
        <v>1743</v>
      </c>
      <c r="C80" s="794"/>
      <c r="D80" s="794"/>
      <c r="E80" s="1084"/>
      <c r="F80" s="1084"/>
      <c r="G80" s="1084"/>
      <c r="H80" s="1084"/>
      <c r="I80" s="1169" t="s">
        <v>1096</v>
      </c>
      <c r="J80" s="1169"/>
      <c r="K80" s="791"/>
      <c r="L80" s="77"/>
    </row>
    <row r="81" spans="1:12" ht="12.75" customHeight="1" x14ac:dyDescent="0.25">
      <c r="A81" s="790"/>
      <c r="B81" s="86" t="s">
        <v>822</v>
      </c>
      <c r="C81" s="1084"/>
      <c r="D81" s="1084"/>
      <c r="E81" s="75"/>
      <c r="F81" s="1084"/>
      <c r="G81" s="1084"/>
      <c r="H81" s="1084"/>
      <c r="I81" s="1164"/>
      <c r="J81" s="1165"/>
      <c r="K81" s="791"/>
      <c r="L81" s="87">
        <f>I81</f>
        <v>0</v>
      </c>
    </row>
    <row r="82" spans="1:12" ht="12.75" customHeight="1" x14ac:dyDescent="0.25">
      <c r="A82" s="790"/>
      <c r="B82" s="105" t="s">
        <v>1123</v>
      </c>
      <c r="C82" s="1084"/>
      <c r="D82" s="1084"/>
      <c r="E82" s="75"/>
      <c r="F82" s="1084"/>
      <c r="G82" s="1084"/>
      <c r="H82" s="1084"/>
      <c r="I82" s="75"/>
      <c r="J82" s="75"/>
      <c r="K82" s="75"/>
      <c r="L82" s="75"/>
    </row>
    <row r="83" spans="1:12" ht="12.75" customHeight="1" x14ac:dyDescent="0.25">
      <c r="A83" s="75"/>
      <c r="B83" s="105" t="s">
        <v>1124</v>
      </c>
      <c r="C83" s="91"/>
      <c r="D83" s="788"/>
      <c r="E83" s="103"/>
      <c r="F83" s="84"/>
      <c r="G83" s="104"/>
      <c r="H83" s="103"/>
      <c r="I83" s="791"/>
      <c r="J83" s="88"/>
      <c r="K83" s="75"/>
      <c r="L83" s="75"/>
    </row>
    <row r="84" spans="1:12" ht="12.75" customHeight="1" x14ac:dyDescent="0.25">
      <c r="A84" s="75"/>
      <c r="B84" s="105" t="s">
        <v>1121</v>
      </c>
      <c r="C84" s="91"/>
      <c r="D84" s="788"/>
      <c r="E84" s="103"/>
      <c r="F84" s="84"/>
      <c r="G84" s="104"/>
      <c r="H84" s="103"/>
      <c r="I84" s="791"/>
      <c r="J84" s="88"/>
      <c r="K84" s="75"/>
      <c r="L84" s="75"/>
    </row>
  </sheetData>
  <mergeCells count="39">
    <mergeCell ref="I81:J81"/>
    <mergeCell ref="I72:J72"/>
    <mergeCell ref="I73:J73"/>
    <mergeCell ref="I74:J74"/>
    <mergeCell ref="I79:J79"/>
    <mergeCell ref="I80:J80"/>
    <mergeCell ref="I55:J55"/>
    <mergeCell ref="I56:J56"/>
    <mergeCell ref="F64:G64"/>
    <mergeCell ref="F65:G65"/>
    <mergeCell ref="F66:G66"/>
    <mergeCell ref="G37:H37"/>
    <mergeCell ref="G39:H39"/>
    <mergeCell ref="I40:J40"/>
    <mergeCell ref="I45:J45"/>
    <mergeCell ref="I54:J54"/>
    <mergeCell ref="I46:J46"/>
    <mergeCell ref="I37:J37"/>
    <mergeCell ref="I38:J38"/>
    <mergeCell ref="I39:J39"/>
    <mergeCell ref="I47:J47"/>
    <mergeCell ref="I9:J9"/>
    <mergeCell ref="I7:J7"/>
    <mergeCell ref="I8:J8"/>
    <mergeCell ref="I27:J27"/>
    <mergeCell ref="I24:J24"/>
    <mergeCell ref="I18:J18"/>
    <mergeCell ref="I19:J19"/>
    <mergeCell ref="I12:J12"/>
    <mergeCell ref="I13:J13"/>
    <mergeCell ref="I14:J14"/>
    <mergeCell ref="I17:J17"/>
    <mergeCell ref="I22:J22"/>
    <mergeCell ref="I23:J23"/>
    <mergeCell ref="I32:J32"/>
    <mergeCell ref="I33:J33"/>
    <mergeCell ref="I34:J34"/>
    <mergeCell ref="I28:J28"/>
    <mergeCell ref="I29:J29"/>
  </mergeCells>
  <phoneticPr fontId="3" type="noConversion"/>
  <printOptions horizontalCentered="1"/>
  <pageMargins left="0.5" right="0.5" top="0.5" bottom="0.5" header="0.4" footer="0.5"/>
  <pageSetup scale="72" orientation="portrait" r:id="rId1"/>
  <headerFooter alignWithMargins="0">
    <oddFooter>&amp;L&amp;8DWM/UST - 11/15/2024 Claim Forms&amp;R&amp;8(See also 11/15/2024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indexed="60"/>
    <pageSetUpPr fitToPage="1"/>
  </sheetPr>
  <dimension ref="A1:M33"/>
  <sheetViews>
    <sheetView zoomScaleNormal="100" zoomScaleSheetLayoutView="100" workbookViewId="0">
      <selection activeCell="D10" sqref="D10"/>
    </sheetView>
  </sheetViews>
  <sheetFormatPr defaultRowHeight="13.2" x14ac:dyDescent="0.25"/>
  <cols>
    <col min="1" max="1" width="6.33203125" style="4" customWidth="1"/>
    <col min="2" max="2" width="10.44140625" style="4" customWidth="1"/>
    <col min="3" max="3" width="11.6640625" style="4" customWidth="1"/>
    <col min="4" max="4" width="9.33203125" style="4"/>
    <col min="5" max="5" width="12.6640625" style="4" customWidth="1"/>
    <col min="6" max="6" width="11.5546875" style="4" customWidth="1"/>
    <col min="7" max="8" width="8.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1125</v>
      </c>
      <c r="B1" s="89"/>
      <c r="C1" s="89"/>
      <c r="D1" s="89"/>
      <c r="E1" s="89"/>
      <c r="F1" s="89"/>
      <c r="G1" s="89"/>
      <c r="H1" s="89"/>
      <c r="I1" s="89"/>
      <c r="J1" s="89"/>
      <c r="K1" s="71"/>
      <c r="L1" s="7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10.5" customHeight="1" x14ac:dyDescent="0.25">
      <c r="K5"/>
      <c r="L5"/>
    </row>
    <row r="6" spans="1:13" ht="19.5" customHeight="1" x14ac:dyDescent="0.25">
      <c r="A6" s="109" t="s">
        <v>1126</v>
      </c>
      <c r="K6"/>
      <c r="L6" s="110" t="s">
        <v>295</v>
      </c>
    </row>
    <row r="7" spans="1:13" s="75" customFormat="1" ht="14.25" customHeight="1" x14ac:dyDescent="0.25">
      <c r="A7" s="93">
        <v>2.6</v>
      </c>
      <c r="B7" s="76" t="s">
        <v>1127</v>
      </c>
      <c r="C7" s="788"/>
      <c r="D7" s="788"/>
      <c r="E7" s="792"/>
      <c r="F7" s="792"/>
      <c r="G7" s="792"/>
      <c r="H7" s="792"/>
      <c r="I7" s="1138" t="s">
        <v>1128</v>
      </c>
      <c r="J7" s="1138"/>
      <c r="K7" s="74"/>
      <c r="L7" s="110" t="s">
        <v>297</v>
      </c>
    </row>
    <row r="8" spans="1:13" s="75" customFormat="1" ht="14.25" customHeight="1" x14ac:dyDescent="0.25">
      <c r="A8" s="789"/>
      <c r="B8" s="651" t="s">
        <v>1129</v>
      </c>
      <c r="C8" s="794"/>
      <c r="D8" s="794"/>
      <c r="E8" s="1084"/>
      <c r="F8" s="1084"/>
      <c r="G8" s="1084"/>
      <c r="H8" s="1084"/>
      <c r="I8" s="1169" t="s">
        <v>1130</v>
      </c>
      <c r="J8" s="1169"/>
      <c r="K8" s="791"/>
      <c r="L8" s="77"/>
    </row>
    <row r="9" spans="1:13" s="75" customFormat="1" ht="14.25" customHeight="1" x14ac:dyDescent="0.25">
      <c r="A9" s="790"/>
      <c r="B9" s="86" t="s">
        <v>822</v>
      </c>
      <c r="C9" s="1084"/>
      <c r="D9" s="1084"/>
      <c r="F9" s="1084"/>
      <c r="G9" s="1084"/>
      <c r="H9" s="1084"/>
      <c r="I9" s="1164"/>
      <c r="J9" s="1165"/>
      <c r="K9" s="791"/>
      <c r="L9" s="87">
        <f>I9</f>
        <v>0</v>
      </c>
      <c r="M9" s="79"/>
    </row>
    <row r="10" spans="1:13" s="75" customFormat="1" ht="12.75" customHeight="1" x14ac:dyDescent="0.25">
      <c r="A10" s="790"/>
      <c r="B10" s="105" t="s">
        <v>1131</v>
      </c>
      <c r="C10" s="1084"/>
      <c r="D10" s="1084"/>
      <c r="F10" s="1084"/>
      <c r="G10" s="1084"/>
      <c r="H10" s="1084"/>
      <c r="M10" s="79"/>
    </row>
    <row r="11" spans="1:13" s="75" customFormat="1" ht="12.75" customHeight="1" x14ac:dyDescent="0.25">
      <c r="B11" s="105" t="s">
        <v>1132</v>
      </c>
      <c r="C11" s="91"/>
      <c r="D11" s="788"/>
      <c r="E11" s="103"/>
      <c r="F11" s="84"/>
      <c r="G11" s="104"/>
      <c r="H11" s="103"/>
      <c r="I11" s="791"/>
      <c r="J11" s="88"/>
    </row>
    <row r="12" spans="1:13" s="75" customFormat="1" ht="9.75" customHeight="1" x14ac:dyDescent="0.25">
      <c r="A12" s="790"/>
      <c r="B12" s="94"/>
      <c r="C12" s="91"/>
      <c r="D12" s="788"/>
      <c r="E12" s="103"/>
      <c r="F12" s="84"/>
      <c r="G12" s="104"/>
      <c r="H12" s="103"/>
      <c r="I12" s="791"/>
      <c r="J12" s="88"/>
    </row>
    <row r="13" spans="1:13" s="75" customFormat="1" ht="12" customHeight="1" x14ac:dyDescent="0.25">
      <c r="A13" s="790"/>
      <c r="B13" s="94"/>
      <c r="C13" s="91"/>
      <c r="D13" s="788"/>
      <c r="E13" s="103"/>
      <c r="F13" s="84"/>
      <c r="G13" s="104"/>
      <c r="H13" s="103"/>
      <c r="I13" s="791"/>
      <c r="J13" s="88"/>
    </row>
    <row r="14" spans="1:13" s="75" customFormat="1" ht="14.25" customHeight="1" x14ac:dyDescent="0.25">
      <c r="A14" s="93">
        <v>2.61</v>
      </c>
      <c r="B14" s="76" t="s">
        <v>1133</v>
      </c>
      <c r="C14" s="788"/>
      <c r="D14" s="788"/>
      <c r="E14" s="792"/>
      <c r="F14" s="792"/>
      <c r="G14" s="792"/>
      <c r="H14" s="792"/>
      <c r="I14" s="1138" t="s">
        <v>1134</v>
      </c>
      <c r="J14" s="1138"/>
      <c r="K14" s="74"/>
    </row>
    <row r="15" spans="1:13" s="75" customFormat="1" ht="14.25" customHeight="1" x14ac:dyDescent="0.25">
      <c r="A15" s="789"/>
      <c r="B15" s="651" t="s">
        <v>1135</v>
      </c>
      <c r="C15" s="794"/>
      <c r="D15" s="794"/>
      <c r="E15" s="1084"/>
      <c r="F15" s="1084"/>
      <c r="G15" s="1084"/>
      <c r="H15" s="1084"/>
      <c r="I15" s="1169" t="s">
        <v>1136</v>
      </c>
      <c r="J15" s="1169"/>
      <c r="K15" s="791"/>
      <c r="L15" s="77"/>
    </row>
    <row r="16" spans="1:13" s="75" customFormat="1" ht="14.25" customHeight="1" x14ac:dyDescent="0.25">
      <c r="A16" s="790"/>
      <c r="B16" s="86" t="s">
        <v>822</v>
      </c>
      <c r="C16" s="1084"/>
      <c r="D16" s="1084"/>
      <c r="F16" s="1084"/>
      <c r="G16" s="1084"/>
      <c r="H16" s="1084"/>
      <c r="I16" s="1164"/>
      <c r="J16" s="1165"/>
      <c r="K16" s="791"/>
      <c r="L16" s="87">
        <f>I16</f>
        <v>0</v>
      </c>
      <c r="M16" s="79"/>
    </row>
    <row r="17" spans="1:13" s="75" customFormat="1" ht="12.75" customHeight="1" x14ac:dyDescent="0.25">
      <c r="A17" s="790"/>
      <c r="B17" s="105" t="s">
        <v>1137</v>
      </c>
      <c r="C17" s="1084"/>
      <c r="D17" s="1084"/>
      <c r="F17" s="1084"/>
      <c r="G17" s="1084"/>
      <c r="H17" s="1084"/>
      <c r="M17" s="79"/>
    </row>
    <row r="18" spans="1:13" s="75" customFormat="1" ht="12.75" customHeight="1" x14ac:dyDescent="0.25">
      <c r="B18" s="105" t="s">
        <v>1138</v>
      </c>
      <c r="C18" s="91"/>
      <c r="D18" s="788"/>
      <c r="E18" s="103"/>
      <c r="F18" s="84"/>
      <c r="G18" s="104"/>
      <c r="H18" s="103"/>
      <c r="I18" s="791"/>
      <c r="J18" s="88"/>
    </row>
    <row r="19" spans="1:13" s="75" customFormat="1" ht="12.75" customHeight="1" x14ac:dyDescent="0.25">
      <c r="B19" s="105" t="s">
        <v>1139</v>
      </c>
      <c r="C19" s="91"/>
      <c r="D19" s="788"/>
      <c r="E19" s="103"/>
      <c r="F19" s="84"/>
      <c r="G19" s="104"/>
      <c r="H19" s="103"/>
      <c r="I19" s="791"/>
      <c r="J19" s="88"/>
    </row>
    <row r="20" spans="1:13" s="75" customFormat="1" ht="9.75" customHeight="1" x14ac:dyDescent="0.25">
      <c r="A20" s="790"/>
      <c r="B20" s="94"/>
      <c r="C20" s="91"/>
      <c r="D20" s="788"/>
      <c r="E20" s="103"/>
      <c r="F20" s="84"/>
      <c r="G20" s="104"/>
      <c r="H20" s="103"/>
      <c r="I20" s="791"/>
      <c r="J20" s="88"/>
    </row>
    <row r="21" spans="1:13" s="75" customFormat="1" ht="12" customHeight="1" x14ac:dyDescent="0.25">
      <c r="A21" s="790"/>
      <c r="B21" s="94"/>
      <c r="C21" s="91"/>
      <c r="D21" s="788"/>
      <c r="E21" s="103"/>
      <c r="F21" s="84"/>
      <c r="G21" s="104"/>
      <c r="H21" s="103"/>
      <c r="I21" s="791"/>
      <c r="J21" s="88"/>
    </row>
    <row r="22" spans="1:13" s="75" customFormat="1" ht="14.25" customHeight="1" x14ac:dyDescent="0.25">
      <c r="A22" s="93">
        <v>2.62</v>
      </c>
      <c r="B22" s="76" t="s">
        <v>1140</v>
      </c>
      <c r="C22" s="788"/>
      <c r="D22" s="788"/>
      <c r="E22" s="792"/>
      <c r="F22" s="792"/>
      <c r="G22" s="792"/>
      <c r="H22" s="792"/>
      <c r="I22" s="1138" t="s">
        <v>1141</v>
      </c>
      <c r="J22" s="1138"/>
      <c r="K22" s="74"/>
    </row>
    <row r="23" spans="1:13" s="75" customFormat="1" ht="14.25" customHeight="1" x14ac:dyDescent="0.25">
      <c r="A23" s="789"/>
      <c r="B23" s="651" t="s">
        <v>1142</v>
      </c>
      <c r="C23" s="794"/>
      <c r="D23" s="794"/>
      <c r="E23" s="1084"/>
      <c r="F23" s="1084"/>
      <c r="G23" s="1084"/>
      <c r="H23" s="1084"/>
      <c r="I23" s="1169" t="s">
        <v>1143</v>
      </c>
      <c r="J23" s="1169"/>
      <c r="K23" s="791"/>
      <c r="L23" s="77"/>
    </row>
    <row r="24" spans="1:13" s="75" customFormat="1" ht="14.25" customHeight="1" x14ac:dyDescent="0.25">
      <c r="A24" s="790"/>
      <c r="B24" s="86" t="s">
        <v>822</v>
      </c>
      <c r="C24" s="1084"/>
      <c r="D24" s="1084"/>
      <c r="F24" s="1084"/>
      <c r="G24" s="1084"/>
      <c r="H24" s="1084"/>
      <c r="I24" s="1164"/>
      <c r="J24" s="1165"/>
      <c r="K24" s="791"/>
      <c r="L24" s="87">
        <f>I24</f>
        <v>0</v>
      </c>
      <c r="M24" s="79"/>
    </row>
    <row r="25" spans="1:13" s="75" customFormat="1" ht="12.75" customHeight="1" x14ac:dyDescent="0.25">
      <c r="A25" s="790"/>
      <c r="B25" s="105" t="s">
        <v>1144</v>
      </c>
      <c r="C25" s="1084"/>
      <c r="D25" s="1084"/>
      <c r="F25" s="1084"/>
      <c r="G25" s="1084"/>
      <c r="H25" s="1084"/>
      <c r="M25" s="79"/>
    </row>
    <row r="26" spans="1:13" s="75" customFormat="1" ht="12.75" customHeight="1" x14ac:dyDescent="0.25">
      <c r="B26" s="105" t="s">
        <v>1145</v>
      </c>
      <c r="C26" s="91"/>
      <c r="D26" s="788"/>
      <c r="E26" s="103"/>
      <c r="F26" s="84"/>
      <c r="G26" s="104"/>
      <c r="H26" s="103"/>
      <c r="I26" s="791"/>
      <c r="J26" s="88"/>
    </row>
    <row r="27" spans="1:13" s="75" customFormat="1" ht="12.75" customHeight="1" x14ac:dyDescent="0.25">
      <c r="B27" s="105" t="s">
        <v>1146</v>
      </c>
      <c r="C27" s="91"/>
      <c r="D27" s="788"/>
      <c r="E27" s="103"/>
      <c r="F27" s="84"/>
      <c r="G27" s="104"/>
      <c r="H27" s="103"/>
      <c r="I27" s="791"/>
      <c r="J27" s="88"/>
    </row>
    <row r="28" spans="1:13" s="75" customFormat="1" ht="12" customHeight="1" x14ac:dyDescent="0.25">
      <c r="A28" s="790"/>
      <c r="B28" s="105" t="s">
        <v>1147</v>
      </c>
      <c r="C28" s="91"/>
      <c r="D28" s="788"/>
      <c r="E28" s="103"/>
      <c r="F28" s="84"/>
      <c r="G28" s="104"/>
      <c r="H28" s="103"/>
      <c r="I28" s="791"/>
      <c r="J28" s="88"/>
    </row>
    <row r="29" spans="1:13" s="75" customFormat="1" ht="12" customHeight="1" x14ac:dyDescent="0.25">
      <c r="A29" s="790"/>
      <c r="B29" s="94"/>
      <c r="C29" s="91"/>
      <c r="D29" s="788"/>
      <c r="E29" s="103"/>
      <c r="F29" s="84"/>
      <c r="G29" s="104"/>
      <c r="H29" s="103"/>
      <c r="I29" s="791"/>
      <c r="J29" s="88"/>
    </row>
    <row r="33" spans="1:1" x14ac:dyDescent="0.25">
      <c r="A33" s="105"/>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indexed="17"/>
    <pageSetUpPr fitToPage="1"/>
  </sheetPr>
  <dimension ref="A1:L40"/>
  <sheetViews>
    <sheetView zoomScaleNormal="100" zoomScaleSheetLayoutView="100" workbookViewId="0">
      <selection activeCell="A29" sqref="A29"/>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1.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1148</v>
      </c>
      <c r="B1" s="89"/>
      <c r="C1" s="89"/>
      <c r="D1" s="89"/>
      <c r="E1" s="89"/>
      <c r="F1" s="89"/>
      <c r="G1" s="89"/>
      <c r="H1" s="89"/>
      <c r="I1" s="89"/>
      <c r="J1" s="89"/>
      <c r="K1" s="71"/>
      <c r="L1" s="7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K5"/>
      <c r="L5"/>
    </row>
    <row r="6" spans="1:12" ht="15.6" x14ac:dyDescent="0.25">
      <c r="A6" s="109" t="s">
        <v>1149</v>
      </c>
      <c r="K6"/>
      <c r="L6" s="110" t="s">
        <v>295</v>
      </c>
    </row>
    <row r="7" spans="1:12" s="75" customFormat="1" ht="13.8" x14ac:dyDescent="0.25">
      <c r="A7" s="93">
        <v>3.0249999999999999</v>
      </c>
      <c r="B7" s="76" t="s">
        <v>99</v>
      </c>
      <c r="C7" s="788"/>
      <c r="D7" s="788"/>
      <c r="E7" s="91"/>
      <c r="F7" s="91"/>
      <c r="G7" s="91"/>
      <c r="H7" s="91"/>
      <c r="I7" s="91"/>
      <c r="K7" s="79"/>
      <c r="L7" s="110" t="s">
        <v>297</v>
      </c>
    </row>
    <row r="8" spans="1:12" s="75" customFormat="1" ht="13.8" x14ac:dyDescent="0.25">
      <c r="A8" s="789"/>
      <c r="B8" s="651"/>
      <c r="C8" s="1084"/>
      <c r="D8" s="91"/>
      <c r="F8" s="1084" t="s">
        <v>299</v>
      </c>
      <c r="G8" s="1138" t="s">
        <v>1150</v>
      </c>
      <c r="H8" s="1138"/>
      <c r="I8" s="1084" t="s">
        <v>983</v>
      </c>
      <c r="J8" s="1084" t="s">
        <v>302</v>
      </c>
      <c r="K8" s="79"/>
      <c r="L8" s="1084"/>
    </row>
    <row r="9" spans="1:12" s="75" customFormat="1" ht="13.8" x14ac:dyDescent="0.25">
      <c r="A9" s="790"/>
      <c r="B9" s="86" t="s">
        <v>822</v>
      </c>
      <c r="C9" s="91"/>
      <c r="D9" s="91"/>
      <c r="F9" s="1084" t="s">
        <v>303</v>
      </c>
      <c r="G9" s="1138" t="s">
        <v>304</v>
      </c>
      <c r="H9" s="1138"/>
      <c r="I9" s="1084" t="s">
        <v>984</v>
      </c>
      <c r="J9" s="1084" t="s">
        <v>306</v>
      </c>
      <c r="K9" s="79"/>
      <c r="L9" s="1084"/>
    </row>
    <row r="10" spans="1:12" s="75" customFormat="1" ht="13.8" x14ac:dyDescent="0.25">
      <c r="A10" s="790"/>
      <c r="B10" s="105" t="s">
        <v>307</v>
      </c>
      <c r="C10" s="91"/>
      <c r="D10" s="91"/>
      <c r="F10" s="80"/>
      <c r="G10" s="1172"/>
      <c r="H10" s="1173"/>
      <c r="I10" s="83"/>
      <c r="J10" s="80"/>
      <c r="K10" s="84"/>
      <c r="L10" s="87">
        <v>0</v>
      </c>
    </row>
    <row r="11" spans="1:12" s="75" customFormat="1" ht="13.8" x14ac:dyDescent="0.25">
      <c r="A11" s="790"/>
      <c r="B11" s="105" t="s">
        <v>987</v>
      </c>
      <c r="C11" s="788"/>
      <c r="D11" s="788"/>
      <c r="E11" s="792"/>
      <c r="F11" s="792"/>
      <c r="G11" s="792"/>
      <c r="H11" s="98"/>
      <c r="I11" s="791"/>
      <c r="L11" s="77"/>
    </row>
    <row r="12" spans="1:12" s="75" customFormat="1" ht="13.8" x14ac:dyDescent="0.25">
      <c r="A12" s="790"/>
      <c r="B12" s="105"/>
      <c r="C12" s="788"/>
      <c r="D12" s="788"/>
      <c r="E12" s="792"/>
      <c r="F12" s="792"/>
      <c r="G12" s="792"/>
      <c r="H12" s="98"/>
      <c r="I12" s="791"/>
      <c r="L12" s="77"/>
    </row>
    <row r="13" spans="1:12" s="75" customFormat="1" ht="13.8" x14ac:dyDescent="0.25">
      <c r="A13" s="790"/>
      <c r="B13" s="4"/>
      <c r="C13" s="788"/>
      <c r="D13" s="788"/>
      <c r="E13" s="792"/>
      <c r="F13" s="792"/>
      <c r="G13" s="792"/>
      <c r="H13" s="100"/>
      <c r="I13" s="791"/>
      <c r="L13" s="77"/>
    </row>
    <row r="14" spans="1:12" s="75" customFormat="1" ht="13.8" x14ac:dyDescent="0.25">
      <c r="A14" s="790"/>
      <c r="B14" s="99"/>
      <c r="C14" s="97"/>
      <c r="D14" s="788"/>
      <c r="E14" s="792"/>
      <c r="F14" s="792"/>
      <c r="G14" s="792"/>
      <c r="H14" s="98"/>
      <c r="I14" s="791"/>
      <c r="J14" s="77"/>
    </row>
    <row r="15" spans="1:12" s="75" customFormat="1" ht="13.8" x14ac:dyDescent="0.25">
      <c r="A15" s="93">
        <v>3.06</v>
      </c>
      <c r="B15" s="76" t="s">
        <v>1151</v>
      </c>
      <c r="C15" s="788"/>
      <c r="D15" s="788"/>
      <c r="E15" s="792"/>
      <c r="F15" s="792"/>
      <c r="L15" s="91"/>
    </row>
    <row r="16" spans="1:12" s="75" customFormat="1" ht="13.8" x14ac:dyDescent="0.25">
      <c r="A16" s="789"/>
      <c r="B16" s="651" t="s">
        <v>1152</v>
      </c>
      <c r="C16" s="794"/>
      <c r="D16" s="794"/>
      <c r="I16" s="1084" t="s">
        <v>330</v>
      </c>
      <c r="J16" s="1084" t="s">
        <v>302</v>
      </c>
      <c r="K16" s="74"/>
      <c r="L16" s="91"/>
    </row>
    <row r="17" spans="1:12" s="75" customFormat="1" ht="13.8" x14ac:dyDescent="0.25">
      <c r="A17" s="789"/>
      <c r="B17" s="651"/>
      <c r="C17" s="1084" t="s">
        <v>299</v>
      </c>
      <c r="D17" s="1084" t="s">
        <v>300</v>
      </c>
      <c r="E17" s="1084" t="s">
        <v>1153</v>
      </c>
      <c r="F17" s="1084" t="s">
        <v>1153</v>
      </c>
      <c r="G17" s="1138" t="s">
        <v>1154</v>
      </c>
      <c r="H17" s="1138"/>
      <c r="I17" s="1084" t="s">
        <v>1111</v>
      </c>
      <c r="J17" s="1084" t="s">
        <v>306</v>
      </c>
      <c r="K17" s="74"/>
      <c r="L17" s="91"/>
    </row>
    <row r="18" spans="1:12" s="75" customFormat="1" ht="13.8" x14ac:dyDescent="0.25">
      <c r="A18" s="790"/>
      <c r="C18" s="1084" t="s">
        <v>303</v>
      </c>
      <c r="D18" s="1084" t="s">
        <v>872</v>
      </c>
      <c r="E18" s="1084" t="s">
        <v>858</v>
      </c>
      <c r="F18" s="1084" t="s">
        <v>872</v>
      </c>
      <c r="G18" s="1169" t="s">
        <v>304</v>
      </c>
      <c r="H18" s="1169"/>
      <c r="I18" s="1084" t="s">
        <v>1112</v>
      </c>
      <c r="J18" s="1096" t="s">
        <v>335</v>
      </c>
      <c r="L18" s="77"/>
    </row>
    <row r="19" spans="1:12" s="75" customFormat="1" ht="13.8" x14ac:dyDescent="0.25">
      <c r="A19" s="790"/>
      <c r="C19" s="80"/>
      <c r="D19" s="81"/>
      <c r="E19" s="82"/>
      <c r="F19" s="81"/>
      <c r="G19" s="1166"/>
      <c r="H19" s="1167"/>
      <c r="I19" s="83"/>
      <c r="J19" s="80"/>
      <c r="L19" s="87">
        <f>D19+F19</f>
        <v>0</v>
      </c>
    </row>
    <row r="20" spans="1:12" s="75" customFormat="1" ht="13.8" x14ac:dyDescent="0.25">
      <c r="A20" s="790"/>
      <c r="C20" s="91"/>
      <c r="D20" s="788"/>
      <c r="E20" s="103"/>
      <c r="F20" s="84"/>
      <c r="G20" s="84"/>
      <c r="H20" s="84"/>
      <c r="I20" s="104"/>
      <c r="J20" s="103"/>
      <c r="L20" s="88"/>
    </row>
    <row r="21" spans="1:12" s="75" customFormat="1" ht="12.75" customHeight="1" x14ac:dyDescent="0.25">
      <c r="A21" s="790"/>
      <c r="B21" s="86" t="s">
        <v>822</v>
      </c>
      <c r="C21" s="91"/>
      <c r="D21" s="788"/>
      <c r="E21" s="103"/>
      <c r="F21" s="84"/>
      <c r="G21" s="84"/>
      <c r="H21" s="84"/>
      <c r="I21" s="104"/>
      <c r="J21" s="103"/>
      <c r="L21" s="88"/>
    </row>
    <row r="22" spans="1:12" s="75" customFormat="1" ht="13.8" x14ac:dyDescent="0.25">
      <c r="A22" s="790"/>
      <c r="B22" s="105" t="s">
        <v>1155</v>
      </c>
      <c r="C22" s="95"/>
      <c r="D22" s="788"/>
      <c r="E22" s="792"/>
      <c r="F22" s="792"/>
      <c r="G22" s="792"/>
      <c r="H22" s="98"/>
      <c r="I22" s="791"/>
      <c r="J22" s="77"/>
    </row>
    <row r="23" spans="1:12" s="75" customFormat="1" ht="13.8" x14ac:dyDescent="0.25">
      <c r="A23" s="790"/>
      <c r="B23" s="94" t="s">
        <v>1115</v>
      </c>
      <c r="C23" s="95"/>
      <c r="D23" s="788"/>
      <c r="E23" s="792"/>
      <c r="F23" s="792"/>
      <c r="G23" s="792"/>
      <c r="H23" s="98"/>
      <c r="I23" s="791"/>
      <c r="J23" s="77"/>
    </row>
    <row r="24" spans="1:12" s="75" customFormat="1" ht="13.8" x14ac:dyDescent="0.25">
      <c r="A24" s="790"/>
      <c r="B24" s="105" t="s">
        <v>987</v>
      </c>
      <c r="C24" s="95"/>
      <c r="D24" s="788"/>
      <c r="E24" s="792"/>
      <c r="F24" s="792"/>
      <c r="G24" s="792"/>
      <c r="H24" s="98"/>
      <c r="I24" s="791"/>
      <c r="J24" s="77"/>
    </row>
    <row r="25" spans="1:12" s="75" customFormat="1" ht="13.8" x14ac:dyDescent="0.25">
      <c r="A25" s="790"/>
      <c r="B25" s="86" t="s">
        <v>1156</v>
      </c>
      <c r="C25" s="95"/>
      <c r="D25" s="788"/>
      <c r="E25" s="792"/>
      <c r="F25" s="792"/>
      <c r="G25" s="792"/>
      <c r="H25" s="98"/>
      <c r="I25" s="791"/>
      <c r="J25" s="77"/>
    </row>
    <row r="26" spans="1:12" s="75" customFormat="1" ht="13.8" x14ac:dyDescent="0.25">
      <c r="A26" s="790"/>
      <c r="B26" s="86" t="s">
        <v>1157</v>
      </c>
      <c r="C26" s="788"/>
      <c r="D26" s="788"/>
      <c r="E26" s="103"/>
      <c r="F26" s="84"/>
      <c r="G26" s="104"/>
      <c r="H26" s="103"/>
      <c r="I26" s="791"/>
      <c r="J26" s="88"/>
    </row>
    <row r="27" spans="1:12" s="75" customFormat="1" ht="13.8" x14ac:dyDescent="0.25">
      <c r="A27" s="790"/>
      <c r="B27" s="86" t="s">
        <v>1158</v>
      </c>
      <c r="C27" s="788"/>
      <c r="D27" s="788"/>
      <c r="E27" s="103"/>
      <c r="F27" s="84"/>
      <c r="G27" s="104"/>
      <c r="H27" s="103"/>
      <c r="I27" s="791"/>
      <c r="J27" s="88"/>
    </row>
    <row r="28" spans="1:12" s="75" customFormat="1" ht="13.8" x14ac:dyDescent="0.25">
      <c r="A28" s="790"/>
      <c r="C28" s="788"/>
      <c r="D28" s="788"/>
      <c r="E28" s="103"/>
      <c r="F28" s="84"/>
      <c r="G28" s="104"/>
      <c r="H28" s="103"/>
      <c r="I28" s="791"/>
      <c r="J28" s="88"/>
    </row>
    <row r="29" spans="1:12" s="75" customFormat="1" ht="13.8" x14ac:dyDescent="0.25">
      <c r="A29" s="93">
        <v>3.08</v>
      </c>
      <c r="B29" s="76" t="s">
        <v>1159</v>
      </c>
      <c r="C29" s="788"/>
      <c r="D29" s="788"/>
      <c r="E29" s="792"/>
      <c r="F29" s="792"/>
      <c r="L29" s="91"/>
    </row>
    <row r="30" spans="1:12" s="75" customFormat="1" ht="12" customHeight="1" x14ac:dyDescent="0.25">
      <c r="A30" s="790"/>
      <c r="B30" s="651" t="s">
        <v>1160</v>
      </c>
      <c r="C30" s="794"/>
      <c r="D30" s="794"/>
      <c r="F30" s="75" t="s">
        <v>299</v>
      </c>
      <c r="G30" s="75" t="s">
        <v>300</v>
      </c>
      <c r="I30" s="1084" t="s">
        <v>1161</v>
      </c>
      <c r="J30" s="1084" t="s">
        <v>302</v>
      </c>
      <c r="K30" s="74"/>
      <c r="L30" s="91"/>
    </row>
    <row r="31" spans="1:12" s="75" customFormat="1" ht="12" customHeight="1" x14ac:dyDescent="0.25">
      <c r="A31" s="790"/>
      <c r="B31" s="651" t="s">
        <v>822</v>
      </c>
      <c r="C31" s="1084"/>
      <c r="D31" s="1084"/>
      <c r="E31" s="1084"/>
      <c r="F31" s="1084" t="s">
        <v>303</v>
      </c>
      <c r="G31" s="1084" t="s">
        <v>304</v>
      </c>
      <c r="H31" s="1084"/>
      <c r="I31" s="1084" t="s">
        <v>305</v>
      </c>
      <c r="J31" s="1084" t="s">
        <v>306</v>
      </c>
      <c r="K31" s="74"/>
      <c r="L31" s="91"/>
    </row>
    <row r="32" spans="1:12" x14ac:dyDescent="0.25">
      <c r="B32" s="1074" t="s">
        <v>307</v>
      </c>
      <c r="C32" s="1084"/>
      <c r="D32" s="1084"/>
      <c r="E32" s="1084"/>
      <c r="F32" s="1084"/>
      <c r="G32" s="1094"/>
      <c r="H32" s="1094"/>
      <c r="I32" s="1084"/>
      <c r="J32" s="1096"/>
      <c r="K32" s="75"/>
      <c r="L32" s="77">
        <v>0</v>
      </c>
    </row>
    <row r="33" spans="1:12" x14ac:dyDescent="0.25">
      <c r="B33" s="75"/>
      <c r="C33" s="80"/>
      <c r="D33" s="81"/>
      <c r="E33" s="82"/>
      <c r="F33" s="81"/>
      <c r="G33" s="1166"/>
      <c r="H33" s="1167"/>
      <c r="I33" s="83"/>
      <c r="J33" s="80"/>
      <c r="K33" s="75"/>
      <c r="L33" s="87">
        <f>D33+F33</f>
        <v>0</v>
      </c>
    </row>
    <row r="38" spans="1:12" s="75" customFormat="1" ht="12" customHeight="1" x14ac:dyDescent="0.25">
      <c r="A38" s="790"/>
      <c r="B38" s="94"/>
      <c r="C38" s="91"/>
      <c r="D38" s="788"/>
      <c r="E38" s="103"/>
      <c r="F38" s="84"/>
      <c r="G38" s="104"/>
      <c r="H38" s="103"/>
      <c r="I38" s="791"/>
      <c r="J38" s="88"/>
    </row>
    <row r="39" spans="1:12" s="75" customFormat="1" ht="12" customHeight="1" x14ac:dyDescent="0.25">
      <c r="A39" s="790"/>
      <c r="C39" s="91"/>
      <c r="D39" s="788"/>
      <c r="E39" s="103"/>
      <c r="F39" s="84"/>
      <c r="G39" s="104"/>
      <c r="H39" s="103"/>
      <c r="I39" s="791"/>
      <c r="J39" s="88"/>
    </row>
    <row r="40" spans="1:12" s="75" customFormat="1" ht="12" customHeight="1" x14ac:dyDescent="0.25">
      <c r="A40" s="790"/>
      <c r="B40" s="94"/>
      <c r="C40" s="91"/>
      <c r="D40" s="788"/>
      <c r="E40" s="103"/>
      <c r="F40" s="84"/>
      <c r="G40" s="104"/>
      <c r="H40" s="103"/>
      <c r="I40" s="791"/>
      <c r="J40" s="88"/>
    </row>
  </sheetData>
  <mergeCells count="7">
    <mergeCell ref="G33:H33"/>
    <mergeCell ref="G19:H19"/>
    <mergeCell ref="G8:H8"/>
    <mergeCell ref="G9:H9"/>
    <mergeCell ref="G10:H10"/>
    <mergeCell ref="G17:H17"/>
    <mergeCell ref="G18:H18"/>
  </mergeCells>
  <phoneticPr fontId="3" type="noConversion"/>
  <printOptions horizontalCentered="1"/>
  <pageMargins left="0.5" right="0.5" top="0.5" bottom="0.5" header="0.4" footer="0.5"/>
  <pageSetup scale="87" orientation="portrait" r:id="rId1"/>
  <headerFooter alignWithMargins="0">
    <oddFooter>&amp;L&amp;8DWM/UST - 11/15/2024 Claim Forms&amp;R&amp;8(See also 11/15/2024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indexed="17"/>
    <pageSetUpPr fitToPage="1"/>
  </sheetPr>
  <dimension ref="A1:M81"/>
  <sheetViews>
    <sheetView topLeftCell="A4" zoomScaleNormal="100" zoomScaleSheetLayoutView="100" workbookViewId="0">
      <selection activeCell="M30" sqref="M30"/>
    </sheetView>
  </sheetViews>
  <sheetFormatPr defaultRowHeight="13.2" x14ac:dyDescent="0.25"/>
  <cols>
    <col min="1" max="1" width="6.33203125" style="4" customWidth="1"/>
    <col min="2" max="2" width="10.44140625" style="4" customWidth="1"/>
    <col min="3" max="3" width="11.6640625" style="4" customWidth="1"/>
    <col min="4" max="4" width="9.33203125" style="4"/>
    <col min="5" max="5" width="12.6640625" style="4" customWidth="1"/>
    <col min="6" max="6" width="13.33203125" style="4" customWidth="1"/>
    <col min="7" max="7" width="8.6640625" style="4" customWidth="1"/>
    <col min="8" max="8" width="10.44140625" style="4" customWidth="1"/>
    <col min="9" max="9" width="11.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1162</v>
      </c>
      <c r="B1" s="89"/>
      <c r="C1" s="89"/>
      <c r="D1" s="89"/>
      <c r="E1" s="89"/>
      <c r="F1" s="89"/>
      <c r="G1" s="89"/>
      <c r="H1" s="89"/>
      <c r="I1" s="89"/>
      <c r="J1" s="89"/>
      <c r="K1" s="71"/>
      <c r="L1" s="71"/>
    </row>
    <row r="2" spans="1:13" ht="6.7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3.75" customHeight="1" x14ac:dyDescent="0.25">
      <c r="K5"/>
      <c r="L5"/>
    </row>
    <row r="6" spans="1:13" ht="18.75" customHeight="1" x14ac:dyDescent="0.25">
      <c r="A6" s="109" t="s">
        <v>1163</v>
      </c>
      <c r="K6"/>
      <c r="L6" s="110" t="s">
        <v>295</v>
      </c>
    </row>
    <row r="7" spans="1:13" s="75" customFormat="1" ht="12" customHeight="1" x14ac:dyDescent="0.25">
      <c r="A7" s="93">
        <v>3.101</v>
      </c>
      <c r="B7" s="76" t="s">
        <v>1164</v>
      </c>
      <c r="C7" s="788"/>
      <c r="D7" s="788"/>
      <c r="E7" s="792"/>
      <c r="F7" s="792"/>
      <c r="G7" s="792"/>
      <c r="H7" s="792"/>
      <c r="I7" s="1138" t="s">
        <v>1165</v>
      </c>
      <c r="J7" s="1138"/>
      <c r="L7" s="110" t="s">
        <v>297</v>
      </c>
    </row>
    <row r="8" spans="1:13" s="75" customFormat="1" ht="12" customHeight="1" x14ac:dyDescent="0.25">
      <c r="A8" s="789"/>
      <c r="B8" s="651" t="s">
        <v>1166</v>
      </c>
      <c r="C8" s="794"/>
      <c r="D8" s="794"/>
      <c r="E8" s="1084"/>
      <c r="F8" s="1084"/>
      <c r="G8" s="1084"/>
      <c r="H8" s="1084"/>
      <c r="I8" s="1138" t="s">
        <v>1167</v>
      </c>
      <c r="J8" s="1138"/>
      <c r="K8" s="74"/>
    </row>
    <row r="9" spans="1:13" s="75" customFormat="1" ht="12" customHeight="1" x14ac:dyDescent="0.25">
      <c r="A9" s="790"/>
      <c r="B9" s="651" t="s">
        <v>1168</v>
      </c>
      <c r="C9" s="1084"/>
      <c r="D9" s="1084"/>
      <c r="F9" s="1084"/>
      <c r="G9" s="1084"/>
      <c r="H9" s="1084" t="s">
        <v>1169</v>
      </c>
      <c r="I9" s="1164"/>
      <c r="J9" s="1165"/>
      <c r="K9" s="791"/>
      <c r="L9" s="77"/>
      <c r="M9" s="79"/>
    </row>
    <row r="10" spans="1:13" s="75" customFormat="1" ht="12" customHeight="1" x14ac:dyDescent="0.25">
      <c r="A10" s="790"/>
      <c r="C10" s="651"/>
      <c r="D10" s="1084"/>
      <c r="F10" s="1084"/>
      <c r="G10" s="1084"/>
      <c r="H10" s="1084" t="s">
        <v>1170</v>
      </c>
      <c r="I10" s="1164"/>
      <c r="J10" s="1165"/>
      <c r="K10" s="791"/>
      <c r="L10" s="87">
        <f>I9+I10</f>
        <v>0</v>
      </c>
      <c r="M10" s="79"/>
    </row>
    <row r="11" spans="1:13" s="75" customFormat="1" ht="12" customHeight="1" x14ac:dyDescent="0.25">
      <c r="A11" s="790"/>
      <c r="B11" s="86" t="s">
        <v>822</v>
      </c>
      <c r="C11" s="1084"/>
      <c r="D11" s="1084"/>
      <c r="F11" s="1084"/>
      <c r="G11" s="1084"/>
      <c r="H11" s="1084"/>
      <c r="I11" s="106"/>
      <c r="J11" s="106"/>
      <c r="K11" s="791"/>
      <c r="L11" s="88"/>
      <c r="M11" s="79"/>
    </row>
    <row r="12" spans="1:13" s="75" customFormat="1" ht="12" customHeight="1" x14ac:dyDescent="0.25">
      <c r="B12" s="105" t="s">
        <v>1171</v>
      </c>
      <c r="C12" s="91"/>
      <c r="D12" s="788"/>
      <c r="E12" s="103"/>
      <c r="F12" s="84"/>
      <c r="G12" s="104"/>
      <c r="K12" s="791"/>
    </row>
    <row r="13" spans="1:13" s="75" customFormat="1" ht="12" customHeight="1" x14ac:dyDescent="0.25">
      <c r="B13" s="105" t="s">
        <v>1172</v>
      </c>
      <c r="C13" s="91"/>
      <c r="D13" s="788"/>
      <c r="E13" s="103"/>
      <c r="F13" s="84"/>
      <c r="G13" s="104"/>
      <c r="K13" s="791"/>
    </row>
    <row r="14" spans="1:13" s="75" customFormat="1" ht="12" customHeight="1" x14ac:dyDescent="0.25">
      <c r="B14" s="94" t="s">
        <v>1173</v>
      </c>
      <c r="C14" s="91"/>
      <c r="D14" s="788"/>
      <c r="E14" s="103"/>
      <c r="F14" s="84"/>
      <c r="G14" s="104"/>
      <c r="K14" s="791"/>
    </row>
    <row r="15" spans="1:13" s="75" customFormat="1" ht="12" customHeight="1" x14ac:dyDescent="0.25">
      <c r="B15" s="94" t="s">
        <v>1174</v>
      </c>
      <c r="C15" s="91"/>
      <c r="D15" s="788"/>
      <c r="E15" s="103"/>
      <c r="F15" s="84"/>
      <c r="G15" s="104"/>
      <c r="K15" s="791"/>
    </row>
    <row r="16" spans="1:13" s="75" customFormat="1" ht="9" customHeight="1" x14ac:dyDescent="0.25">
      <c r="A16" s="790"/>
      <c r="C16" s="788"/>
      <c r="D16" s="788"/>
      <c r="E16" s="103"/>
      <c r="F16" s="84"/>
      <c r="G16" s="84"/>
      <c r="H16" s="84"/>
      <c r="I16" s="104"/>
      <c r="J16" s="103"/>
      <c r="K16" s="791"/>
      <c r="L16" s="88"/>
    </row>
    <row r="17" spans="1:13" s="75" customFormat="1" ht="9" customHeight="1" x14ac:dyDescent="0.25">
      <c r="A17" s="790"/>
      <c r="B17" s="94"/>
      <c r="C17" s="788"/>
      <c r="D17" s="788"/>
      <c r="E17" s="792"/>
      <c r="F17" s="792"/>
      <c r="G17" s="792"/>
      <c r="H17" s="792"/>
      <c r="I17" s="792"/>
      <c r="J17" s="98"/>
      <c r="K17" s="791"/>
      <c r="L17" s="77"/>
    </row>
    <row r="18" spans="1:13" s="75" customFormat="1" ht="14.25" customHeight="1" x14ac:dyDescent="0.25">
      <c r="A18" s="93">
        <v>3.1110000000000002</v>
      </c>
      <c r="B18" s="76" t="s">
        <v>1175</v>
      </c>
      <c r="C18" s="788"/>
      <c r="D18" s="788"/>
      <c r="E18" s="792"/>
      <c r="F18" s="792"/>
      <c r="G18" s="792"/>
      <c r="H18" s="792"/>
      <c r="I18" s="1138" t="s">
        <v>1176</v>
      </c>
      <c r="J18" s="1138"/>
      <c r="K18" s="74"/>
    </row>
    <row r="19" spans="1:13" s="75" customFormat="1" ht="14.25" customHeight="1" x14ac:dyDescent="0.25">
      <c r="A19" s="789"/>
      <c r="B19" s="651" t="s">
        <v>1177</v>
      </c>
      <c r="C19" s="794"/>
      <c r="D19" s="794"/>
      <c r="E19" s="1084"/>
      <c r="F19" s="1084"/>
      <c r="G19" s="1084"/>
      <c r="H19" s="1084"/>
      <c r="I19" s="1169" t="s">
        <v>1178</v>
      </c>
      <c r="J19" s="1169"/>
      <c r="K19" s="791"/>
      <c r="L19" s="77"/>
    </row>
    <row r="20" spans="1:13" s="75" customFormat="1" ht="14.25" customHeight="1" x14ac:dyDescent="0.25">
      <c r="A20" s="790"/>
      <c r="B20" s="86" t="s">
        <v>822</v>
      </c>
      <c r="C20" s="1084"/>
      <c r="D20" s="1084"/>
      <c r="F20" s="1084"/>
      <c r="G20" s="1084"/>
      <c r="H20" s="1084"/>
      <c r="I20" s="1164"/>
      <c r="J20" s="1165"/>
      <c r="K20" s="791"/>
      <c r="L20" s="87">
        <f>I20</f>
        <v>0</v>
      </c>
      <c r="M20" s="79"/>
    </row>
    <row r="21" spans="1:13" s="75" customFormat="1" ht="12.75" customHeight="1" x14ac:dyDescent="0.25">
      <c r="A21" s="790"/>
      <c r="B21" s="105" t="s">
        <v>307</v>
      </c>
      <c r="C21" s="1084"/>
      <c r="D21" s="1084"/>
      <c r="F21" s="1084"/>
      <c r="G21" s="1084"/>
      <c r="H21" s="1084"/>
      <c r="M21" s="79"/>
    </row>
    <row r="22" spans="1:13" s="75" customFormat="1" ht="12.75" customHeight="1" x14ac:dyDescent="0.25">
      <c r="B22" s="94" t="s">
        <v>1179</v>
      </c>
      <c r="C22" s="91"/>
      <c r="D22" s="788"/>
      <c r="E22" s="103"/>
      <c r="F22" s="84"/>
      <c r="G22" s="104"/>
      <c r="H22" s="103"/>
      <c r="I22" s="791"/>
      <c r="J22" s="88"/>
    </row>
    <row r="23" spans="1:13" s="75" customFormat="1" ht="12.75" customHeight="1" x14ac:dyDescent="0.25">
      <c r="B23" s="94" t="s">
        <v>1180</v>
      </c>
      <c r="C23" s="91"/>
      <c r="D23" s="788"/>
      <c r="E23" s="103"/>
      <c r="F23" s="84"/>
      <c r="G23" s="104"/>
      <c r="H23" s="103"/>
      <c r="I23" s="791"/>
      <c r="J23" s="88"/>
    </row>
    <row r="24" spans="1:13" s="75" customFormat="1" ht="9" customHeight="1" x14ac:dyDescent="0.25">
      <c r="A24" s="790"/>
      <c r="B24" s="252"/>
      <c r="C24" s="91"/>
      <c r="D24" s="788"/>
      <c r="E24" s="103"/>
      <c r="F24" s="84"/>
      <c r="G24" s="104"/>
      <c r="H24" s="103"/>
      <c r="I24" s="791"/>
      <c r="J24" s="88"/>
    </row>
    <row r="25" spans="1:13" s="75" customFormat="1" ht="9" customHeight="1" x14ac:dyDescent="0.25">
      <c r="A25" s="790"/>
      <c r="B25" s="94"/>
      <c r="C25" s="91"/>
      <c r="D25" s="788"/>
      <c r="E25" s="103"/>
      <c r="F25" s="84"/>
      <c r="G25" s="104"/>
      <c r="H25" s="103"/>
      <c r="I25" s="791"/>
      <c r="J25" s="88"/>
    </row>
    <row r="26" spans="1:13" s="75" customFormat="1" ht="14.25" customHeight="1" x14ac:dyDescent="0.25">
      <c r="A26" s="93">
        <v>3.1120000000000001</v>
      </c>
      <c r="B26" s="76" t="s">
        <v>1181</v>
      </c>
      <c r="C26" s="788"/>
      <c r="D26" s="788"/>
      <c r="E26" s="792"/>
      <c r="F26" s="792"/>
      <c r="G26" s="792"/>
      <c r="H26" s="792"/>
      <c r="I26" s="1138" t="s">
        <v>1182</v>
      </c>
      <c r="J26" s="1138"/>
    </row>
    <row r="27" spans="1:13" s="75" customFormat="1" ht="14.25" customHeight="1" x14ac:dyDescent="0.25">
      <c r="A27" s="789"/>
      <c r="B27" s="651" t="s">
        <v>1183</v>
      </c>
      <c r="C27" s="794"/>
      <c r="D27" s="794"/>
      <c r="E27" s="1084"/>
      <c r="F27" s="1084"/>
      <c r="G27" s="1084"/>
      <c r="H27" s="1084"/>
      <c r="I27" s="1169" t="s">
        <v>1167</v>
      </c>
      <c r="J27" s="1169"/>
      <c r="K27" s="791"/>
      <c r="L27" s="77"/>
    </row>
    <row r="28" spans="1:13" s="75" customFormat="1" ht="14.25" customHeight="1" x14ac:dyDescent="0.25">
      <c r="A28" s="790"/>
      <c r="C28" s="1084"/>
      <c r="D28" s="1084"/>
      <c r="F28" s="1084"/>
      <c r="G28" s="1084"/>
      <c r="H28" s="1084" t="s">
        <v>1169</v>
      </c>
      <c r="I28" s="1164"/>
      <c r="J28" s="1165"/>
      <c r="K28" s="791"/>
      <c r="M28" s="79"/>
    </row>
    <row r="29" spans="1:13" s="75" customFormat="1" ht="12.75" customHeight="1" x14ac:dyDescent="0.25">
      <c r="A29" s="790"/>
      <c r="B29" s="86" t="s">
        <v>822</v>
      </c>
      <c r="C29" s="1084"/>
      <c r="D29" s="1084"/>
      <c r="F29" s="1084"/>
      <c r="G29" s="1084"/>
      <c r="H29" s="1084" t="s">
        <v>1170</v>
      </c>
      <c r="I29" s="1164"/>
      <c r="J29" s="1165"/>
      <c r="K29" s="791"/>
      <c r="L29" s="87">
        <f>I28+I29</f>
        <v>0</v>
      </c>
      <c r="M29" s="79"/>
    </row>
    <row r="30" spans="1:13" s="75" customFormat="1" ht="12.75" customHeight="1" x14ac:dyDescent="0.25">
      <c r="B30" s="105" t="s">
        <v>1184</v>
      </c>
      <c r="C30" s="91"/>
      <c r="D30" s="788"/>
      <c r="E30" s="103"/>
      <c r="F30" s="84"/>
      <c r="G30" s="104"/>
      <c r="H30" s="103"/>
      <c r="I30" s="791"/>
      <c r="J30" s="88"/>
    </row>
    <row r="31" spans="1:13" s="75" customFormat="1" ht="12.75" customHeight="1" x14ac:dyDescent="0.25">
      <c r="B31" s="105" t="s">
        <v>1172</v>
      </c>
      <c r="C31" s="91"/>
      <c r="D31" s="788"/>
      <c r="E31" s="103"/>
      <c r="F31" s="84"/>
      <c r="G31" s="104"/>
      <c r="H31" s="103"/>
      <c r="I31" s="791"/>
      <c r="J31" s="88"/>
    </row>
    <row r="32" spans="1:13" s="75" customFormat="1" ht="12.75" customHeight="1" x14ac:dyDescent="0.25">
      <c r="B32" s="94" t="s">
        <v>1185</v>
      </c>
      <c r="C32" s="91"/>
      <c r="D32" s="788"/>
      <c r="E32" s="103"/>
      <c r="F32" s="84"/>
      <c r="G32" s="104"/>
      <c r="H32" s="103"/>
      <c r="I32" s="791"/>
      <c r="J32" s="88"/>
    </row>
    <row r="33" spans="1:13" s="75" customFormat="1" ht="12.75" customHeight="1" x14ac:dyDescent="0.25">
      <c r="B33" s="94" t="s">
        <v>1186</v>
      </c>
      <c r="C33" s="91"/>
      <c r="D33" s="788"/>
      <c r="E33" s="103"/>
      <c r="F33" s="84"/>
      <c r="G33" s="104"/>
      <c r="H33" s="103"/>
      <c r="I33" s="791"/>
      <c r="J33" s="88"/>
    </row>
    <row r="34" spans="1:13" s="75" customFormat="1" ht="9" customHeight="1" x14ac:dyDescent="0.25">
      <c r="A34" s="790"/>
      <c r="B34" s="252"/>
      <c r="C34" s="91"/>
      <c r="D34" s="788"/>
      <c r="E34" s="103"/>
      <c r="F34" s="84"/>
      <c r="G34" s="104"/>
      <c r="H34" s="103"/>
      <c r="I34" s="791"/>
      <c r="J34" s="88"/>
    </row>
    <row r="35" spans="1:13" s="75" customFormat="1" ht="9" customHeight="1" x14ac:dyDescent="0.25">
      <c r="A35" s="790"/>
      <c r="B35" s="94"/>
      <c r="C35" s="91"/>
      <c r="D35" s="788"/>
      <c r="E35" s="103"/>
      <c r="F35" s="84"/>
      <c r="G35" s="104"/>
      <c r="H35" s="103"/>
      <c r="I35" s="791"/>
      <c r="J35" s="88"/>
    </row>
    <row r="36" spans="1:13" s="75" customFormat="1" ht="14.25" customHeight="1" x14ac:dyDescent="0.25">
      <c r="A36" s="93">
        <v>3.113</v>
      </c>
      <c r="B36" s="76" t="s">
        <v>1187</v>
      </c>
      <c r="C36" s="788"/>
      <c r="D36" s="788"/>
      <c r="E36" s="792"/>
      <c r="F36" s="792"/>
      <c r="G36" s="792"/>
      <c r="H36" s="792"/>
      <c r="I36" s="1138" t="s">
        <v>1188</v>
      </c>
      <c r="J36" s="1138"/>
    </row>
    <row r="37" spans="1:13" s="75" customFormat="1" ht="14.25" customHeight="1" x14ac:dyDescent="0.25">
      <c r="A37" s="789"/>
      <c r="B37" s="651" t="s">
        <v>1189</v>
      </c>
      <c r="C37" s="794"/>
      <c r="D37" s="794"/>
      <c r="E37" s="1084"/>
      <c r="F37" s="1084"/>
      <c r="G37" s="1084"/>
      <c r="H37" s="1084"/>
      <c r="I37" s="1169" t="s">
        <v>1167</v>
      </c>
      <c r="J37" s="1169"/>
      <c r="K37" s="791"/>
      <c r="L37" s="77"/>
    </row>
    <row r="38" spans="1:13" s="75" customFormat="1" ht="14.25" customHeight="1" x14ac:dyDescent="0.25">
      <c r="A38" s="790"/>
      <c r="C38" s="1084"/>
      <c r="D38" s="1084"/>
      <c r="F38" s="1084"/>
      <c r="G38" s="1084"/>
      <c r="H38" s="1084" t="s">
        <v>1169</v>
      </c>
      <c r="I38" s="1164"/>
      <c r="J38" s="1165"/>
      <c r="K38" s="791"/>
      <c r="M38" s="79"/>
    </row>
    <row r="39" spans="1:13" s="75" customFormat="1" ht="12.75" customHeight="1" x14ac:dyDescent="0.25">
      <c r="A39" s="790"/>
      <c r="B39" s="86" t="s">
        <v>822</v>
      </c>
      <c r="C39" s="1084"/>
      <c r="D39" s="1084"/>
      <c r="F39" s="1084"/>
      <c r="G39" s="1084"/>
      <c r="H39" s="1084" t="s">
        <v>1170</v>
      </c>
      <c r="I39" s="1164"/>
      <c r="J39" s="1165"/>
      <c r="K39" s="791"/>
      <c r="L39" s="87">
        <f>I38+I39</f>
        <v>0</v>
      </c>
      <c r="M39" s="79"/>
    </row>
    <row r="40" spans="1:13" s="75" customFormat="1" ht="12.75" customHeight="1" x14ac:dyDescent="0.25">
      <c r="B40" s="105" t="s">
        <v>1184</v>
      </c>
      <c r="C40" s="91"/>
      <c r="D40" s="788"/>
      <c r="E40" s="103"/>
      <c r="F40" s="84"/>
      <c r="G40" s="104"/>
      <c r="H40" s="103"/>
      <c r="I40" s="791"/>
      <c r="J40" s="88"/>
    </row>
    <row r="41" spans="1:13" s="75" customFormat="1" ht="12.75" customHeight="1" x14ac:dyDescent="0.25">
      <c r="B41" s="105" t="s">
        <v>1172</v>
      </c>
      <c r="C41" s="91"/>
      <c r="D41" s="788"/>
      <c r="E41" s="103"/>
      <c r="F41" s="84"/>
      <c r="G41" s="104"/>
      <c r="H41" s="103"/>
      <c r="I41" s="791"/>
      <c r="J41" s="88"/>
    </row>
    <row r="42" spans="1:13" s="75" customFormat="1" ht="12.75" customHeight="1" x14ac:dyDescent="0.25">
      <c r="B42" s="94" t="s">
        <v>1185</v>
      </c>
      <c r="C42" s="91"/>
      <c r="D42" s="788"/>
      <c r="E42" s="103"/>
      <c r="F42" s="84"/>
      <c r="G42" s="104"/>
      <c r="H42" s="103"/>
      <c r="I42" s="791"/>
      <c r="J42" s="88"/>
    </row>
    <row r="43" spans="1:13" s="75" customFormat="1" ht="12.75" customHeight="1" x14ac:dyDescent="0.25">
      <c r="B43" s="94" t="s">
        <v>1190</v>
      </c>
      <c r="C43" s="91"/>
      <c r="D43" s="788"/>
      <c r="E43" s="103"/>
      <c r="F43" s="84"/>
      <c r="G43" s="104"/>
      <c r="H43" s="103"/>
      <c r="I43" s="791"/>
      <c r="J43" s="88"/>
    </row>
    <row r="44" spans="1:13" s="75" customFormat="1" ht="9" customHeight="1" x14ac:dyDescent="0.25">
      <c r="B44" s="94"/>
      <c r="C44" s="91"/>
      <c r="D44" s="788"/>
      <c r="E44" s="103"/>
      <c r="F44" s="84"/>
      <c r="G44" s="104"/>
      <c r="H44" s="103"/>
      <c r="I44" s="791"/>
      <c r="J44" s="88"/>
    </row>
    <row r="45" spans="1:13" s="75" customFormat="1" ht="9" customHeight="1" x14ac:dyDescent="0.25">
      <c r="B45" s="94"/>
      <c r="C45" s="91"/>
      <c r="D45" s="788"/>
      <c r="E45" s="103"/>
      <c r="F45" s="84"/>
      <c r="G45" s="104"/>
      <c r="H45" s="103"/>
      <c r="I45" s="791"/>
      <c r="J45" s="88"/>
    </row>
    <row r="46" spans="1:13" s="75" customFormat="1" ht="14.25" customHeight="1" x14ac:dyDescent="0.25">
      <c r="A46" s="93">
        <v>3.1139999999999999</v>
      </c>
      <c r="B46" s="76" t="s">
        <v>1191</v>
      </c>
      <c r="C46" s="788"/>
      <c r="D46" s="788"/>
      <c r="E46" s="792"/>
      <c r="F46" s="792"/>
      <c r="G46" s="792"/>
      <c r="H46" s="792"/>
      <c r="I46" s="1138" t="s">
        <v>1192</v>
      </c>
      <c r="J46" s="1138"/>
    </row>
    <row r="47" spans="1:13" s="75" customFormat="1" ht="14.25" customHeight="1" x14ac:dyDescent="0.25">
      <c r="A47" s="789"/>
      <c r="B47" s="651" t="s">
        <v>1193</v>
      </c>
      <c r="C47" s="794"/>
      <c r="D47" s="794"/>
      <c r="E47" s="1084"/>
      <c r="F47" s="1084"/>
      <c r="G47" s="1084"/>
      <c r="H47" s="1084"/>
      <c r="I47" s="1169" t="s">
        <v>1178</v>
      </c>
      <c r="J47" s="1169"/>
      <c r="K47" s="791"/>
      <c r="L47" s="77"/>
    </row>
    <row r="48" spans="1:13" s="75" customFormat="1" ht="14.25" customHeight="1" x14ac:dyDescent="0.25">
      <c r="A48" s="790"/>
      <c r="B48" s="86" t="s">
        <v>822</v>
      </c>
      <c r="C48" s="1084"/>
      <c r="D48" s="1084"/>
      <c r="F48" s="1084"/>
      <c r="G48" s="1084"/>
      <c r="H48" s="1084"/>
      <c r="I48" s="1164"/>
      <c r="J48" s="1165"/>
      <c r="K48" s="791"/>
      <c r="L48" s="87">
        <f>I48</f>
        <v>0</v>
      </c>
      <c r="M48" s="79"/>
    </row>
    <row r="49" spans="1:13" s="75" customFormat="1" ht="12.75" customHeight="1" x14ac:dyDescent="0.25">
      <c r="A49" s="790"/>
      <c r="B49" s="105" t="s">
        <v>307</v>
      </c>
      <c r="D49" s="1084"/>
      <c r="F49" s="1084"/>
      <c r="G49" s="1084"/>
      <c r="H49" s="1084"/>
      <c r="I49" s="791"/>
      <c r="J49" s="88"/>
      <c r="K49" s="791"/>
      <c r="M49" s="79"/>
    </row>
    <row r="50" spans="1:13" s="75" customFormat="1" ht="12.75" customHeight="1" x14ac:dyDescent="0.25">
      <c r="B50" s="94" t="s">
        <v>1194</v>
      </c>
      <c r="D50" s="788"/>
      <c r="E50" s="103"/>
      <c r="F50" s="84"/>
      <c r="G50" s="104"/>
      <c r="H50" s="103"/>
      <c r="I50" s="791"/>
      <c r="J50" s="88"/>
    </row>
    <row r="51" spans="1:13" s="75" customFormat="1" ht="7.5" customHeight="1" x14ac:dyDescent="0.25">
      <c r="B51" s="94"/>
      <c r="C51" s="91"/>
      <c r="D51" s="788"/>
      <c r="E51" s="103"/>
      <c r="F51" s="84"/>
      <c r="G51" s="104"/>
      <c r="H51" s="103"/>
      <c r="I51" s="791"/>
      <c r="J51" s="88"/>
    </row>
    <row r="52" spans="1:13" s="75" customFormat="1" ht="9" customHeight="1" x14ac:dyDescent="0.25">
      <c r="B52" s="94"/>
      <c r="C52" s="91"/>
      <c r="D52" s="788"/>
      <c r="E52" s="103"/>
      <c r="F52" s="84"/>
      <c r="G52" s="104"/>
      <c r="H52" s="103"/>
      <c r="I52" s="791"/>
      <c r="J52" s="88"/>
    </row>
    <row r="53" spans="1:13" s="75" customFormat="1" ht="14.25" customHeight="1" x14ac:dyDescent="0.25">
      <c r="A53" s="93">
        <v>3.1150000000000002</v>
      </c>
      <c r="B53" s="76" t="s">
        <v>1195</v>
      </c>
      <c r="C53" s="788"/>
      <c r="D53" s="788"/>
      <c r="E53" s="792"/>
      <c r="F53" s="792"/>
      <c r="G53" s="792"/>
      <c r="H53" s="792"/>
      <c r="I53" s="1138" t="s">
        <v>1196</v>
      </c>
      <c r="J53" s="1138"/>
    </row>
    <row r="54" spans="1:13" s="75" customFormat="1" ht="14.25" customHeight="1" x14ac:dyDescent="0.25">
      <c r="A54" s="789"/>
      <c r="B54" s="651" t="s">
        <v>1197</v>
      </c>
      <c r="C54" s="794"/>
      <c r="D54" s="794"/>
      <c r="E54" s="1084"/>
      <c r="F54" s="1084"/>
      <c r="G54" s="1084"/>
      <c r="H54" s="1084"/>
      <c r="I54" s="1169" t="s">
        <v>1178</v>
      </c>
      <c r="J54" s="1169"/>
      <c r="K54" s="791"/>
      <c r="L54" s="77"/>
    </row>
    <row r="55" spans="1:13" s="75" customFormat="1" ht="14.25" customHeight="1" x14ac:dyDescent="0.25">
      <c r="A55" s="790"/>
      <c r="B55" s="86" t="s">
        <v>822</v>
      </c>
      <c r="C55" s="1084"/>
      <c r="D55" s="1084"/>
      <c r="F55" s="1084"/>
      <c r="G55" s="1084"/>
      <c r="H55" s="1084"/>
      <c r="I55" s="1164"/>
      <c r="J55" s="1165"/>
      <c r="K55" s="791"/>
      <c r="L55" s="87">
        <f>I55</f>
        <v>0</v>
      </c>
      <c r="M55" s="79"/>
    </row>
    <row r="56" spans="1:13" s="75" customFormat="1" ht="12.75" customHeight="1" x14ac:dyDescent="0.25">
      <c r="B56" s="105" t="s">
        <v>307</v>
      </c>
      <c r="D56" s="788"/>
      <c r="E56" s="103"/>
      <c r="F56" s="84"/>
      <c r="G56" s="104"/>
      <c r="H56" s="103"/>
      <c r="I56" s="791"/>
      <c r="J56" s="88"/>
    </row>
    <row r="57" spans="1:13" s="75" customFormat="1" ht="12.75" customHeight="1" x14ac:dyDescent="0.25">
      <c r="B57" s="94" t="s">
        <v>1194</v>
      </c>
      <c r="D57" s="788"/>
      <c r="E57" s="103"/>
      <c r="F57" s="84"/>
      <c r="G57" s="104"/>
      <c r="H57" s="103"/>
      <c r="I57" s="791"/>
      <c r="J57" s="88"/>
    </row>
    <row r="58" spans="1:13" s="75" customFormat="1" ht="7.5" customHeight="1" x14ac:dyDescent="0.25">
      <c r="B58" s="94"/>
      <c r="C58" s="91"/>
      <c r="D58" s="788"/>
      <c r="E58" s="103"/>
      <c r="F58" s="84"/>
      <c r="G58" s="104"/>
      <c r="H58" s="103"/>
      <c r="I58" s="791"/>
      <c r="J58" s="88"/>
    </row>
    <row r="59" spans="1:13" s="75" customFormat="1" ht="9" customHeight="1" x14ac:dyDescent="0.25">
      <c r="B59" s="94"/>
      <c r="C59" s="91"/>
      <c r="D59" s="788"/>
      <c r="E59" s="103"/>
      <c r="F59" s="84"/>
      <c r="G59" s="104"/>
      <c r="H59" s="103"/>
      <c r="I59" s="791"/>
      <c r="J59" s="88"/>
    </row>
    <row r="60" spans="1:13" s="75" customFormat="1" ht="14.25" customHeight="1" x14ac:dyDescent="0.25">
      <c r="A60" s="93">
        <v>3.1160000000000001</v>
      </c>
      <c r="B60" s="76" t="s">
        <v>1198</v>
      </c>
      <c r="C60" s="788"/>
      <c r="D60" s="788"/>
      <c r="E60" s="792"/>
      <c r="F60" s="792"/>
      <c r="G60" s="792"/>
      <c r="H60" s="792"/>
      <c r="I60" s="1138" t="s">
        <v>1199</v>
      </c>
      <c r="J60" s="1138"/>
    </row>
    <row r="61" spans="1:13" s="75" customFormat="1" ht="14.25" customHeight="1" x14ac:dyDescent="0.25">
      <c r="A61" s="789"/>
      <c r="B61" s="651" t="s">
        <v>1200</v>
      </c>
      <c r="C61" s="794"/>
      <c r="D61" s="794"/>
      <c r="E61" s="1084"/>
      <c r="F61" s="1084"/>
      <c r="G61" s="1084"/>
      <c r="H61" s="1084"/>
      <c r="I61" s="1169" t="s">
        <v>1201</v>
      </c>
      <c r="J61" s="1169"/>
      <c r="K61" s="791"/>
      <c r="L61" s="77"/>
    </row>
    <row r="62" spans="1:13" s="75" customFormat="1" ht="14.25" customHeight="1" x14ac:dyDescent="0.25">
      <c r="A62" s="790"/>
      <c r="C62" s="1084"/>
      <c r="D62" s="1084"/>
      <c r="F62" s="1084"/>
      <c r="G62" s="1084"/>
      <c r="H62" s="1084" t="s">
        <v>1169</v>
      </c>
      <c r="I62" s="1164"/>
      <c r="J62" s="1165"/>
      <c r="K62" s="791"/>
      <c r="M62" s="79"/>
    </row>
    <row r="63" spans="1:13" s="75" customFormat="1" ht="12.75" customHeight="1" x14ac:dyDescent="0.25">
      <c r="A63" s="790"/>
      <c r="B63" s="86" t="s">
        <v>822</v>
      </c>
      <c r="C63" s="1084"/>
      <c r="D63" s="1084"/>
      <c r="F63" s="1084"/>
      <c r="G63" s="1084"/>
      <c r="H63" s="1084" t="s">
        <v>1170</v>
      </c>
      <c r="I63" s="1164"/>
      <c r="J63" s="1165"/>
      <c r="K63" s="791"/>
      <c r="L63" s="87">
        <f>I62+I63</f>
        <v>0</v>
      </c>
      <c r="M63" s="79"/>
    </row>
    <row r="64" spans="1:13" s="75" customFormat="1" ht="12.75" customHeight="1" x14ac:dyDescent="0.25">
      <c r="B64" s="105" t="s">
        <v>1184</v>
      </c>
      <c r="C64" s="91"/>
      <c r="D64" s="788"/>
      <c r="E64" s="103"/>
      <c r="F64" s="84"/>
      <c r="G64" s="104"/>
      <c r="H64" s="103"/>
      <c r="I64" s="791"/>
      <c r="J64" s="88"/>
    </row>
    <row r="65" spans="1:13" s="75" customFormat="1" ht="12.75" customHeight="1" x14ac:dyDescent="0.25">
      <c r="B65" s="105" t="s">
        <v>1172</v>
      </c>
      <c r="C65" s="91"/>
      <c r="D65" s="788"/>
      <c r="E65" s="103"/>
      <c r="F65" s="84"/>
      <c r="G65" s="104"/>
      <c r="H65" s="103"/>
      <c r="I65" s="791"/>
      <c r="J65" s="88"/>
    </row>
    <row r="66" spans="1:13" s="75" customFormat="1" ht="12.75" customHeight="1" x14ac:dyDescent="0.25">
      <c r="B66" s="94" t="s">
        <v>1185</v>
      </c>
      <c r="C66" s="91"/>
      <c r="D66" s="788"/>
      <c r="E66" s="103"/>
      <c r="F66" s="84"/>
      <c r="G66" s="104"/>
      <c r="H66" s="103"/>
      <c r="I66" s="791"/>
      <c r="J66" s="88"/>
    </row>
    <row r="67" spans="1:13" s="75" customFormat="1" ht="9" customHeight="1" x14ac:dyDescent="0.25">
      <c r="A67" s="790"/>
      <c r="B67" s="252"/>
      <c r="C67" s="91"/>
      <c r="D67" s="788"/>
      <c r="E67" s="103"/>
      <c r="F67" s="84"/>
      <c r="G67" s="104"/>
      <c r="H67" s="103"/>
      <c r="I67" s="791"/>
      <c r="J67" s="88"/>
    </row>
    <row r="68" spans="1:13" s="75" customFormat="1" ht="7.5" customHeight="1" x14ac:dyDescent="0.25">
      <c r="A68" s="790"/>
      <c r="B68" s="94"/>
      <c r="C68" s="91"/>
      <c r="D68" s="788"/>
      <c r="E68" s="103"/>
      <c r="F68" s="84"/>
      <c r="G68" s="104"/>
      <c r="H68" s="103"/>
      <c r="I68" s="791"/>
      <c r="J68" s="88"/>
    </row>
    <row r="69" spans="1:13" s="75" customFormat="1" ht="14.25" customHeight="1" x14ac:dyDescent="0.25">
      <c r="A69" s="93">
        <v>3.117</v>
      </c>
      <c r="B69" s="76" t="s">
        <v>1202</v>
      </c>
      <c r="C69" s="788"/>
      <c r="D69" s="788"/>
      <c r="E69" s="792"/>
      <c r="F69" s="792"/>
      <c r="G69" s="792"/>
      <c r="H69" s="792"/>
      <c r="I69" s="1138" t="s">
        <v>1199</v>
      </c>
      <c r="J69" s="1138"/>
    </row>
    <row r="70" spans="1:13" s="75" customFormat="1" ht="14.25" customHeight="1" x14ac:dyDescent="0.25">
      <c r="A70" s="789"/>
      <c r="B70" s="651" t="s">
        <v>1203</v>
      </c>
      <c r="C70" s="794"/>
      <c r="D70" s="794"/>
      <c r="E70" s="1084"/>
      <c r="F70" s="1084"/>
      <c r="G70" s="1084"/>
      <c r="H70" s="1084"/>
      <c r="I70" s="1169" t="s">
        <v>1201</v>
      </c>
      <c r="J70" s="1169"/>
      <c r="K70" s="791"/>
      <c r="L70" s="77"/>
    </row>
    <row r="71" spans="1:13" s="75" customFormat="1" ht="14.25" customHeight="1" x14ac:dyDescent="0.25">
      <c r="A71" s="790"/>
      <c r="C71" s="1084"/>
      <c r="D71" s="1084"/>
      <c r="F71" s="1084"/>
      <c r="G71" s="1084"/>
      <c r="H71" s="1084" t="s">
        <v>1169</v>
      </c>
      <c r="I71" s="1164"/>
      <c r="J71" s="1165"/>
      <c r="K71" s="791"/>
      <c r="M71" s="79"/>
    </row>
    <row r="72" spans="1:13" s="75" customFormat="1" ht="12.75" customHeight="1" x14ac:dyDescent="0.25">
      <c r="A72" s="790"/>
      <c r="B72" s="86" t="s">
        <v>822</v>
      </c>
      <c r="C72" s="1084"/>
      <c r="D72" s="1084"/>
      <c r="F72" s="1084"/>
      <c r="G72" s="1084"/>
      <c r="H72" s="1084" t="s">
        <v>1170</v>
      </c>
      <c r="I72" s="1164"/>
      <c r="J72" s="1165"/>
      <c r="K72" s="791"/>
      <c r="L72" s="87">
        <f>I71+I72</f>
        <v>0</v>
      </c>
      <c r="M72" s="79"/>
    </row>
    <row r="73" spans="1:13" s="75" customFormat="1" ht="12.75" customHeight="1" x14ac:dyDescent="0.25">
      <c r="B73" s="105" t="s">
        <v>1184</v>
      </c>
      <c r="C73" s="91"/>
      <c r="D73" s="788"/>
      <c r="E73" s="103"/>
      <c r="F73" s="84"/>
      <c r="G73" s="104"/>
      <c r="H73" s="103"/>
      <c r="I73" s="791"/>
      <c r="J73" s="88"/>
    </row>
    <row r="74" spans="1:13" s="75" customFormat="1" ht="12.75" customHeight="1" x14ac:dyDescent="0.25">
      <c r="B74" s="105" t="s">
        <v>1172</v>
      </c>
      <c r="C74" s="91"/>
      <c r="D74" s="788"/>
      <c r="E74" s="103"/>
      <c r="F74" s="84"/>
      <c r="G74" s="104"/>
      <c r="H74" s="103"/>
      <c r="I74" s="791"/>
      <c r="J74" s="88"/>
    </row>
    <row r="75" spans="1:13" s="75" customFormat="1" ht="12.75" customHeight="1" x14ac:dyDescent="0.25">
      <c r="B75" s="94" t="s">
        <v>1185</v>
      </c>
      <c r="C75" s="91"/>
      <c r="D75" s="788"/>
      <c r="E75" s="103"/>
      <c r="F75" s="84"/>
      <c r="G75" s="104"/>
      <c r="H75" s="103"/>
      <c r="I75" s="791"/>
      <c r="J75" s="88"/>
    </row>
    <row r="76" spans="1:13" ht="8.25" customHeight="1" x14ac:dyDescent="0.25"/>
    <row r="77" spans="1:13" ht="13.8" x14ac:dyDescent="0.25">
      <c r="A77" s="93">
        <v>3.1190000000000002</v>
      </c>
      <c r="B77" s="48" t="s">
        <v>116</v>
      </c>
      <c r="H77" s="792"/>
      <c r="I77" s="1138"/>
      <c r="J77" s="1138"/>
      <c r="K77" s="75"/>
      <c r="L77" s="75"/>
    </row>
    <row r="78" spans="1:13" ht="13.8" x14ac:dyDescent="0.25">
      <c r="B78" s="651" t="s">
        <v>1204</v>
      </c>
      <c r="H78" s="1084"/>
      <c r="I78" s="1169" t="s">
        <v>1201</v>
      </c>
      <c r="J78" s="1169"/>
      <c r="K78" s="791"/>
      <c r="L78" s="77"/>
    </row>
    <row r="79" spans="1:13" ht="13.8" x14ac:dyDescent="0.25">
      <c r="B79" s="86" t="s">
        <v>822</v>
      </c>
      <c r="C79" s="1084"/>
      <c r="D79" s="1084"/>
      <c r="E79" s="75"/>
      <c r="F79" s="1084"/>
      <c r="G79" s="1084"/>
      <c r="H79" s="1084" t="s">
        <v>1170</v>
      </c>
      <c r="I79" s="1164"/>
      <c r="J79" s="1165"/>
      <c r="K79" s="791"/>
      <c r="L79" s="87">
        <f>I79</f>
        <v>0</v>
      </c>
    </row>
    <row r="80" spans="1:13" ht="13.8" x14ac:dyDescent="0.25">
      <c r="B80" s="105" t="s">
        <v>1205</v>
      </c>
      <c r="C80" s="91"/>
      <c r="D80" s="788"/>
      <c r="E80" s="103"/>
      <c r="F80" s="84"/>
      <c r="G80" s="104"/>
      <c r="H80" s="103"/>
      <c r="I80" s="791"/>
      <c r="J80" s="88"/>
      <c r="K80" s="75"/>
      <c r="L80" s="75"/>
    </row>
    <row r="81" spans="2:12" ht="13.8" x14ac:dyDescent="0.25">
      <c r="B81" s="94"/>
      <c r="C81" s="91"/>
      <c r="D81" s="788"/>
      <c r="E81" s="103"/>
      <c r="F81" s="84"/>
      <c r="G81" s="104"/>
      <c r="H81" s="103"/>
      <c r="I81" s="791"/>
      <c r="J81" s="88"/>
      <c r="K81" s="75"/>
      <c r="L81" s="75"/>
    </row>
  </sheetData>
  <mergeCells count="32">
    <mergeCell ref="I77:J77"/>
    <mergeCell ref="I78:J78"/>
    <mergeCell ref="I79:J79"/>
    <mergeCell ref="I26:J26"/>
    <mergeCell ref="I71:J71"/>
    <mergeCell ref="I62:J62"/>
    <mergeCell ref="I63:J63"/>
    <mergeCell ref="I69:J69"/>
    <mergeCell ref="I72:J72"/>
    <mergeCell ref="I27:J27"/>
    <mergeCell ref="I28:J28"/>
    <mergeCell ref="I29:J29"/>
    <mergeCell ref="I48:J48"/>
    <mergeCell ref="I36:J36"/>
    <mergeCell ref="I46:J46"/>
    <mergeCell ref="I39:J3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60:J60"/>
    <mergeCell ref="I61:J61"/>
  </mergeCells>
  <phoneticPr fontId="3" type="noConversion"/>
  <printOptions horizontalCentered="1"/>
  <pageMargins left="0.5" right="0.5" top="0.5" bottom="0.5" header="0.4" footer="0.5"/>
  <pageSetup scale="78" orientation="portrait" r:id="rId1"/>
  <headerFooter alignWithMargins="0">
    <oddFooter>&amp;L&amp;8DWM/UST - 11/152024 Claim Forms&amp;R&amp;8(See also 11/15/2024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indexed="17"/>
    <pageSetUpPr fitToPage="1"/>
  </sheetPr>
  <dimension ref="A1:P89"/>
  <sheetViews>
    <sheetView view="pageBreakPreview" topLeftCell="A56" zoomScaleNormal="100" zoomScaleSheetLayoutView="100" workbookViewId="0">
      <selection activeCell="M30" sqref="M30"/>
    </sheetView>
  </sheetViews>
  <sheetFormatPr defaultRowHeight="13.2" x14ac:dyDescent="0.25"/>
  <cols>
    <col min="1" max="1" width="10.44140625" style="2" customWidth="1"/>
    <col min="2" max="2" width="13.33203125" style="2" customWidth="1"/>
    <col min="3" max="3" width="12" style="2" customWidth="1"/>
    <col min="4" max="4" width="11.33203125" style="2" customWidth="1"/>
    <col min="5" max="5" width="12.33203125" style="2" customWidth="1"/>
    <col min="6" max="6" width="13" style="2" customWidth="1"/>
    <col min="7" max="7" width="10.5546875" style="2" customWidth="1"/>
    <col min="8" max="8" width="14.44140625" style="2" customWidth="1"/>
    <col min="9" max="9" width="13.6640625" style="2" customWidth="1"/>
    <col min="10" max="10" width="14.5546875" style="2" customWidth="1"/>
    <col min="11" max="11" width="2.6640625" style="2" customWidth="1"/>
    <col min="12" max="12" width="2.44140625" style="2" bestFit="1" customWidth="1"/>
    <col min="13" max="13" width="9" style="2" customWidth="1"/>
  </cols>
  <sheetData>
    <row r="1" spans="1:13" x14ac:dyDescent="0.25">
      <c r="A1" s="196" t="s">
        <v>879</v>
      </c>
      <c r="B1" s="904" t="str">
        <f>IF('Cost Summary Forms'!J1&gt;0,'Cost Summary Forms'!J1,"")</f>
        <v/>
      </c>
      <c r="C1" s="111" t="s">
        <v>2</v>
      </c>
      <c r="D1" s="822"/>
      <c r="E1" s="118"/>
      <c r="F1" s="633" t="str">
        <f>IF('Cost Summary Forms'!E3&gt;0,'Cost Summary Forms'!E3,"")</f>
        <v/>
      </c>
      <c r="G1" s="118"/>
      <c r="H1" s="118"/>
      <c r="I1" s="118"/>
      <c r="J1" s="111" t="s">
        <v>880</v>
      </c>
      <c r="K1" s="112"/>
      <c r="L1" s="113" t="s">
        <v>881</v>
      </c>
      <c r="M1" s="114"/>
    </row>
    <row r="2" spans="1:13" ht="24.75" customHeight="1" x14ac:dyDescent="0.3">
      <c r="A2" s="70" t="s">
        <v>1206</v>
      </c>
      <c r="B2" s="71"/>
      <c r="C2" s="71"/>
      <c r="D2" s="71"/>
      <c r="E2" s="71"/>
      <c r="F2" s="115"/>
      <c r="G2" s="115"/>
      <c r="H2" s="115"/>
      <c r="I2" s="115"/>
      <c r="J2" s="115"/>
      <c r="K2" s="197"/>
      <c r="L2" s="71"/>
      <c r="M2"/>
    </row>
    <row r="3" spans="1:13" ht="10.5" customHeight="1" x14ac:dyDescent="0.25">
      <c r="A3" s="1"/>
      <c r="B3" s="1"/>
      <c r="C3" s="1"/>
      <c r="D3" s="1"/>
      <c r="E3" s="1"/>
      <c r="F3" s="1"/>
      <c r="G3" s="1"/>
      <c r="H3" s="1"/>
      <c r="I3" s="1"/>
      <c r="J3" s="1"/>
      <c r="K3" s="1"/>
      <c r="L3" s="1"/>
      <c r="M3" s="1"/>
    </row>
    <row r="4" spans="1:13" ht="13.8" x14ac:dyDescent="0.25">
      <c r="A4" s="213" t="s">
        <v>1207</v>
      </c>
      <c r="B4" s="1"/>
      <c r="C4" s="1"/>
      <c r="D4" s="1"/>
      <c r="E4" s="1"/>
      <c r="F4" s="1"/>
      <c r="G4" s="1"/>
      <c r="H4" s="1"/>
      <c r="I4" s="1"/>
      <c r="J4" s="1"/>
      <c r="K4" s="1"/>
      <c r="L4" s="1"/>
      <c r="M4" s="1"/>
    </row>
    <row r="5" spans="1:13" ht="6" customHeight="1" x14ac:dyDescent="0.25">
      <c r="A5" s="213"/>
      <c r="B5" s="1"/>
      <c r="C5" s="1"/>
      <c r="D5" s="1"/>
      <c r="E5" s="1"/>
      <c r="F5" s="1"/>
      <c r="G5" s="1"/>
      <c r="H5" s="1"/>
      <c r="I5" s="1"/>
      <c r="J5" s="1"/>
      <c r="K5" s="1"/>
      <c r="L5" s="1"/>
      <c r="M5" s="1"/>
    </row>
    <row r="6" spans="1:13" x14ac:dyDescent="0.25">
      <c r="A6" s="16"/>
      <c r="B6" s="255" t="s">
        <v>1208</v>
      </c>
      <c r="C6" s="254" t="s">
        <v>1209</v>
      </c>
      <c r="D6" s="254" t="s">
        <v>936</v>
      </c>
      <c r="E6" s="255" t="s">
        <v>1210</v>
      </c>
      <c r="F6" s="677" t="s">
        <v>1211</v>
      </c>
      <c r="G6" s="255" t="s">
        <v>1208</v>
      </c>
      <c r="H6" s="1095" t="s">
        <v>969</v>
      </c>
      <c r="I6" s="1095" t="s">
        <v>299</v>
      </c>
      <c r="J6" s="1095" t="s">
        <v>1026</v>
      </c>
      <c r="K6" s="1"/>
      <c r="L6" s="1"/>
      <c r="M6" s="1"/>
    </row>
    <row r="7" spans="1:13" x14ac:dyDescent="0.25">
      <c r="A7" s="254" t="s">
        <v>704</v>
      </c>
      <c r="B7" s="255" t="s">
        <v>1212</v>
      </c>
      <c r="C7" s="254" t="s">
        <v>1213</v>
      </c>
      <c r="D7" s="254" t="s">
        <v>1214</v>
      </c>
      <c r="E7" s="677" t="s">
        <v>611</v>
      </c>
      <c r="F7" s="677" t="s">
        <v>1215</v>
      </c>
      <c r="G7" s="255" t="s">
        <v>439</v>
      </c>
      <c r="H7" s="1095" t="s">
        <v>301</v>
      </c>
      <c r="I7" s="1095" t="s">
        <v>973</v>
      </c>
      <c r="J7" s="1095" t="s">
        <v>1029</v>
      </c>
      <c r="K7" s="1"/>
      <c r="L7" s="1"/>
      <c r="M7" s="1"/>
    </row>
    <row r="8" spans="1:13" ht="15.6" x14ac:dyDescent="0.25">
      <c r="A8" s="254" t="s">
        <v>299</v>
      </c>
      <c r="B8" s="265" t="s">
        <v>616</v>
      </c>
      <c r="C8" s="256" t="s">
        <v>617</v>
      </c>
      <c r="D8" s="265" t="s">
        <v>596</v>
      </c>
      <c r="E8" s="266" t="s">
        <v>600</v>
      </c>
      <c r="F8" s="677" t="s">
        <v>1216</v>
      </c>
      <c r="G8" s="254" t="s">
        <v>1217</v>
      </c>
      <c r="H8" s="1095" t="s">
        <v>305</v>
      </c>
      <c r="I8" s="1095" t="s">
        <v>306</v>
      </c>
      <c r="J8" s="257" t="s">
        <v>831</v>
      </c>
      <c r="K8" s="1183" t="s">
        <v>1218</v>
      </c>
      <c r="L8" s="1183"/>
      <c r="M8" s="1183"/>
    </row>
    <row r="9" spans="1:13" x14ac:dyDescent="0.25">
      <c r="A9" s="905"/>
      <c r="B9" s="906"/>
      <c r="C9" s="907"/>
      <c r="D9" s="907"/>
      <c r="E9" s="908"/>
      <c r="F9" s="906"/>
      <c r="G9" s="906"/>
      <c r="H9" s="906"/>
      <c r="I9" s="909"/>
      <c r="J9" s="906"/>
      <c r="K9" s="1184">
        <f t="shared" ref="K9:K16" si="0">D9*E9</f>
        <v>0</v>
      </c>
      <c r="L9" s="1185"/>
      <c r="M9" s="1186"/>
    </row>
    <row r="10" spans="1:13" x14ac:dyDescent="0.25">
      <c r="A10" s="905"/>
      <c r="B10" s="906"/>
      <c r="C10" s="907"/>
      <c r="D10" s="907"/>
      <c r="E10" s="908"/>
      <c r="F10" s="906"/>
      <c r="G10" s="906"/>
      <c r="H10" s="906"/>
      <c r="I10" s="909"/>
      <c r="J10" s="906"/>
      <c r="K10" s="1184">
        <f t="shared" si="0"/>
        <v>0</v>
      </c>
      <c r="L10" s="1185"/>
      <c r="M10" s="1186"/>
    </row>
    <row r="11" spans="1:13" x14ac:dyDescent="0.25">
      <c r="A11" s="905"/>
      <c r="B11" s="906"/>
      <c r="C11" s="907"/>
      <c r="D11" s="907"/>
      <c r="E11" s="908"/>
      <c r="F11" s="906"/>
      <c r="G11" s="906"/>
      <c r="H11" s="906"/>
      <c r="I11" s="909"/>
      <c r="J11" s="906"/>
      <c r="K11" s="1184">
        <f t="shared" si="0"/>
        <v>0</v>
      </c>
      <c r="L11" s="1185"/>
      <c r="M11" s="1186"/>
    </row>
    <row r="12" spans="1:13" x14ac:dyDescent="0.25">
      <c r="A12" s="905"/>
      <c r="B12" s="906"/>
      <c r="C12" s="907"/>
      <c r="D12" s="907"/>
      <c r="E12" s="908"/>
      <c r="F12" s="906"/>
      <c r="G12" s="906"/>
      <c r="H12" s="906"/>
      <c r="I12" s="909"/>
      <c r="J12" s="906"/>
      <c r="K12" s="1184">
        <f t="shared" si="0"/>
        <v>0</v>
      </c>
      <c r="L12" s="1185"/>
      <c r="M12" s="1186"/>
    </row>
    <row r="13" spans="1:13" x14ac:dyDescent="0.25">
      <c r="A13" s="905"/>
      <c r="B13" s="906"/>
      <c r="C13" s="907"/>
      <c r="D13" s="907"/>
      <c r="E13" s="908"/>
      <c r="F13" s="906"/>
      <c r="G13" s="906"/>
      <c r="H13" s="906"/>
      <c r="I13" s="909"/>
      <c r="J13" s="906"/>
      <c r="K13" s="1184">
        <f t="shared" si="0"/>
        <v>0</v>
      </c>
      <c r="L13" s="1185"/>
      <c r="M13" s="1186"/>
    </row>
    <row r="14" spans="1:13" x14ac:dyDescent="0.25">
      <c r="A14" s="905"/>
      <c r="B14" s="906"/>
      <c r="C14" s="907"/>
      <c r="D14" s="907"/>
      <c r="E14" s="908"/>
      <c r="F14" s="906"/>
      <c r="G14" s="906"/>
      <c r="H14" s="906"/>
      <c r="I14" s="909"/>
      <c r="J14" s="906"/>
      <c r="K14" s="1184">
        <f t="shared" si="0"/>
        <v>0</v>
      </c>
      <c r="L14" s="1185"/>
      <c r="M14" s="1186"/>
    </row>
    <row r="15" spans="1:13" x14ac:dyDescent="0.25">
      <c r="A15" s="905"/>
      <c r="B15" s="906"/>
      <c r="C15" s="907"/>
      <c r="D15" s="907"/>
      <c r="E15" s="908"/>
      <c r="F15" s="906"/>
      <c r="G15" s="906"/>
      <c r="H15" s="906"/>
      <c r="I15" s="909"/>
      <c r="J15" s="906"/>
      <c r="K15" s="1184">
        <f t="shared" si="0"/>
        <v>0</v>
      </c>
      <c r="L15" s="1185"/>
      <c r="M15" s="1186"/>
    </row>
    <row r="16" spans="1:13" ht="13.8" thickBot="1" x14ac:dyDescent="0.3">
      <c r="A16" s="905"/>
      <c r="B16" s="906"/>
      <c r="C16" s="907"/>
      <c r="D16" s="907"/>
      <c r="E16" s="908"/>
      <c r="F16" s="906"/>
      <c r="G16" s="906"/>
      <c r="H16" s="906"/>
      <c r="I16" s="909"/>
      <c r="J16" s="906"/>
      <c r="K16" s="1184">
        <f t="shared" si="0"/>
        <v>0</v>
      </c>
      <c r="L16" s="1185"/>
      <c r="M16" s="1186"/>
    </row>
    <row r="17" spans="1:15" ht="13.8" thickBot="1" x14ac:dyDescent="0.3">
      <c r="A17" s="1"/>
      <c r="B17" s="910"/>
      <c r="C17" s="1"/>
      <c r="D17" s="1"/>
      <c r="E17" s="1"/>
      <c r="F17" s="1"/>
      <c r="G17" s="1"/>
      <c r="H17" s="1"/>
      <c r="I17" s="1"/>
      <c r="J17" s="258" t="s">
        <v>1219</v>
      </c>
      <c r="K17" s="1187">
        <f>SUM(K9:M16)</f>
        <v>0</v>
      </c>
      <c r="L17" s="1188"/>
      <c r="M17" s="1189"/>
    </row>
    <row r="18" spans="1:15" ht="6" customHeight="1" x14ac:dyDescent="0.25">
      <c r="A18" s="822"/>
      <c r="B18" s="911"/>
      <c r="C18" s="822"/>
      <c r="D18" s="822"/>
      <c r="E18" s="822"/>
      <c r="F18" s="822"/>
      <c r="G18" s="822"/>
      <c r="H18" s="822"/>
      <c r="I18" s="822"/>
      <c r="J18" s="377"/>
      <c r="K18" s="378"/>
      <c r="L18" s="378"/>
      <c r="M18" s="378"/>
    </row>
    <row r="19" spans="1:15" ht="6" customHeight="1" x14ac:dyDescent="0.25">
      <c r="A19" s="1"/>
      <c r="B19" s="910"/>
      <c r="C19" s="1"/>
      <c r="D19" s="1"/>
      <c r="E19" s="1"/>
      <c r="F19" s="1"/>
      <c r="G19" s="1"/>
      <c r="H19" s="1"/>
      <c r="I19" s="1"/>
      <c r="J19" s="271"/>
      <c r="K19" s="272"/>
      <c r="L19" s="272"/>
      <c r="M19" s="272"/>
    </row>
    <row r="20" spans="1:15" ht="13.8" x14ac:dyDescent="0.25">
      <c r="A20" s="213" t="s">
        <v>1220</v>
      </c>
      <c r="B20" s="379"/>
      <c r="C20" s="273" t="s">
        <v>1221</v>
      </c>
      <c r="D20" s="1"/>
      <c r="E20" s="1"/>
      <c r="F20" s="1"/>
      <c r="G20" s="1"/>
      <c r="H20" s="1"/>
      <c r="I20" s="1"/>
      <c r="J20" s="1"/>
      <c r="K20" s="16"/>
      <c r="L20" s="1"/>
      <c r="M20" s="1"/>
    </row>
    <row r="21" spans="1:15" ht="8.25" customHeight="1" x14ac:dyDescent="0.25">
      <c r="A21" s="213"/>
      <c r="B21" s="1"/>
      <c r="C21" s="1"/>
      <c r="D21" s="1"/>
      <c r="E21" s="1"/>
      <c r="F21" s="1"/>
      <c r="G21" s="1"/>
      <c r="H21" s="1"/>
      <c r="I21" s="1"/>
      <c r="J21" s="1"/>
      <c r="K21" s="16"/>
      <c r="L21" s="1"/>
      <c r="M21" s="1"/>
    </row>
    <row r="22" spans="1:15" x14ac:dyDescent="0.25">
      <c r="A22" s="254" t="s">
        <v>1222</v>
      </c>
      <c r="B22" s="254" t="s">
        <v>577</v>
      </c>
      <c r="C22" s="254" t="s">
        <v>577</v>
      </c>
      <c r="D22" s="254" t="s">
        <v>936</v>
      </c>
      <c r="E22" s="254" t="s">
        <v>1208</v>
      </c>
      <c r="F22" s="254" t="s">
        <v>1208</v>
      </c>
      <c r="G22" s="254" t="s">
        <v>1208</v>
      </c>
      <c r="H22" s="254" t="s">
        <v>1223</v>
      </c>
      <c r="I22" s="254" t="s">
        <v>589</v>
      </c>
      <c r="J22" s="1"/>
      <c r="K22" s="1"/>
      <c r="L22" s="263"/>
      <c r="M22" s="1"/>
    </row>
    <row r="23" spans="1:15" x14ac:dyDescent="0.25">
      <c r="A23" s="254" t="s">
        <v>577</v>
      </c>
      <c r="B23" s="254" t="s">
        <v>578</v>
      </c>
      <c r="C23" s="254" t="s">
        <v>1224</v>
      </c>
      <c r="D23" s="254" t="s">
        <v>1225</v>
      </c>
      <c r="E23" s="254" t="s">
        <v>592</v>
      </c>
      <c r="F23" s="254" t="s">
        <v>1226</v>
      </c>
      <c r="G23" s="255" t="s">
        <v>439</v>
      </c>
      <c r="H23" s="254" t="s">
        <v>1227</v>
      </c>
      <c r="I23" s="254" t="s">
        <v>1228</v>
      </c>
      <c r="J23" s="254" t="s">
        <v>593</v>
      </c>
      <c r="K23" s="1"/>
      <c r="L23" s="263"/>
      <c r="M23" s="1"/>
      <c r="N23" s="1"/>
    </row>
    <row r="24" spans="1:15" ht="15.6" x14ac:dyDescent="0.25">
      <c r="A24" s="254" t="s">
        <v>1229</v>
      </c>
      <c r="B24" s="254" t="s">
        <v>299</v>
      </c>
      <c r="C24" s="270" t="s">
        <v>1230</v>
      </c>
      <c r="D24" s="265" t="s">
        <v>596</v>
      </c>
      <c r="E24" s="265" t="s">
        <v>600</v>
      </c>
      <c r="F24" s="254" t="s">
        <v>1231</v>
      </c>
      <c r="G24" s="254" t="s">
        <v>1217</v>
      </c>
      <c r="H24" s="265" t="s">
        <v>1232</v>
      </c>
      <c r="I24" s="266" t="s">
        <v>1233</v>
      </c>
      <c r="J24" s="254" t="s">
        <v>304</v>
      </c>
      <c r="K24" s="1183" t="s">
        <v>1218</v>
      </c>
      <c r="L24" s="1183"/>
      <c r="M24" s="1183"/>
    </row>
    <row r="25" spans="1:15" x14ac:dyDescent="0.25">
      <c r="A25" s="655"/>
      <c r="B25" s="661"/>
      <c r="C25" s="663"/>
      <c r="D25" s="663"/>
      <c r="E25" s="664"/>
      <c r="F25" s="850"/>
      <c r="G25" s="663"/>
      <c r="H25" s="663"/>
      <c r="I25" s="655"/>
      <c r="J25" s="851"/>
      <c r="K25" s="1177">
        <f t="shared" ref="K25:K32" si="1">E25*D25</f>
        <v>0</v>
      </c>
      <c r="L25" s="1178"/>
      <c r="M25" s="1179"/>
      <c r="N25" s="1"/>
    </row>
    <row r="26" spans="1:15" x14ac:dyDescent="0.25">
      <c r="A26" s="655"/>
      <c r="B26" s="661"/>
      <c r="C26" s="663"/>
      <c r="D26" s="663"/>
      <c r="E26" s="664"/>
      <c r="F26" s="850"/>
      <c r="G26" s="663"/>
      <c r="H26" s="663"/>
      <c r="I26" s="655"/>
      <c r="J26" s="851"/>
      <c r="K26" s="1177">
        <f t="shared" si="1"/>
        <v>0</v>
      </c>
      <c r="L26" s="1178"/>
      <c r="M26" s="1179"/>
      <c r="N26" s="1"/>
    </row>
    <row r="27" spans="1:15" x14ac:dyDescent="0.25">
      <c r="A27" s="655"/>
      <c r="B27" s="661"/>
      <c r="C27" s="663"/>
      <c r="D27" s="663"/>
      <c r="E27" s="664"/>
      <c r="F27" s="850"/>
      <c r="G27" s="663"/>
      <c r="H27" s="663"/>
      <c r="I27" s="655"/>
      <c r="J27" s="851"/>
      <c r="K27" s="1177">
        <f t="shared" si="1"/>
        <v>0</v>
      </c>
      <c r="L27" s="1178"/>
      <c r="M27" s="1179"/>
      <c r="N27" s="1"/>
      <c r="O27" s="1"/>
    </row>
    <row r="28" spans="1:15" x14ac:dyDescent="0.25">
      <c r="A28" s="655"/>
      <c r="B28" s="661"/>
      <c r="C28" s="663"/>
      <c r="D28" s="663"/>
      <c r="E28" s="664"/>
      <c r="F28" s="850"/>
      <c r="G28" s="663"/>
      <c r="H28" s="663"/>
      <c r="I28" s="655"/>
      <c r="J28" s="851"/>
      <c r="K28" s="1177">
        <f t="shared" si="1"/>
        <v>0</v>
      </c>
      <c r="L28" s="1178"/>
      <c r="M28" s="1179"/>
      <c r="N28" s="1"/>
      <c r="O28" s="1"/>
    </row>
    <row r="29" spans="1:15" x14ac:dyDescent="0.25">
      <c r="A29" s="655"/>
      <c r="B29" s="661"/>
      <c r="C29" s="663"/>
      <c r="D29" s="663"/>
      <c r="E29" s="664"/>
      <c r="F29" s="850"/>
      <c r="G29" s="663"/>
      <c r="H29" s="663"/>
      <c r="I29" s="655"/>
      <c r="J29" s="851"/>
      <c r="K29" s="1177">
        <f t="shared" si="1"/>
        <v>0</v>
      </c>
      <c r="L29" s="1178"/>
      <c r="M29" s="1179"/>
      <c r="N29" s="1"/>
      <c r="O29" s="1"/>
    </row>
    <row r="30" spans="1:15" x14ac:dyDescent="0.25">
      <c r="A30" s="655"/>
      <c r="B30" s="661"/>
      <c r="C30" s="663"/>
      <c r="D30" s="663"/>
      <c r="E30" s="664"/>
      <c r="F30" s="850"/>
      <c r="G30" s="663"/>
      <c r="H30" s="663"/>
      <c r="I30" s="655"/>
      <c r="J30" s="851"/>
      <c r="K30" s="1177">
        <f t="shared" si="1"/>
        <v>0</v>
      </c>
      <c r="L30" s="1178"/>
      <c r="M30" s="1179"/>
      <c r="N30" s="1"/>
    </row>
    <row r="31" spans="1:15" x14ac:dyDescent="0.25">
      <c r="A31" s="655"/>
      <c r="B31" s="661"/>
      <c r="C31" s="663"/>
      <c r="D31" s="663"/>
      <c r="E31" s="664"/>
      <c r="F31" s="850"/>
      <c r="G31" s="663"/>
      <c r="H31" s="663"/>
      <c r="I31" s="655"/>
      <c r="J31" s="851"/>
      <c r="K31" s="1177">
        <f t="shared" si="1"/>
        <v>0</v>
      </c>
      <c r="L31" s="1178"/>
      <c r="M31" s="1179"/>
      <c r="N31" s="1"/>
      <c r="O31" s="1"/>
    </row>
    <row r="32" spans="1:15" ht="13.8" thickBot="1" x14ac:dyDescent="0.3">
      <c r="A32" s="655"/>
      <c r="B32" s="661"/>
      <c r="C32" s="663"/>
      <c r="D32" s="663"/>
      <c r="E32" s="664"/>
      <c r="F32" s="850"/>
      <c r="G32" s="663"/>
      <c r="H32" s="663"/>
      <c r="I32" s="655"/>
      <c r="J32" s="851"/>
      <c r="K32" s="1180">
        <f t="shared" si="1"/>
        <v>0</v>
      </c>
      <c r="L32" s="1181"/>
      <c r="M32" s="1182"/>
      <c r="N32" s="1"/>
      <c r="O32" s="1"/>
    </row>
    <row r="33" spans="1:15" ht="13.8" thickBot="1" x14ac:dyDescent="0.3">
      <c r="A33" s="1"/>
      <c r="B33" s="262"/>
      <c r="C33" s="1"/>
      <c r="D33" s="1"/>
      <c r="E33" s="1"/>
      <c r="F33" s="1"/>
      <c r="G33" s="1"/>
      <c r="H33" s="267"/>
      <c r="I33" s="258" t="s">
        <v>1234</v>
      </c>
      <c r="J33" s="274" t="str">
        <f>"Task "&amp;B20</f>
        <v xml:space="preserve">Task </v>
      </c>
      <c r="K33" s="1174"/>
      <c r="L33" s="1175"/>
      <c r="M33" s="1176"/>
      <c r="N33" s="1"/>
    </row>
    <row r="34" spans="1:15" ht="6" customHeight="1" x14ac:dyDescent="0.25">
      <c r="A34" s="822"/>
      <c r="B34" s="911"/>
      <c r="C34" s="822"/>
      <c r="D34" s="822"/>
      <c r="E34" s="822"/>
      <c r="F34" s="822"/>
      <c r="G34" s="822"/>
      <c r="H34" s="822"/>
      <c r="I34" s="822"/>
      <c r="J34" s="377"/>
      <c r="K34" s="378"/>
      <c r="L34" s="378"/>
      <c r="M34" s="378"/>
    </row>
    <row r="35" spans="1:15" ht="6" customHeight="1" x14ac:dyDescent="0.25">
      <c r="A35" s="1"/>
      <c r="B35" s="262"/>
      <c r="C35" s="1"/>
      <c r="D35" s="1"/>
      <c r="E35" s="1"/>
      <c r="F35" s="1"/>
      <c r="G35" s="1"/>
      <c r="H35" s="267"/>
      <c r="I35" s="271"/>
      <c r="J35" s="275"/>
      <c r="K35" s="823"/>
      <c r="L35" s="823"/>
      <c r="M35" s="823"/>
      <c r="N35" s="1"/>
    </row>
    <row r="36" spans="1:15" ht="13.8" x14ac:dyDescent="0.25">
      <c r="A36" s="213" t="s">
        <v>1220</v>
      </c>
      <c r="B36" s="379"/>
      <c r="C36" s="273" t="s">
        <v>1221</v>
      </c>
      <c r="D36" s="1"/>
      <c r="E36" s="1"/>
      <c r="F36" s="1"/>
      <c r="G36" s="1"/>
      <c r="H36" s="1"/>
      <c r="I36" s="1"/>
      <c r="J36" s="1"/>
      <c r="K36" s="16"/>
      <c r="L36" s="1"/>
      <c r="M36" s="1"/>
    </row>
    <row r="37" spans="1:15" ht="8.25" customHeight="1" x14ac:dyDescent="0.25">
      <c r="A37" s="213"/>
      <c r="B37" s="1"/>
      <c r="C37" s="1"/>
      <c r="D37" s="1"/>
      <c r="E37" s="1"/>
      <c r="F37" s="1"/>
      <c r="G37" s="1"/>
      <c r="H37" s="1"/>
      <c r="I37" s="1"/>
      <c r="J37" s="1"/>
      <c r="K37" s="16"/>
      <c r="L37" s="1"/>
      <c r="M37" s="1"/>
    </row>
    <row r="38" spans="1:15" x14ac:dyDescent="0.25">
      <c r="A38" s="254" t="s">
        <v>1222</v>
      </c>
      <c r="B38" s="254" t="s">
        <v>577</v>
      </c>
      <c r="C38" s="254" t="s">
        <v>577</v>
      </c>
      <c r="D38" s="254" t="s">
        <v>936</v>
      </c>
      <c r="E38" s="254" t="s">
        <v>1208</v>
      </c>
      <c r="F38" s="254" t="s">
        <v>1208</v>
      </c>
      <c r="G38" s="254" t="s">
        <v>1208</v>
      </c>
      <c r="H38" s="254" t="s">
        <v>1223</v>
      </c>
      <c r="I38" s="254" t="s">
        <v>589</v>
      </c>
      <c r="J38" s="1"/>
      <c r="K38" s="1"/>
      <c r="L38" s="263"/>
      <c r="M38" s="1"/>
    </row>
    <row r="39" spans="1:15" x14ac:dyDescent="0.25">
      <c r="A39" s="254" t="s">
        <v>577</v>
      </c>
      <c r="B39" s="254" t="s">
        <v>578</v>
      </c>
      <c r="C39" s="254" t="s">
        <v>1224</v>
      </c>
      <c r="D39" s="254" t="s">
        <v>1225</v>
      </c>
      <c r="E39" s="254" t="s">
        <v>592</v>
      </c>
      <c r="F39" s="254" t="s">
        <v>1226</v>
      </c>
      <c r="G39" s="255" t="s">
        <v>439</v>
      </c>
      <c r="H39" s="254" t="s">
        <v>1227</v>
      </c>
      <c r="I39" s="254" t="s">
        <v>1228</v>
      </c>
      <c r="J39" s="254" t="s">
        <v>593</v>
      </c>
      <c r="K39" s="1"/>
      <c r="L39" s="263"/>
      <c r="M39" s="1"/>
      <c r="N39" s="1"/>
    </row>
    <row r="40" spans="1:15" ht="15.6" x14ac:dyDescent="0.25">
      <c r="A40" s="254" t="s">
        <v>1229</v>
      </c>
      <c r="B40" s="254" t="s">
        <v>299</v>
      </c>
      <c r="C40" s="270" t="s">
        <v>1230</v>
      </c>
      <c r="D40" s="265" t="s">
        <v>596</v>
      </c>
      <c r="E40" s="265" t="s">
        <v>600</v>
      </c>
      <c r="F40" s="254" t="s">
        <v>1231</v>
      </c>
      <c r="G40" s="254" t="s">
        <v>1217</v>
      </c>
      <c r="H40" s="265" t="s">
        <v>1232</v>
      </c>
      <c r="I40" s="266" t="s">
        <v>1233</v>
      </c>
      <c r="J40" s="254" t="s">
        <v>304</v>
      </c>
      <c r="K40" s="1183" t="s">
        <v>1218</v>
      </c>
      <c r="L40" s="1183"/>
      <c r="M40" s="1183"/>
    </row>
    <row r="41" spans="1:15" x14ac:dyDescent="0.25">
      <c r="A41" s="655"/>
      <c r="B41" s="661"/>
      <c r="C41" s="663"/>
      <c r="D41" s="663"/>
      <c r="E41" s="664"/>
      <c r="F41" s="850"/>
      <c r="G41" s="663"/>
      <c r="H41" s="663"/>
      <c r="I41" s="655"/>
      <c r="J41" s="851"/>
      <c r="K41" s="1177">
        <f t="shared" ref="K41:K48" si="2">E41*D41</f>
        <v>0</v>
      </c>
      <c r="L41" s="1178"/>
      <c r="M41" s="1179"/>
      <c r="N41" s="1"/>
    </row>
    <row r="42" spans="1:15" x14ac:dyDescent="0.25">
      <c r="A42" s="655"/>
      <c r="B42" s="661"/>
      <c r="C42" s="663"/>
      <c r="D42" s="663"/>
      <c r="E42" s="664"/>
      <c r="F42" s="850"/>
      <c r="G42" s="663"/>
      <c r="H42" s="663"/>
      <c r="I42" s="655"/>
      <c r="J42" s="851"/>
      <c r="K42" s="1177">
        <f t="shared" si="2"/>
        <v>0</v>
      </c>
      <c r="L42" s="1178"/>
      <c r="M42" s="1179"/>
      <c r="N42" s="1"/>
      <c r="O42" s="1"/>
    </row>
    <row r="43" spans="1:15" x14ac:dyDescent="0.25">
      <c r="A43" s="655"/>
      <c r="B43" s="661"/>
      <c r="C43" s="663"/>
      <c r="D43" s="663"/>
      <c r="E43" s="664"/>
      <c r="F43" s="850"/>
      <c r="G43" s="663"/>
      <c r="H43" s="663"/>
      <c r="I43" s="655"/>
      <c r="J43" s="851"/>
      <c r="K43" s="1177">
        <f t="shared" si="2"/>
        <v>0</v>
      </c>
      <c r="L43" s="1178"/>
      <c r="M43" s="1179"/>
      <c r="N43" s="1"/>
      <c r="O43" s="1"/>
    </row>
    <row r="44" spans="1:15" x14ac:dyDescent="0.25">
      <c r="A44" s="655"/>
      <c r="B44" s="661"/>
      <c r="C44" s="663"/>
      <c r="D44" s="663"/>
      <c r="E44" s="664"/>
      <c r="F44" s="850"/>
      <c r="G44" s="663"/>
      <c r="H44" s="663"/>
      <c r="I44" s="655"/>
      <c r="J44" s="851"/>
      <c r="K44" s="1177">
        <f t="shared" si="2"/>
        <v>0</v>
      </c>
      <c r="L44" s="1178"/>
      <c r="M44" s="1179"/>
      <c r="N44" s="1"/>
      <c r="O44" s="1"/>
    </row>
    <row r="45" spans="1:15" x14ac:dyDescent="0.25">
      <c r="A45" s="655"/>
      <c r="B45" s="661"/>
      <c r="C45" s="663"/>
      <c r="D45" s="663"/>
      <c r="E45" s="664"/>
      <c r="F45" s="850"/>
      <c r="G45" s="663"/>
      <c r="H45" s="663"/>
      <c r="I45" s="655"/>
      <c r="J45" s="851"/>
      <c r="K45" s="1177">
        <f t="shared" si="2"/>
        <v>0</v>
      </c>
      <c r="L45" s="1178"/>
      <c r="M45" s="1179"/>
      <c r="N45" s="1"/>
    </row>
    <row r="46" spans="1:15" x14ac:dyDescent="0.25">
      <c r="A46" s="655"/>
      <c r="B46" s="661"/>
      <c r="C46" s="663"/>
      <c r="D46" s="663"/>
      <c r="E46" s="664"/>
      <c r="F46" s="850"/>
      <c r="G46" s="663"/>
      <c r="H46" s="663"/>
      <c r="I46" s="655"/>
      <c r="J46" s="851"/>
      <c r="K46" s="1177">
        <f t="shared" si="2"/>
        <v>0</v>
      </c>
      <c r="L46" s="1178"/>
      <c r="M46" s="1179"/>
      <c r="N46" s="1"/>
      <c r="O46" s="1"/>
    </row>
    <row r="47" spans="1:15" x14ac:dyDescent="0.25">
      <c r="A47" s="655"/>
      <c r="B47" s="661"/>
      <c r="C47" s="663"/>
      <c r="D47" s="663"/>
      <c r="E47" s="664"/>
      <c r="F47" s="850"/>
      <c r="G47" s="663"/>
      <c r="H47" s="663"/>
      <c r="I47" s="655"/>
      <c r="J47" s="851"/>
      <c r="K47" s="1177">
        <f t="shared" si="2"/>
        <v>0</v>
      </c>
      <c r="L47" s="1178"/>
      <c r="M47" s="1179"/>
      <c r="N47" s="1"/>
      <c r="O47" s="1"/>
    </row>
    <row r="48" spans="1:15" ht="13.8" thickBot="1" x14ac:dyDescent="0.3">
      <c r="A48" s="655"/>
      <c r="B48" s="661"/>
      <c r="C48" s="663"/>
      <c r="D48" s="663"/>
      <c r="E48" s="664"/>
      <c r="F48" s="850"/>
      <c r="G48" s="663"/>
      <c r="H48" s="663"/>
      <c r="I48" s="655"/>
      <c r="J48" s="851"/>
      <c r="K48" s="1180">
        <f t="shared" si="2"/>
        <v>0</v>
      </c>
      <c r="L48" s="1181"/>
      <c r="M48" s="1182"/>
      <c r="N48" s="1"/>
      <c r="O48" s="1"/>
    </row>
    <row r="49" spans="1:15" ht="13.8" thickBot="1" x14ac:dyDescent="0.3">
      <c r="A49" s="1"/>
      <c r="B49" s="262"/>
      <c r="C49" s="1"/>
      <c r="D49" s="1"/>
      <c r="E49" s="1"/>
      <c r="F49" s="1"/>
      <c r="G49" s="1"/>
      <c r="H49" s="267"/>
      <c r="I49" s="258" t="s">
        <v>1234</v>
      </c>
      <c r="J49" s="274" t="str">
        <f>"Task "&amp;B36</f>
        <v xml:space="preserve">Task </v>
      </c>
      <c r="K49" s="1174"/>
      <c r="L49" s="1175"/>
      <c r="M49" s="1176"/>
      <c r="N49" s="1"/>
    </row>
    <row r="50" spans="1:15" ht="6" customHeight="1" x14ac:dyDescent="0.25">
      <c r="A50" s="822"/>
      <c r="B50" s="911"/>
      <c r="C50" s="822"/>
      <c r="D50" s="822"/>
      <c r="E50" s="822"/>
      <c r="F50" s="822"/>
      <c r="G50" s="822"/>
      <c r="H50" s="822"/>
      <c r="I50" s="822"/>
      <c r="J50" s="377"/>
      <c r="K50" s="378"/>
      <c r="L50" s="378"/>
      <c r="M50" s="378"/>
    </row>
    <row r="51" spans="1:15" ht="6" customHeight="1" x14ac:dyDescent="0.25">
      <c r="A51" s="1"/>
      <c r="B51" s="262"/>
      <c r="C51" s="1"/>
      <c r="D51" s="1"/>
      <c r="E51" s="1"/>
      <c r="F51" s="1"/>
      <c r="G51" s="1"/>
      <c r="H51" s="267"/>
      <c r="I51" s="271"/>
      <c r="J51" s="275"/>
      <c r="K51" s="823"/>
      <c r="L51" s="823"/>
      <c r="M51" s="823"/>
      <c r="N51" s="1"/>
    </row>
    <row r="52" spans="1:15" ht="13.8" x14ac:dyDescent="0.25">
      <c r="A52" s="213" t="s">
        <v>1220</v>
      </c>
      <c r="B52" s="379"/>
      <c r="C52" s="273" t="s">
        <v>1221</v>
      </c>
      <c r="D52" s="1"/>
      <c r="E52" s="1"/>
      <c r="F52" s="1"/>
      <c r="G52" s="1"/>
      <c r="H52" s="1"/>
      <c r="I52" s="1"/>
      <c r="J52" s="1"/>
      <c r="K52" s="16"/>
      <c r="L52" s="1"/>
      <c r="M52" s="1"/>
    </row>
    <row r="53" spans="1:15" ht="8.25" customHeight="1" x14ac:dyDescent="0.25">
      <c r="A53" s="213"/>
      <c r="B53" s="1"/>
      <c r="C53" s="1"/>
      <c r="D53" s="1"/>
      <c r="E53" s="1"/>
      <c r="F53" s="1"/>
      <c r="G53" s="1"/>
      <c r="H53" s="1"/>
      <c r="I53" s="1"/>
      <c r="J53" s="1"/>
      <c r="K53" s="16"/>
      <c r="L53" s="1"/>
      <c r="M53" s="1"/>
    </row>
    <row r="54" spans="1:15" x14ac:dyDescent="0.25">
      <c r="A54" s="254" t="s">
        <v>1222</v>
      </c>
      <c r="B54" s="254" t="s">
        <v>577</v>
      </c>
      <c r="C54" s="254" t="s">
        <v>577</v>
      </c>
      <c r="D54" s="254" t="s">
        <v>936</v>
      </c>
      <c r="E54" s="254" t="s">
        <v>1208</v>
      </c>
      <c r="F54" s="254" t="s">
        <v>1208</v>
      </c>
      <c r="G54" s="254" t="s">
        <v>1208</v>
      </c>
      <c r="H54" s="254" t="s">
        <v>1223</v>
      </c>
      <c r="I54" s="254" t="s">
        <v>589</v>
      </c>
      <c r="J54" s="1"/>
      <c r="K54" s="1"/>
      <c r="L54" s="263"/>
      <c r="M54" s="1"/>
    </row>
    <row r="55" spans="1:15" x14ac:dyDescent="0.25">
      <c r="A55" s="254" t="s">
        <v>577</v>
      </c>
      <c r="B55" s="254" t="s">
        <v>578</v>
      </c>
      <c r="C55" s="254" t="s">
        <v>1224</v>
      </c>
      <c r="D55" s="254" t="s">
        <v>1225</v>
      </c>
      <c r="E55" s="254" t="s">
        <v>592</v>
      </c>
      <c r="F55" s="254" t="s">
        <v>1226</v>
      </c>
      <c r="G55" s="255" t="s">
        <v>439</v>
      </c>
      <c r="H55" s="254" t="s">
        <v>1227</v>
      </c>
      <c r="I55" s="254" t="s">
        <v>1228</v>
      </c>
      <c r="J55" s="254" t="s">
        <v>593</v>
      </c>
      <c r="K55" s="1"/>
      <c r="L55" s="263"/>
      <c r="M55" s="1"/>
      <c r="N55" s="1"/>
    </row>
    <row r="56" spans="1:15" ht="15.6" x14ac:dyDescent="0.25">
      <c r="A56" s="254" t="s">
        <v>1229</v>
      </c>
      <c r="B56" s="254" t="s">
        <v>299</v>
      </c>
      <c r="C56" s="270" t="s">
        <v>1230</v>
      </c>
      <c r="D56" s="265" t="s">
        <v>596</v>
      </c>
      <c r="E56" s="265" t="s">
        <v>600</v>
      </c>
      <c r="F56" s="254" t="s">
        <v>1231</v>
      </c>
      <c r="G56" s="254" t="s">
        <v>1217</v>
      </c>
      <c r="H56" s="265" t="s">
        <v>1232</v>
      </c>
      <c r="I56" s="266" t="s">
        <v>1233</v>
      </c>
      <c r="J56" s="254" t="s">
        <v>304</v>
      </c>
      <c r="K56" s="1183" t="s">
        <v>1218</v>
      </c>
      <c r="L56" s="1183"/>
      <c r="M56" s="1183"/>
    </row>
    <row r="57" spans="1:15" x14ac:dyDescent="0.25">
      <c r="A57" s="655"/>
      <c r="B57" s="661"/>
      <c r="C57" s="663"/>
      <c r="D57" s="663"/>
      <c r="E57" s="664"/>
      <c r="F57" s="850"/>
      <c r="G57" s="663"/>
      <c r="H57" s="663"/>
      <c r="I57" s="655"/>
      <c r="J57" s="851"/>
      <c r="K57" s="1177">
        <f t="shared" ref="K57:K64" si="3">E57*D57</f>
        <v>0</v>
      </c>
      <c r="L57" s="1178"/>
      <c r="M57" s="1179"/>
      <c r="N57" s="1"/>
    </row>
    <row r="58" spans="1:15" x14ac:dyDescent="0.25">
      <c r="A58" s="655"/>
      <c r="B58" s="661"/>
      <c r="C58" s="663"/>
      <c r="D58" s="663"/>
      <c r="E58" s="664"/>
      <c r="F58" s="850"/>
      <c r="G58" s="663"/>
      <c r="H58" s="663"/>
      <c r="I58" s="655"/>
      <c r="J58" s="851"/>
      <c r="K58" s="1177">
        <f t="shared" si="3"/>
        <v>0</v>
      </c>
      <c r="L58" s="1178"/>
      <c r="M58" s="1179"/>
      <c r="N58" s="1"/>
      <c r="O58" s="1"/>
    </row>
    <row r="59" spans="1:15" x14ac:dyDescent="0.25">
      <c r="A59" s="655"/>
      <c r="B59" s="661"/>
      <c r="C59" s="663"/>
      <c r="D59" s="663"/>
      <c r="E59" s="664"/>
      <c r="F59" s="850"/>
      <c r="G59" s="663"/>
      <c r="H59" s="663"/>
      <c r="I59" s="655"/>
      <c r="J59" s="851"/>
      <c r="K59" s="1177">
        <f t="shared" si="3"/>
        <v>0</v>
      </c>
      <c r="L59" s="1178"/>
      <c r="M59" s="1179"/>
      <c r="N59" s="1"/>
      <c r="O59" s="1"/>
    </row>
    <row r="60" spans="1:15" x14ac:dyDescent="0.25">
      <c r="A60" s="655"/>
      <c r="B60" s="661"/>
      <c r="C60" s="663"/>
      <c r="D60" s="663"/>
      <c r="E60" s="664"/>
      <c r="F60" s="850"/>
      <c r="G60" s="663"/>
      <c r="H60" s="663"/>
      <c r="I60" s="655"/>
      <c r="J60" s="851"/>
      <c r="K60" s="1177">
        <f t="shared" si="3"/>
        <v>0</v>
      </c>
      <c r="L60" s="1178"/>
      <c r="M60" s="1179"/>
      <c r="N60" s="1"/>
      <c r="O60" s="1"/>
    </row>
    <row r="61" spans="1:15" x14ac:dyDescent="0.25">
      <c r="A61" s="655"/>
      <c r="B61" s="661"/>
      <c r="C61" s="663"/>
      <c r="D61" s="663"/>
      <c r="E61" s="664"/>
      <c r="F61" s="850"/>
      <c r="G61" s="663"/>
      <c r="H61" s="663"/>
      <c r="I61" s="655"/>
      <c r="J61" s="851"/>
      <c r="K61" s="1177">
        <f t="shared" si="3"/>
        <v>0</v>
      </c>
      <c r="L61" s="1178"/>
      <c r="M61" s="1179"/>
      <c r="N61" s="1"/>
    </row>
    <row r="62" spans="1:15" x14ac:dyDescent="0.25">
      <c r="A62" s="655"/>
      <c r="B62" s="661"/>
      <c r="C62" s="663"/>
      <c r="D62" s="663"/>
      <c r="E62" s="664"/>
      <c r="F62" s="850"/>
      <c r="G62" s="663"/>
      <c r="H62" s="663"/>
      <c r="I62" s="655"/>
      <c r="J62" s="851"/>
      <c r="K62" s="1177">
        <f t="shared" si="3"/>
        <v>0</v>
      </c>
      <c r="L62" s="1178"/>
      <c r="M62" s="1179"/>
      <c r="N62" s="1"/>
      <c r="O62" s="1"/>
    </row>
    <row r="63" spans="1:15" x14ac:dyDescent="0.25">
      <c r="A63" s="655"/>
      <c r="B63" s="661"/>
      <c r="C63" s="663"/>
      <c r="D63" s="663"/>
      <c r="E63" s="664"/>
      <c r="F63" s="850"/>
      <c r="G63" s="663"/>
      <c r="H63" s="663"/>
      <c r="I63" s="655"/>
      <c r="J63" s="851"/>
      <c r="K63" s="1177">
        <f t="shared" si="3"/>
        <v>0</v>
      </c>
      <c r="L63" s="1178"/>
      <c r="M63" s="1179"/>
      <c r="N63" s="1"/>
      <c r="O63" s="1"/>
    </row>
    <row r="64" spans="1:15" ht="13.8" thickBot="1" x14ac:dyDescent="0.3">
      <c r="A64" s="655"/>
      <c r="B64" s="661"/>
      <c r="C64" s="663"/>
      <c r="D64" s="663"/>
      <c r="E64" s="664"/>
      <c r="F64" s="850"/>
      <c r="G64" s="663"/>
      <c r="H64" s="663"/>
      <c r="I64" s="655"/>
      <c r="J64" s="851"/>
      <c r="K64" s="1180">
        <f t="shared" si="3"/>
        <v>0</v>
      </c>
      <c r="L64" s="1181"/>
      <c r="M64" s="1182"/>
      <c r="N64" s="1"/>
      <c r="O64" s="1"/>
    </row>
    <row r="65" spans="1:15" ht="13.8" thickBot="1" x14ac:dyDescent="0.3">
      <c r="A65" s="1"/>
      <c r="B65" s="262"/>
      <c r="C65" s="1"/>
      <c r="D65" s="1"/>
      <c r="E65" s="1"/>
      <c r="F65" s="1"/>
      <c r="G65" s="1"/>
      <c r="H65" s="267"/>
      <c r="I65" s="258" t="s">
        <v>1234</v>
      </c>
      <c r="J65" s="274" t="str">
        <f>"Task "&amp;B52</f>
        <v xml:space="preserve">Task </v>
      </c>
      <c r="K65" s="1174"/>
      <c r="L65" s="1175"/>
      <c r="M65" s="1176"/>
      <c r="N65" s="1"/>
    </row>
    <row r="66" spans="1:15" ht="6" customHeight="1" x14ac:dyDescent="0.25">
      <c r="A66" s="822"/>
      <c r="B66" s="911"/>
      <c r="C66" s="822"/>
      <c r="D66" s="822"/>
      <c r="E66" s="822"/>
      <c r="F66" s="822"/>
      <c r="G66" s="822"/>
      <c r="H66" s="822"/>
      <c r="I66" s="822"/>
      <c r="J66" s="377"/>
      <c r="K66" s="378"/>
      <c r="L66" s="378"/>
      <c r="M66" s="378"/>
    </row>
    <row r="67" spans="1:15" x14ac:dyDescent="0.25">
      <c r="A67" s="380" t="s">
        <v>822</v>
      </c>
      <c r="B67" s="262"/>
      <c r="C67" s="1"/>
      <c r="D67" s="1"/>
      <c r="E67" s="1"/>
      <c r="F67" s="1"/>
      <c r="G67" s="1"/>
      <c r="H67" s="267"/>
      <c r="I67" s="271"/>
      <c r="J67" s="275"/>
      <c r="K67" s="823"/>
      <c r="L67" s="823"/>
      <c r="M67" s="823"/>
      <c r="N67" s="1"/>
    </row>
    <row r="68" spans="1:15" x14ac:dyDescent="0.25">
      <c r="A68" s="382" t="s">
        <v>603</v>
      </c>
      <c r="B68" s="1"/>
      <c r="C68" s="1"/>
      <c r="D68" s="1"/>
      <c r="E68" s="1"/>
      <c r="F68" s="1"/>
      <c r="G68" s="1"/>
      <c r="H68" s="1"/>
      <c r="I68" s="1"/>
      <c r="J68" s="1"/>
      <c r="K68" s="1"/>
      <c r="L68" s="1"/>
      <c r="M68" s="1"/>
      <c r="N68" s="1"/>
    </row>
    <row r="69" spans="1:15" x14ac:dyDescent="0.25">
      <c r="A69" s="383" t="s">
        <v>1235</v>
      </c>
      <c r="B69" s="1"/>
      <c r="C69" s="1"/>
      <c r="D69" s="1"/>
      <c r="E69" s="1"/>
      <c r="F69" s="1"/>
      <c r="G69" s="1"/>
      <c r="H69" s="1"/>
      <c r="I69" s="1"/>
      <c r="J69" s="1"/>
      <c r="K69" s="1"/>
      <c r="L69" s="1"/>
      <c r="M69" s="1"/>
      <c r="N69" s="1"/>
    </row>
    <row r="70" spans="1:15" x14ac:dyDescent="0.25">
      <c r="A70" s="383" t="s">
        <v>1236</v>
      </c>
      <c r="B70" s="1"/>
      <c r="C70" s="1"/>
      <c r="D70" s="1"/>
      <c r="E70" s="1"/>
      <c r="F70" s="1"/>
      <c r="G70" s="1"/>
      <c r="H70" s="1"/>
      <c r="I70" s="1"/>
      <c r="J70" s="1"/>
      <c r="K70" s="1"/>
      <c r="L70" s="1"/>
      <c r="M70" s="1"/>
      <c r="N70" s="1"/>
    </row>
    <row r="71" spans="1:15" x14ac:dyDescent="0.25">
      <c r="A71" s="383" t="s">
        <v>1237</v>
      </c>
      <c r="B71" s="1"/>
      <c r="C71" s="1"/>
      <c r="D71" s="1"/>
      <c r="E71" s="1"/>
      <c r="F71" s="1"/>
      <c r="G71" s="1"/>
      <c r="H71" s="1"/>
      <c r="I71" s="1"/>
      <c r="J71" s="1"/>
      <c r="K71" s="1"/>
      <c r="L71" s="1"/>
      <c r="M71" s="1"/>
      <c r="N71" s="1"/>
    </row>
    <row r="72" spans="1:15" ht="6" customHeight="1" x14ac:dyDescent="0.25">
      <c r="A72" s="822"/>
      <c r="B72" s="911"/>
      <c r="C72" s="822"/>
      <c r="D72" s="822"/>
      <c r="E72" s="822"/>
      <c r="F72" s="822"/>
      <c r="G72" s="822"/>
      <c r="H72" s="822"/>
      <c r="I72" s="822"/>
      <c r="J72" s="377"/>
      <c r="K72" s="378"/>
      <c r="L72" s="378"/>
      <c r="M72" s="378"/>
    </row>
    <row r="73" spans="1:15" ht="6" customHeight="1" x14ac:dyDescent="0.25">
      <c r="A73" s="1"/>
      <c r="B73" s="262"/>
      <c r="C73" s="1"/>
      <c r="D73" s="1"/>
      <c r="E73" s="1"/>
      <c r="F73" s="1"/>
      <c r="G73" s="1"/>
      <c r="H73" s="267"/>
      <c r="I73" s="271"/>
      <c r="J73" s="275"/>
      <c r="K73" s="823"/>
      <c r="L73" s="823"/>
      <c r="M73" s="823"/>
      <c r="N73" s="1"/>
    </row>
    <row r="74" spans="1:15" x14ac:dyDescent="0.25">
      <c r="A74" s="16" t="s">
        <v>1238</v>
      </c>
      <c r="B74" s="1"/>
      <c r="C74" s="1"/>
      <c r="D74" s="1"/>
      <c r="E74" s="1"/>
      <c r="F74" s="1"/>
      <c r="G74" s="16" t="s">
        <v>1239</v>
      </c>
      <c r="H74" s="1"/>
      <c r="I74" s="1"/>
      <c r="J74" s="1"/>
      <c r="K74" s="1"/>
      <c r="L74" s="1"/>
      <c r="M74" s="1"/>
      <c r="N74" s="1"/>
    </row>
    <row r="75" spans="1:15" ht="4.5" customHeight="1" x14ac:dyDescent="0.25">
      <c r="A75" s="16"/>
      <c r="B75" s="1"/>
      <c r="C75" s="1"/>
      <c r="D75" s="1"/>
      <c r="E75" s="1"/>
      <c r="F75" s="1"/>
      <c r="G75" s="1"/>
      <c r="H75" s="16"/>
      <c r="I75" s="1"/>
      <c r="J75" s="1"/>
      <c r="K75" s="1"/>
      <c r="L75" s="1"/>
      <c r="M75" s="1"/>
      <c r="N75" s="1"/>
    </row>
    <row r="76" spans="1:15" x14ac:dyDescent="0.25">
      <c r="A76" s="1"/>
      <c r="B76" s="1095" t="s">
        <v>969</v>
      </c>
      <c r="C76" s="1095" t="s">
        <v>299</v>
      </c>
      <c r="D76" s="255" t="s">
        <v>1240</v>
      </c>
      <c r="E76" s="255" t="s">
        <v>1240</v>
      </c>
      <c r="F76" s="1"/>
      <c r="G76" s="1"/>
      <c r="H76" s="255" t="s">
        <v>1241</v>
      </c>
      <c r="I76" s="255" t="s">
        <v>1242</v>
      </c>
      <c r="J76" s="255" t="s">
        <v>1242</v>
      </c>
      <c r="K76" s="1"/>
      <c r="L76" s="1"/>
      <c r="M76" s="1"/>
      <c r="N76" s="1"/>
      <c r="O76" s="267"/>
    </row>
    <row r="77" spans="1:15" s="2" customFormat="1" x14ac:dyDescent="0.25">
      <c r="A77" s="255" t="s">
        <v>1240</v>
      </c>
      <c r="B77" s="1095" t="s">
        <v>1161</v>
      </c>
      <c r="C77" s="1095" t="s">
        <v>829</v>
      </c>
      <c r="D77" s="255" t="s">
        <v>903</v>
      </c>
      <c r="E77" s="255" t="s">
        <v>903</v>
      </c>
      <c r="F77" s="1"/>
      <c r="G77" s="255" t="s">
        <v>1240</v>
      </c>
      <c r="H77" s="255" t="s">
        <v>1243</v>
      </c>
      <c r="I77" s="255" t="s">
        <v>922</v>
      </c>
      <c r="J77" s="255" t="s">
        <v>922</v>
      </c>
      <c r="K77" s="268"/>
      <c r="L77" s="268"/>
      <c r="M77" s="1"/>
      <c r="N77" s="1"/>
      <c r="O77" s="1"/>
    </row>
    <row r="78" spans="1:15" s="2" customFormat="1" x14ac:dyDescent="0.25">
      <c r="A78" s="259" t="s">
        <v>299</v>
      </c>
      <c r="B78" s="1095" t="s">
        <v>305</v>
      </c>
      <c r="C78" s="1095" t="s">
        <v>306</v>
      </c>
      <c r="D78" s="259" t="s">
        <v>368</v>
      </c>
      <c r="E78" s="259" t="s">
        <v>368</v>
      </c>
      <c r="F78" s="1"/>
      <c r="G78" s="259" t="s">
        <v>299</v>
      </c>
      <c r="H78" s="259" t="s">
        <v>1244</v>
      </c>
      <c r="I78" s="259" t="s">
        <v>999</v>
      </c>
      <c r="J78" s="259" t="s">
        <v>362</v>
      </c>
      <c r="K78" s="32"/>
      <c r="L78" s="32"/>
      <c r="M78" s="1"/>
      <c r="N78" s="1"/>
      <c r="O78" s="1"/>
    </row>
    <row r="79" spans="1:15" s="2" customFormat="1" x14ac:dyDescent="0.25">
      <c r="A79" s="912"/>
      <c r="B79" s="820"/>
      <c r="C79" s="913"/>
      <c r="D79" s="914"/>
      <c r="E79" s="914"/>
      <c r="F79" s="1"/>
      <c r="G79" s="912"/>
      <c r="H79" s="915"/>
      <c r="I79" s="914"/>
      <c r="J79" s="914">
        <f>H79*I79</f>
        <v>0</v>
      </c>
      <c r="K79" s="32"/>
      <c r="L79" s="32"/>
      <c r="M79" s="1"/>
      <c r="N79" s="1"/>
      <c r="O79" s="1"/>
    </row>
    <row r="80" spans="1:15" s="2" customFormat="1" x14ac:dyDescent="0.25">
      <c r="A80" s="913"/>
      <c r="B80" s="820"/>
      <c r="C80" s="913"/>
      <c r="D80" s="821"/>
      <c r="E80" s="821"/>
      <c r="F80" s="1"/>
      <c r="G80" s="913"/>
      <c r="H80" s="820"/>
      <c r="I80" s="821"/>
      <c r="J80" s="914">
        <f>H80*I80</f>
        <v>0</v>
      </c>
      <c r="K80" s="32"/>
      <c r="L80" s="32"/>
      <c r="M80" s="1"/>
      <c r="N80" s="1"/>
      <c r="O80" s="1"/>
    </row>
    <row r="81" spans="1:16" s="2" customFormat="1" x14ac:dyDescent="0.25">
      <c r="A81" s="913"/>
      <c r="B81" s="820"/>
      <c r="C81" s="913"/>
      <c r="D81" s="821"/>
      <c r="E81" s="821"/>
      <c r="F81" s="1"/>
      <c r="G81" s="913"/>
      <c r="H81" s="820"/>
      <c r="I81" s="821"/>
      <c r="J81" s="914">
        <f>H81*I81</f>
        <v>0</v>
      </c>
      <c r="K81" s="32"/>
      <c r="L81" s="32"/>
      <c r="M81" s="1"/>
      <c r="N81" s="1"/>
      <c r="O81" s="1"/>
      <c r="P81" s="1"/>
    </row>
    <row r="82" spans="1:16" s="2" customFormat="1" x14ac:dyDescent="0.25">
      <c r="A82" s="913"/>
      <c r="B82" s="820"/>
      <c r="C82" s="913"/>
      <c r="D82" s="821"/>
      <c r="E82" s="821"/>
      <c r="F82" s="1"/>
      <c r="G82" s="913"/>
      <c r="H82" s="820"/>
      <c r="I82" s="821"/>
      <c r="J82" s="914">
        <f>H82*I82</f>
        <v>0</v>
      </c>
      <c r="K82" s="32"/>
      <c r="L82" s="32"/>
      <c r="M82" s="1"/>
      <c r="N82" s="1"/>
      <c r="O82" s="1"/>
      <c r="P82" s="1"/>
    </row>
    <row r="83" spans="1:16" s="2" customFormat="1" ht="13.8" thickBot="1" x14ac:dyDescent="0.3">
      <c r="A83" s="913"/>
      <c r="B83" s="820"/>
      <c r="C83" s="913"/>
      <c r="D83" s="821"/>
      <c r="E83" s="821"/>
      <c r="F83" s="1"/>
      <c r="G83" s="913"/>
      <c r="H83" s="820"/>
      <c r="I83" s="821"/>
      <c r="J83" s="914">
        <f>H83*I83</f>
        <v>0</v>
      </c>
      <c r="K83" s="32"/>
      <c r="L83" s="32"/>
      <c r="M83" s="1"/>
      <c r="N83" s="1"/>
      <c r="O83" s="1"/>
      <c r="P83" s="1"/>
    </row>
    <row r="84" spans="1:16" s="2" customFormat="1" ht="13.8" thickBot="1" x14ac:dyDescent="0.3">
      <c r="A84" s="1"/>
      <c r="B84" s="1"/>
      <c r="C84" s="260" t="s">
        <v>1245</v>
      </c>
      <c r="D84" s="261">
        <f>SUM(D79:D83)</f>
        <v>0</v>
      </c>
      <c r="E84" s="261">
        <f>SUM(E79:E83)</f>
        <v>0</v>
      </c>
      <c r="F84" s="1"/>
      <c r="G84" s="1"/>
      <c r="H84" s="1"/>
      <c r="I84" s="260" t="s">
        <v>1246</v>
      </c>
      <c r="J84" s="261">
        <f>SUM(J79:J83)</f>
        <v>0</v>
      </c>
      <c r="K84" s="1"/>
      <c r="L84" s="1"/>
      <c r="M84" s="1"/>
      <c r="N84" s="32"/>
      <c r="O84" s="32"/>
      <c r="P84" s="32"/>
    </row>
    <row r="85" spans="1:16" s="2" customFormat="1" ht="6.75" customHeight="1" x14ac:dyDescent="0.25">
      <c r="A85" s="269"/>
      <c r="B85" s="32"/>
      <c r="C85" s="674"/>
      <c r="D85" s="675"/>
      <c r="E85" s="676"/>
      <c r="F85" s="32"/>
      <c r="G85" s="32"/>
      <c r="H85" s="32"/>
      <c r="I85" s="32"/>
      <c r="J85" s="32"/>
      <c r="K85" s="32"/>
      <c r="L85" s="1"/>
      <c r="M85" s="1"/>
      <c r="N85" s="1"/>
      <c r="O85" s="1"/>
      <c r="P85" s="1"/>
    </row>
    <row r="86" spans="1:16" s="113" customFormat="1" ht="12" x14ac:dyDescent="0.2">
      <c r="A86" s="381" t="s">
        <v>1247</v>
      </c>
      <c r="B86" s="916"/>
      <c r="D86" s="276"/>
      <c r="E86" s="277"/>
      <c r="F86" s="277"/>
      <c r="G86" s="277"/>
      <c r="H86" s="277"/>
    </row>
    <row r="87" spans="1:16" s="113" customFormat="1" ht="12" x14ac:dyDescent="0.2">
      <c r="A87" s="381" t="s">
        <v>1248</v>
      </c>
    </row>
    <row r="88" spans="1:16" s="113" customFormat="1" ht="12" x14ac:dyDescent="0.25">
      <c r="A88" s="94" t="s">
        <v>1249</v>
      </c>
    </row>
    <row r="89" spans="1:16" x14ac:dyDescent="0.25">
      <c r="A89" s="268" t="s">
        <v>978</v>
      </c>
      <c r="B89" s="1"/>
      <c r="C89" s="1"/>
      <c r="D89" s="1"/>
      <c r="E89" s="1"/>
      <c r="F89" s="1"/>
      <c r="G89" s="1"/>
      <c r="H89" s="1"/>
      <c r="I89" s="1"/>
      <c r="J89" s="1"/>
      <c r="K89" s="1"/>
      <c r="L89" s="1"/>
      <c r="M89" s="1"/>
    </row>
  </sheetData>
  <mergeCells count="40">
    <mergeCell ref="K8:M8"/>
    <mergeCell ref="K12:M12"/>
    <mergeCell ref="K13:M13"/>
    <mergeCell ref="K14:M14"/>
    <mergeCell ref="K26:M26"/>
    <mergeCell ref="K16:M16"/>
    <mergeCell ref="K17:M17"/>
    <mergeCell ref="K24:M24"/>
    <mergeCell ref="K25:M25"/>
    <mergeCell ref="K9:M9"/>
    <mergeCell ref="K10:M10"/>
    <mergeCell ref="K11:M11"/>
    <mergeCell ref="K15:M15"/>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65:M65"/>
    <mergeCell ref="K41:M41"/>
    <mergeCell ref="K42:M42"/>
    <mergeCell ref="K43:M43"/>
    <mergeCell ref="K44:M44"/>
    <mergeCell ref="K45:M45"/>
    <mergeCell ref="K46:M46"/>
    <mergeCell ref="K47:M47"/>
    <mergeCell ref="K48:M48"/>
    <mergeCell ref="K49:M49"/>
    <mergeCell ref="K64:M64"/>
    <mergeCell ref="K63:M63"/>
  </mergeCells>
  <phoneticPr fontId="3" type="noConversion"/>
  <printOptions horizontalCentered="1"/>
  <pageMargins left="0.5" right="0.5" top="0.45" bottom="0.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6"/>
    <pageSetUpPr fitToPage="1"/>
  </sheetPr>
  <dimension ref="A1:L59"/>
  <sheetViews>
    <sheetView zoomScaleNormal="100" zoomScaleSheetLayoutView="100" workbookViewId="0">
      <selection activeCell="D10" sqref="D10"/>
    </sheetView>
  </sheetViews>
  <sheetFormatPr defaultRowHeight="13.2" x14ac:dyDescent="0.25"/>
  <cols>
    <col min="1" max="1" width="6.33203125" style="4" customWidth="1"/>
    <col min="2" max="2" width="9.6640625" style="4" customWidth="1"/>
    <col min="3" max="3" width="11" style="4" customWidth="1"/>
    <col min="4" max="4" width="11.6640625" style="4" customWidth="1"/>
    <col min="5" max="5" width="10.6640625" style="4" customWidth="1"/>
    <col min="6" max="6" width="13.44140625" style="4" customWidth="1"/>
    <col min="7" max="7" width="12.33203125" style="4" customWidth="1"/>
    <col min="8" max="8" width="11.6640625" style="4" customWidth="1"/>
    <col min="9" max="9" width="1.6640625" style="4" customWidth="1"/>
    <col min="10" max="10" width="12.6640625" style="4" customWidth="1"/>
    <col min="12" max="12" width="7.44140625" bestFit="1" customWidth="1"/>
  </cols>
  <sheetData>
    <row r="1" spans="1:12" ht="15.6" x14ac:dyDescent="0.3">
      <c r="A1" s="70" t="s">
        <v>293</v>
      </c>
      <c r="B1" s="89"/>
      <c r="C1" s="89"/>
      <c r="D1" s="89"/>
      <c r="E1" s="89"/>
      <c r="F1" s="89"/>
      <c r="G1" s="89"/>
      <c r="H1" s="89"/>
      <c r="I1" s="89"/>
      <c r="J1" s="89"/>
    </row>
    <row r="3" spans="1:12" s="75" customFormat="1" ht="15.6" x14ac:dyDescent="0.3">
      <c r="A3" s="90" t="s">
        <v>2</v>
      </c>
      <c r="B3" s="91"/>
      <c r="C3" s="606"/>
      <c r="D3" s="606"/>
      <c r="E3" s="607" t="str">
        <f>IF('Cost Summary Forms'!E3&gt;0,'Cost Summary Forms'!E3,"")</f>
        <v/>
      </c>
      <c r="F3" s="606"/>
      <c r="G3" s="606"/>
      <c r="H3" s="91"/>
      <c r="I3" s="92" t="s">
        <v>1</v>
      </c>
      <c r="J3" s="607" t="str">
        <f>IF('Cost Summary Forms'!J1&gt;0,'Cost Summary Forms'!J1,"")</f>
        <v/>
      </c>
      <c r="L3" s="74"/>
    </row>
    <row r="5" spans="1:12" ht="15.6" x14ac:dyDescent="0.25">
      <c r="A5" s="109" t="s">
        <v>294</v>
      </c>
      <c r="J5" s="110" t="s">
        <v>295</v>
      </c>
    </row>
    <row r="6" spans="1:12" s="75" customFormat="1" ht="13.8" x14ac:dyDescent="0.25">
      <c r="A6" s="93">
        <v>1.01</v>
      </c>
      <c r="B6" s="76" t="s">
        <v>296</v>
      </c>
      <c r="C6" s="788"/>
      <c r="D6" s="788"/>
      <c r="E6" s="91"/>
      <c r="F6" s="91"/>
      <c r="G6" s="91"/>
      <c r="H6" s="91"/>
      <c r="I6" s="91"/>
      <c r="J6" s="110" t="s">
        <v>297</v>
      </c>
      <c r="K6" s="79"/>
      <c r="L6" s="85"/>
    </row>
    <row r="7" spans="1:12" s="75" customFormat="1" ht="13.8" x14ac:dyDescent="0.25">
      <c r="A7" s="789"/>
      <c r="B7" s="651" t="s">
        <v>298</v>
      </c>
      <c r="C7" s="1084"/>
      <c r="D7" s="91"/>
      <c r="E7" s="1084" t="s">
        <v>299</v>
      </c>
      <c r="F7" s="1084" t="s">
        <v>300</v>
      </c>
      <c r="G7" s="1084" t="s">
        <v>301</v>
      </c>
      <c r="H7" s="1084" t="s">
        <v>302</v>
      </c>
      <c r="I7" s="91"/>
      <c r="J7" s="1084"/>
      <c r="K7" s="79"/>
      <c r="L7" s="85"/>
    </row>
    <row r="8" spans="1:12" s="75" customFormat="1" ht="13.8" x14ac:dyDescent="0.25">
      <c r="A8" s="790"/>
      <c r="B8" s="86"/>
      <c r="C8" s="91"/>
      <c r="D8" s="91"/>
      <c r="E8" s="1084" t="s">
        <v>303</v>
      </c>
      <c r="F8" s="1084" t="s">
        <v>304</v>
      </c>
      <c r="G8" s="1084" t="s">
        <v>305</v>
      </c>
      <c r="H8" s="1084" t="s">
        <v>306</v>
      </c>
      <c r="I8" s="91"/>
      <c r="J8" s="1084"/>
      <c r="K8" s="79"/>
    </row>
    <row r="9" spans="1:12" s="75" customFormat="1" ht="13.8" x14ac:dyDescent="0.25">
      <c r="A9" s="790"/>
      <c r="B9" s="105" t="s">
        <v>307</v>
      </c>
      <c r="C9" s="91"/>
      <c r="D9" s="91"/>
      <c r="E9" s="80"/>
      <c r="F9" s="82"/>
      <c r="G9" s="83"/>
      <c r="H9" s="80"/>
      <c r="I9" s="91"/>
      <c r="J9" s="87">
        <v>0</v>
      </c>
      <c r="K9" s="84"/>
    </row>
    <row r="10" spans="1:12" s="75" customFormat="1" ht="13.8" x14ac:dyDescent="0.25">
      <c r="A10" s="790"/>
      <c r="B10" s="96" t="s">
        <v>308</v>
      </c>
      <c r="C10" s="95"/>
      <c r="D10" s="91"/>
      <c r="E10" s="91"/>
      <c r="F10" s="91"/>
      <c r="G10" s="84"/>
      <c r="H10" s="91"/>
      <c r="I10" s="791"/>
      <c r="J10" s="91"/>
    </row>
    <row r="11" spans="1:12" s="75" customFormat="1" ht="13.8" x14ac:dyDescent="0.25">
      <c r="A11" s="790"/>
      <c r="B11" s="99" t="s">
        <v>309</v>
      </c>
      <c r="C11" s="97"/>
      <c r="D11" s="788"/>
      <c r="E11" s="792"/>
      <c r="F11" s="792"/>
      <c r="G11" s="792"/>
      <c r="H11" s="98"/>
      <c r="I11" s="791"/>
      <c r="J11" s="77"/>
    </row>
    <row r="12" spans="1:12" s="75" customFormat="1" ht="13.8" x14ac:dyDescent="0.25">
      <c r="A12" s="790"/>
      <c r="B12" s="793"/>
      <c r="C12" s="788"/>
      <c r="D12" s="788"/>
      <c r="E12" s="792"/>
      <c r="F12" s="792"/>
      <c r="G12" s="792"/>
      <c r="H12" s="98"/>
      <c r="I12" s="791"/>
      <c r="J12" s="77"/>
    </row>
    <row r="13" spans="1:12" s="75" customFormat="1" ht="13.8" x14ac:dyDescent="0.25">
      <c r="A13" s="93">
        <v>1.02</v>
      </c>
      <c r="B13" s="76" t="s">
        <v>310</v>
      </c>
      <c r="C13" s="788"/>
      <c r="D13" s="788"/>
      <c r="E13" s="792"/>
      <c r="F13" s="792"/>
      <c r="G13" s="792"/>
      <c r="H13" s="100"/>
      <c r="I13" s="791"/>
      <c r="J13" s="91"/>
    </row>
    <row r="14" spans="1:12" s="75" customFormat="1" ht="13.8" x14ac:dyDescent="0.25">
      <c r="A14" s="789"/>
      <c r="B14" s="651" t="s">
        <v>311</v>
      </c>
      <c r="C14" s="794"/>
      <c r="D14" s="794"/>
      <c r="E14" s="1084" t="s">
        <v>299</v>
      </c>
      <c r="F14" s="1084" t="s">
        <v>300</v>
      </c>
      <c r="G14" s="1084" t="s">
        <v>301</v>
      </c>
      <c r="H14" s="1084" t="s">
        <v>302</v>
      </c>
      <c r="I14" s="795"/>
      <c r="J14" s="91"/>
      <c r="K14" s="74"/>
    </row>
    <row r="15" spans="1:12" s="75" customFormat="1" ht="13.8" x14ac:dyDescent="0.25">
      <c r="A15" s="790"/>
      <c r="B15" s="86"/>
      <c r="C15" s="788"/>
      <c r="D15" s="788"/>
      <c r="E15" s="1084" t="s">
        <v>303</v>
      </c>
      <c r="F15" s="1084" t="s">
        <v>304</v>
      </c>
      <c r="G15" s="1084" t="s">
        <v>305</v>
      </c>
      <c r="H15" s="1084" t="s">
        <v>306</v>
      </c>
      <c r="I15" s="791"/>
      <c r="J15" s="77"/>
    </row>
    <row r="16" spans="1:12" s="75" customFormat="1" ht="13.8" x14ac:dyDescent="0.25">
      <c r="A16" s="790"/>
      <c r="B16" s="105" t="s">
        <v>307</v>
      </c>
      <c r="C16" s="91"/>
      <c r="D16" s="788"/>
      <c r="E16" s="80"/>
      <c r="F16" s="82"/>
      <c r="G16" s="83"/>
      <c r="H16" s="80"/>
      <c r="I16" s="791"/>
      <c r="J16" s="87">
        <v>0</v>
      </c>
    </row>
    <row r="17" spans="1:11" s="75" customFormat="1" ht="13.8" x14ac:dyDescent="0.25">
      <c r="A17" s="790"/>
      <c r="B17" s="96" t="s">
        <v>312</v>
      </c>
      <c r="C17" s="95"/>
      <c r="D17" s="788"/>
      <c r="E17" s="792"/>
      <c r="F17" s="792"/>
      <c r="G17" s="792"/>
      <c r="H17" s="98"/>
      <c r="I17" s="791"/>
      <c r="J17" s="77"/>
    </row>
    <row r="18" spans="1:11" s="75" customFormat="1" ht="13.8" x14ac:dyDescent="0.25">
      <c r="A18" s="790"/>
      <c r="B18" s="99" t="s">
        <v>313</v>
      </c>
      <c r="C18" s="97"/>
      <c r="D18" s="788"/>
      <c r="E18" s="792"/>
      <c r="F18" s="792"/>
      <c r="G18" s="792"/>
      <c r="H18" s="98"/>
      <c r="I18" s="791"/>
      <c r="J18" s="77"/>
    </row>
    <row r="19" spans="1:11" s="75" customFormat="1" ht="13.8" x14ac:dyDescent="0.25">
      <c r="A19" s="790"/>
      <c r="B19" s="651"/>
      <c r="C19" s="788"/>
      <c r="D19" s="788"/>
      <c r="E19" s="792"/>
      <c r="F19" s="792"/>
      <c r="G19" s="792"/>
      <c r="H19" s="98"/>
      <c r="I19" s="791"/>
      <c r="J19" s="77"/>
    </row>
    <row r="20" spans="1:11" s="75" customFormat="1" ht="13.8" x14ac:dyDescent="0.25">
      <c r="A20" s="93">
        <v>1.0249999999999999</v>
      </c>
      <c r="B20" s="76" t="s">
        <v>314</v>
      </c>
      <c r="C20" s="788"/>
      <c r="D20" s="788"/>
      <c r="E20" s="792"/>
      <c r="F20" s="792"/>
      <c r="G20" s="792"/>
      <c r="H20" s="100"/>
      <c r="I20" s="791"/>
      <c r="J20" s="88"/>
    </row>
    <row r="21" spans="1:11" s="75" customFormat="1" ht="13.8" x14ac:dyDescent="0.25">
      <c r="A21" s="789"/>
      <c r="B21" s="651" t="s">
        <v>315</v>
      </c>
      <c r="C21" s="794"/>
      <c r="D21" s="794"/>
      <c r="E21" s="1084" t="s">
        <v>299</v>
      </c>
      <c r="F21" s="1084" t="s">
        <v>300</v>
      </c>
      <c r="G21" s="1084" t="s">
        <v>301</v>
      </c>
      <c r="H21" s="1084" t="s">
        <v>302</v>
      </c>
      <c r="I21" s="795"/>
      <c r="J21" s="91"/>
      <c r="K21" s="74"/>
    </row>
    <row r="22" spans="1:11" s="75" customFormat="1" ht="13.8" x14ac:dyDescent="0.25">
      <c r="A22" s="790"/>
      <c r="B22" s="86"/>
      <c r="C22" s="788"/>
      <c r="D22" s="788"/>
      <c r="E22" s="1084" t="s">
        <v>303</v>
      </c>
      <c r="F22" s="1084" t="s">
        <v>304</v>
      </c>
      <c r="G22" s="1084" t="s">
        <v>305</v>
      </c>
      <c r="H22" s="1084" t="s">
        <v>306</v>
      </c>
      <c r="I22" s="791"/>
      <c r="J22" s="77"/>
    </row>
    <row r="23" spans="1:11" s="75" customFormat="1" ht="13.8" x14ac:dyDescent="0.25">
      <c r="A23" s="790"/>
      <c r="B23" s="105" t="s">
        <v>307</v>
      </c>
      <c r="C23" s="91"/>
      <c r="D23" s="788"/>
      <c r="E23" s="80"/>
      <c r="F23" s="82"/>
      <c r="G23" s="83"/>
      <c r="H23" s="80"/>
      <c r="I23" s="791"/>
      <c r="J23" s="87">
        <v>0</v>
      </c>
    </row>
    <row r="24" spans="1:11" s="75" customFormat="1" ht="13.8" x14ac:dyDescent="0.25">
      <c r="A24" s="790"/>
      <c r="C24" s="95"/>
      <c r="D24" s="788"/>
      <c r="E24" s="792"/>
      <c r="F24" s="792"/>
      <c r="G24" s="792"/>
      <c r="H24" s="98"/>
      <c r="I24" s="791"/>
      <c r="J24" s="77"/>
    </row>
    <row r="25" spans="1:11" s="75" customFormat="1" ht="13.8" x14ac:dyDescent="0.25">
      <c r="A25" s="93">
        <v>1.05</v>
      </c>
      <c r="B25" s="76" t="s">
        <v>316</v>
      </c>
      <c r="C25" s="788"/>
      <c r="D25" s="788"/>
      <c r="E25" s="792"/>
      <c r="F25" s="792"/>
      <c r="G25" s="792"/>
      <c r="H25" s="100"/>
      <c r="I25" s="791"/>
    </row>
    <row r="26" spans="1:11" s="75" customFormat="1" ht="13.8" x14ac:dyDescent="0.25">
      <c r="A26" s="789"/>
      <c r="B26" s="651" t="s">
        <v>317</v>
      </c>
      <c r="C26" s="794"/>
      <c r="D26" s="796"/>
      <c r="J26" s="91"/>
    </row>
    <row r="27" spans="1:11" s="75" customFormat="1" ht="13.8" x14ac:dyDescent="0.25">
      <c r="A27" s="790"/>
      <c r="C27" s="1084" t="s">
        <v>299</v>
      </c>
      <c r="D27" s="1084" t="s">
        <v>318</v>
      </c>
      <c r="E27" s="1084" t="s">
        <v>319</v>
      </c>
      <c r="F27" s="1084" t="s">
        <v>300</v>
      </c>
      <c r="G27" s="1084" t="s">
        <v>301</v>
      </c>
      <c r="H27" s="1084" t="s">
        <v>302</v>
      </c>
      <c r="I27" s="795"/>
      <c r="J27" s="77"/>
    </row>
    <row r="28" spans="1:11" s="75" customFormat="1" ht="13.8" x14ac:dyDescent="0.25">
      <c r="A28" s="790"/>
      <c r="C28" s="1084" t="s">
        <v>320</v>
      </c>
      <c r="D28" s="1084" t="s">
        <v>321</v>
      </c>
      <c r="E28" s="1084" t="s">
        <v>322</v>
      </c>
      <c r="F28" s="1084" t="s">
        <v>304</v>
      </c>
      <c r="G28" s="1084" t="s">
        <v>305</v>
      </c>
      <c r="H28" s="1084" t="s">
        <v>306</v>
      </c>
      <c r="I28" s="791"/>
    </row>
    <row r="29" spans="1:11" s="75" customFormat="1" ht="13.8" x14ac:dyDescent="0.25">
      <c r="A29" s="790"/>
      <c r="C29" s="80"/>
      <c r="D29" s="82"/>
      <c r="E29" s="81"/>
      <c r="F29" s="82"/>
      <c r="G29" s="83"/>
      <c r="H29" s="80"/>
      <c r="I29" s="791"/>
      <c r="J29" s="87">
        <f>(D29*E29)+(D30*E30)+(D31*E31)</f>
        <v>0</v>
      </c>
    </row>
    <row r="30" spans="1:11" s="75" customFormat="1" ht="13.8" x14ac:dyDescent="0.25">
      <c r="A30" s="790"/>
      <c r="B30" s="86"/>
      <c r="C30" s="80"/>
      <c r="D30" s="82"/>
      <c r="E30" s="81"/>
      <c r="F30" s="82"/>
      <c r="G30" s="83"/>
      <c r="H30" s="80"/>
      <c r="I30" s="791"/>
      <c r="J30" s="88"/>
    </row>
    <row r="31" spans="1:11" s="75" customFormat="1" ht="13.8" x14ac:dyDescent="0.25">
      <c r="A31" s="790"/>
      <c r="B31" s="86"/>
      <c r="C31" s="80"/>
      <c r="D31" s="82"/>
      <c r="E31" s="81"/>
      <c r="F31" s="82"/>
      <c r="G31" s="83"/>
      <c r="H31" s="80"/>
      <c r="I31" s="791"/>
      <c r="J31" s="88"/>
    </row>
    <row r="32" spans="1:11" s="75" customFormat="1" ht="13.8" x14ac:dyDescent="0.25">
      <c r="A32" s="790"/>
      <c r="B32" s="105" t="s">
        <v>307</v>
      </c>
      <c r="C32" s="84"/>
      <c r="D32" s="106"/>
      <c r="E32" s="103"/>
      <c r="F32" s="84"/>
      <c r="G32" s="104"/>
      <c r="H32" s="103"/>
      <c r="I32" s="791"/>
      <c r="J32" s="77"/>
    </row>
    <row r="33" spans="1:11" s="75" customFormat="1" ht="13.8" x14ac:dyDescent="0.25">
      <c r="A33" s="790"/>
      <c r="B33" s="94" t="s">
        <v>323</v>
      </c>
      <c r="C33" s="788"/>
      <c r="D33" s="792"/>
      <c r="E33" s="98"/>
      <c r="F33" s="791"/>
      <c r="G33" s="101"/>
      <c r="H33" s="792"/>
      <c r="I33" s="102"/>
      <c r="J33" s="77"/>
    </row>
    <row r="34" spans="1:11" s="75" customFormat="1" ht="13.8" x14ac:dyDescent="0.25">
      <c r="A34" s="790"/>
      <c r="B34" s="94" t="s">
        <v>324</v>
      </c>
      <c r="C34" s="788"/>
      <c r="D34" s="792"/>
      <c r="E34" s="98"/>
      <c r="F34" s="791"/>
      <c r="G34" s="101"/>
      <c r="H34" s="792"/>
      <c r="I34" s="102"/>
      <c r="J34" s="77"/>
      <c r="K34" s="74"/>
    </row>
    <row r="35" spans="1:11" s="75" customFormat="1" ht="13.8" x14ac:dyDescent="0.25">
      <c r="A35" s="790"/>
      <c r="B35" s="94" t="s">
        <v>325</v>
      </c>
      <c r="C35" s="788"/>
      <c r="D35" s="792"/>
      <c r="E35" s="98"/>
      <c r="F35" s="791"/>
      <c r="G35" s="101"/>
      <c r="H35" s="792"/>
      <c r="I35" s="102"/>
      <c r="J35" s="77"/>
    </row>
    <row r="36" spans="1:11" s="75" customFormat="1" ht="13.8" x14ac:dyDescent="0.25">
      <c r="A36" s="790"/>
      <c r="B36" s="94" t="s">
        <v>326</v>
      </c>
      <c r="C36" s="788"/>
      <c r="D36" s="792"/>
      <c r="E36" s="98"/>
      <c r="F36" s="791"/>
      <c r="G36" s="101"/>
      <c r="H36" s="792"/>
      <c r="I36" s="102"/>
      <c r="J36" s="77"/>
    </row>
    <row r="37" spans="1:11" s="75" customFormat="1" ht="13.8" x14ac:dyDescent="0.25">
      <c r="A37" s="790"/>
      <c r="B37" s="99" t="s">
        <v>327</v>
      </c>
      <c r="C37" s="788"/>
      <c r="D37" s="792"/>
      <c r="E37" s="98"/>
      <c r="F37" s="791"/>
      <c r="G37" s="101"/>
      <c r="H37" s="792"/>
      <c r="I37" s="102"/>
      <c r="J37" s="77"/>
    </row>
    <row r="38" spans="1:11" s="75" customFormat="1" ht="13.8" x14ac:dyDescent="0.25">
      <c r="A38" s="790"/>
      <c r="B38" s="99"/>
      <c r="C38" s="788"/>
      <c r="D38" s="792"/>
      <c r="E38" s="98"/>
      <c r="F38" s="791"/>
      <c r="G38" s="101"/>
      <c r="H38" s="792"/>
      <c r="I38" s="102"/>
      <c r="J38" s="77"/>
    </row>
    <row r="39" spans="1:11" s="75" customFormat="1" ht="14.4" x14ac:dyDescent="0.3">
      <c r="A39" s="93">
        <v>1.0609999999999999</v>
      </c>
      <c r="B39" s="76" t="s">
        <v>328</v>
      </c>
      <c r="C39" s="788"/>
      <c r="D39" s="792"/>
      <c r="E39" s="98"/>
      <c r="F39" s="791"/>
      <c r="G39" s="101"/>
      <c r="H39" s="792"/>
      <c r="I39" s="102"/>
      <c r="J39" s="77"/>
    </row>
    <row r="40" spans="1:11" s="75" customFormat="1" ht="13.8" x14ac:dyDescent="0.25">
      <c r="A40" s="93"/>
      <c r="B40" s="651" t="s">
        <v>329</v>
      </c>
      <c r="C40" s="788"/>
      <c r="D40" s="792"/>
      <c r="E40" s="98"/>
      <c r="F40" s="791"/>
      <c r="G40" s="1084" t="s">
        <v>330</v>
      </c>
      <c r="H40" s="1084" t="s">
        <v>302</v>
      </c>
      <c r="I40" s="102"/>
      <c r="J40" s="91"/>
    </row>
    <row r="41" spans="1:11" s="75" customFormat="1" ht="13.8" x14ac:dyDescent="0.25">
      <c r="A41" s="789"/>
      <c r="C41" s="1084" t="s">
        <v>299</v>
      </c>
      <c r="D41" s="1084" t="s">
        <v>331</v>
      </c>
      <c r="E41" s="1084" t="s">
        <v>319</v>
      </c>
      <c r="F41" s="1084" t="s">
        <v>300</v>
      </c>
      <c r="G41" s="1084" t="s">
        <v>332</v>
      </c>
      <c r="H41" s="1084" t="s">
        <v>306</v>
      </c>
      <c r="I41" s="795"/>
      <c r="J41" s="77"/>
    </row>
    <row r="42" spans="1:11" s="75" customFormat="1" ht="13.8" x14ac:dyDescent="0.25">
      <c r="A42" s="789"/>
      <c r="C42" s="1084" t="s">
        <v>320</v>
      </c>
      <c r="D42" s="1084" t="s">
        <v>333</v>
      </c>
      <c r="E42" s="1084" t="s">
        <v>334</v>
      </c>
      <c r="F42" s="1084" t="s">
        <v>304</v>
      </c>
      <c r="G42" s="1084" t="s">
        <v>305</v>
      </c>
      <c r="H42" s="1096" t="s">
        <v>335</v>
      </c>
      <c r="I42" s="791"/>
    </row>
    <row r="43" spans="1:11" s="75" customFormat="1" ht="13.8" x14ac:dyDescent="0.25">
      <c r="A43" s="790"/>
      <c r="C43" s="80"/>
      <c r="D43" s="107"/>
      <c r="E43" s="81"/>
      <c r="F43" s="82"/>
      <c r="G43" s="83"/>
      <c r="H43" s="80"/>
      <c r="I43" s="791"/>
      <c r="J43" s="87">
        <f>SUM(E43:E46)</f>
        <v>0</v>
      </c>
    </row>
    <row r="44" spans="1:11" s="75" customFormat="1" ht="13.8" x14ac:dyDescent="0.25">
      <c r="A44" s="790"/>
      <c r="C44" s="80"/>
      <c r="D44" s="107"/>
      <c r="E44" s="81"/>
      <c r="F44" s="82"/>
      <c r="G44" s="83"/>
      <c r="H44" s="80"/>
      <c r="I44" s="791"/>
      <c r="J44" s="88"/>
    </row>
    <row r="45" spans="1:11" s="75" customFormat="1" ht="13.8" x14ac:dyDescent="0.25">
      <c r="A45" s="790"/>
      <c r="C45" s="80"/>
      <c r="D45" s="107"/>
      <c r="E45" s="81"/>
      <c r="F45" s="82"/>
      <c r="G45" s="83"/>
      <c r="H45" s="80"/>
      <c r="I45" s="791"/>
      <c r="J45" s="88"/>
    </row>
    <row r="46" spans="1:11" s="75" customFormat="1" ht="13.8" x14ac:dyDescent="0.25">
      <c r="A46" s="790"/>
      <c r="C46" s="80"/>
      <c r="D46" s="107"/>
      <c r="E46" s="81"/>
      <c r="F46" s="82"/>
      <c r="G46" s="83"/>
      <c r="H46" s="80"/>
      <c r="I46" s="791"/>
      <c r="J46" s="88"/>
    </row>
    <row r="47" spans="1:11" s="75" customFormat="1" ht="13.8" x14ac:dyDescent="0.25">
      <c r="A47" s="790"/>
      <c r="B47" s="105" t="s">
        <v>336</v>
      </c>
      <c r="C47" s="84"/>
      <c r="D47" s="106"/>
      <c r="E47" s="103"/>
      <c r="F47" s="84"/>
      <c r="G47" s="104"/>
      <c r="H47" s="103"/>
      <c r="I47" s="791"/>
      <c r="J47" s="77"/>
    </row>
    <row r="48" spans="1:11" s="75" customFormat="1" x14ac:dyDescent="0.25">
      <c r="A48" s="4"/>
      <c r="B48" s="105" t="s">
        <v>337</v>
      </c>
      <c r="C48" s="4"/>
      <c r="D48" s="4"/>
      <c r="E48" s="4"/>
      <c r="F48" s="4"/>
      <c r="G48" s="4"/>
      <c r="H48" s="4"/>
      <c r="I48" s="4"/>
      <c r="J48" s="4"/>
      <c r="K48" s="74"/>
    </row>
    <row r="49" spans="1:11" s="75" customFormat="1" x14ac:dyDescent="0.25">
      <c r="A49" s="4"/>
      <c r="B49" s="105" t="s">
        <v>338</v>
      </c>
      <c r="C49" s="4"/>
      <c r="D49" s="4"/>
      <c r="E49" s="4"/>
      <c r="F49" s="4"/>
      <c r="G49" s="4"/>
      <c r="H49" s="4"/>
      <c r="I49" s="4"/>
      <c r="J49" s="4"/>
      <c r="K49" s="74"/>
    </row>
    <row r="50" spans="1:11" s="75" customFormat="1" x14ac:dyDescent="0.25">
      <c r="A50" s="4"/>
      <c r="B50" s="94" t="s">
        <v>339</v>
      </c>
      <c r="C50" s="4"/>
      <c r="D50" s="4"/>
      <c r="E50" s="4"/>
      <c r="F50" s="4"/>
      <c r="G50" s="4"/>
      <c r="H50" s="4"/>
      <c r="I50" s="4"/>
      <c r="J50" s="4"/>
    </row>
    <row r="51" spans="1:11" s="75" customFormat="1" x14ac:dyDescent="0.25">
      <c r="A51" s="4"/>
      <c r="B51" s="94" t="s">
        <v>340</v>
      </c>
      <c r="C51" s="4"/>
      <c r="D51" s="4"/>
      <c r="E51" s="4"/>
      <c r="F51" s="4"/>
      <c r="G51" s="4"/>
      <c r="H51" s="4"/>
      <c r="I51" s="4"/>
      <c r="J51" s="4"/>
    </row>
    <row r="52" spans="1:11" s="75" customFormat="1" x14ac:dyDescent="0.25">
      <c r="A52" s="4"/>
      <c r="B52" s="94"/>
      <c r="C52" s="4"/>
      <c r="D52" s="4"/>
      <c r="E52" s="4"/>
      <c r="F52" s="4"/>
      <c r="G52" s="4"/>
      <c r="H52" s="4"/>
      <c r="I52" s="4"/>
      <c r="J52" s="4"/>
    </row>
    <row r="53" spans="1:11" s="75" customFormat="1" ht="12" customHeight="1" x14ac:dyDescent="0.25">
      <c r="A53" s="4"/>
      <c r="B53" s="4"/>
      <c r="C53" s="4"/>
      <c r="D53" s="4"/>
      <c r="E53" s="4"/>
      <c r="F53" s="4"/>
      <c r="G53" s="4"/>
      <c r="H53" s="4"/>
      <c r="I53" s="4"/>
      <c r="J53" s="4"/>
    </row>
    <row r="54" spans="1:11" s="75" customFormat="1" ht="12" customHeight="1" x14ac:dyDescent="0.25">
      <c r="A54" s="4"/>
      <c r="B54" s="4"/>
      <c r="C54" s="4"/>
      <c r="D54" s="4"/>
      <c r="E54" s="4"/>
      <c r="F54" s="4"/>
      <c r="G54" s="4"/>
      <c r="H54" s="4"/>
      <c r="I54" s="4"/>
      <c r="J54" s="4"/>
    </row>
    <row r="55" spans="1:11" s="75" customFormat="1" ht="12" customHeight="1" x14ac:dyDescent="0.25">
      <c r="A55" s="4"/>
      <c r="B55" s="4"/>
      <c r="C55" s="4"/>
      <c r="D55" s="4"/>
      <c r="E55" s="4"/>
      <c r="F55" s="4"/>
      <c r="G55" s="4"/>
      <c r="H55" s="4"/>
      <c r="I55" s="4"/>
      <c r="J55" s="4"/>
    </row>
    <row r="56" spans="1:11" ht="12" customHeight="1" x14ac:dyDescent="0.25"/>
    <row r="57" spans="1:11" ht="12" customHeight="1" x14ac:dyDescent="0.25"/>
    <row r="58" spans="1:11" ht="12" customHeight="1" x14ac:dyDescent="0.25"/>
    <row r="59" spans="1:11" ht="12" customHeight="1" x14ac:dyDescent="0.25"/>
  </sheetData>
  <phoneticPr fontId="3" type="noConversion"/>
  <printOptions horizontalCentered="1"/>
  <pageMargins left="0.5" right="0.5" top="0.5" bottom="0.5" header="0.4" footer="0.5"/>
  <pageSetup scale="96" orientation="portrait" r:id="rId1"/>
  <headerFooter alignWithMargins="0">
    <oddFooter>&amp;L&amp;8DWM/UST - 11/15/2024 Claim Forms&amp;R&amp;8(See also 11/15/
2024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indexed="17"/>
    <pageSetUpPr fitToPage="1"/>
  </sheetPr>
  <dimension ref="A1:M62"/>
  <sheetViews>
    <sheetView view="pageBreakPreview"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11" style="4" customWidth="1"/>
    <col min="4" max="4" width="10.33203125" style="4" customWidth="1"/>
    <col min="5" max="5" width="12.6640625" style="4" customWidth="1"/>
    <col min="6" max="6" width="12.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1250</v>
      </c>
      <c r="B1" s="89"/>
      <c r="C1" s="89"/>
      <c r="D1" s="89"/>
      <c r="E1" s="89"/>
      <c r="F1" s="89"/>
      <c r="G1" s="89"/>
      <c r="H1" s="89"/>
      <c r="I1" s="89"/>
      <c r="J1" s="89"/>
      <c r="K1" s="71"/>
      <c r="L1" s="7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K5"/>
      <c r="L5"/>
    </row>
    <row r="6" spans="1:12" ht="19.5" customHeight="1" x14ac:dyDescent="0.25">
      <c r="A6" s="109" t="s">
        <v>1251</v>
      </c>
      <c r="K6"/>
      <c r="L6" s="110" t="s">
        <v>295</v>
      </c>
    </row>
    <row r="7" spans="1:12" s="75" customFormat="1" ht="12" customHeight="1" x14ac:dyDescent="0.25">
      <c r="A7" s="93">
        <v>3.31</v>
      </c>
      <c r="B7" s="76" t="s">
        <v>1252</v>
      </c>
      <c r="C7" s="788"/>
      <c r="D7" s="788"/>
      <c r="E7" s="792"/>
      <c r="F7" s="792"/>
      <c r="I7" s="792"/>
      <c r="J7" s="100"/>
      <c r="L7" s="110" t="s">
        <v>297</v>
      </c>
    </row>
    <row r="8" spans="1:12" s="75" customFormat="1" ht="12" customHeight="1" x14ac:dyDescent="0.25">
      <c r="A8" s="789"/>
      <c r="B8" s="651" t="s">
        <v>986</v>
      </c>
      <c r="C8" s="794"/>
      <c r="D8" s="794"/>
      <c r="E8" s="1084" t="s">
        <v>299</v>
      </c>
      <c r="F8" s="1084" t="s">
        <v>856</v>
      </c>
      <c r="G8" s="1138" t="s">
        <v>856</v>
      </c>
      <c r="H8" s="1138"/>
      <c r="I8" s="1084" t="s">
        <v>983</v>
      </c>
      <c r="J8" s="1084" t="s">
        <v>302</v>
      </c>
      <c r="K8" s="74"/>
      <c r="L8" s="91"/>
    </row>
    <row r="9" spans="1:12" s="75" customFormat="1" ht="12" customHeight="1" x14ac:dyDescent="0.25">
      <c r="A9" s="790"/>
      <c r="B9" s="86" t="s">
        <v>822</v>
      </c>
      <c r="C9" s="788"/>
      <c r="D9" s="788"/>
      <c r="E9" s="1084" t="s">
        <v>303</v>
      </c>
      <c r="F9" s="1084" t="s">
        <v>858</v>
      </c>
      <c r="G9" s="1138" t="s">
        <v>304</v>
      </c>
      <c r="H9" s="1138"/>
      <c r="I9" s="1084" t="s">
        <v>305</v>
      </c>
      <c r="J9" s="1084" t="s">
        <v>306</v>
      </c>
      <c r="L9" s="77"/>
    </row>
    <row r="10" spans="1:12" s="75" customFormat="1" ht="12" customHeight="1" x14ac:dyDescent="0.25">
      <c r="A10" s="790"/>
      <c r="B10" s="105" t="s">
        <v>307</v>
      </c>
      <c r="C10" s="91"/>
      <c r="D10" s="788"/>
      <c r="E10" s="80"/>
      <c r="F10" s="82"/>
      <c r="G10" s="1166"/>
      <c r="H10" s="1167"/>
      <c r="I10" s="83"/>
      <c r="J10" s="80"/>
      <c r="L10" s="87">
        <v>0</v>
      </c>
    </row>
    <row r="11" spans="1:12" s="75" customFormat="1" ht="12.75" customHeight="1" x14ac:dyDescent="0.25">
      <c r="A11" s="790"/>
      <c r="B11" s="105" t="s">
        <v>987</v>
      </c>
      <c r="C11" s="95"/>
      <c r="D11" s="788"/>
      <c r="E11" s="792"/>
      <c r="F11" s="792"/>
      <c r="G11" s="792"/>
      <c r="H11" s="98"/>
      <c r="I11" s="791"/>
      <c r="J11" s="77"/>
    </row>
    <row r="12" spans="1:12" s="75" customFormat="1" ht="12.75" customHeight="1" x14ac:dyDescent="0.3">
      <c r="A12" s="790"/>
      <c r="B12" s="707" t="s">
        <v>1253</v>
      </c>
      <c r="C12" s="788"/>
      <c r="D12" s="788"/>
      <c r="E12" s="792"/>
      <c r="F12" s="792"/>
      <c r="G12" s="792"/>
      <c r="H12" s="98"/>
      <c r="I12" s="791"/>
      <c r="J12" s="77"/>
    </row>
    <row r="13" spans="1:12" s="75" customFormat="1" ht="12.75" customHeight="1" x14ac:dyDescent="0.25">
      <c r="A13" s="790"/>
      <c r="B13" s="4"/>
      <c r="C13" s="788"/>
      <c r="D13" s="788"/>
      <c r="E13" s="792"/>
      <c r="F13" s="792"/>
      <c r="G13" s="792"/>
      <c r="H13" s="100"/>
      <c r="I13" s="791"/>
      <c r="J13" s="77"/>
    </row>
    <row r="14" spans="1:12" ht="19.5" customHeight="1" x14ac:dyDescent="0.25">
      <c r="A14" s="109" t="s">
        <v>1254</v>
      </c>
      <c r="K14"/>
      <c r="L14" s="110"/>
    </row>
    <row r="15" spans="1:12" ht="4.5" customHeight="1" x14ac:dyDescent="0.25">
      <c r="A15" s="109"/>
      <c r="K15"/>
      <c r="L15" s="110"/>
    </row>
    <row r="16" spans="1:12" s="75" customFormat="1" ht="12" customHeight="1" x14ac:dyDescent="0.25">
      <c r="A16" s="1019">
        <v>3.351</v>
      </c>
      <c r="B16" s="1020" t="s">
        <v>1255</v>
      </c>
      <c r="C16" s="1021"/>
      <c r="D16" s="788"/>
      <c r="E16" s="91"/>
      <c r="F16" s="91"/>
      <c r="G16" s="91"/>
      <c r="H16" s="91"/>
      <c r="I16" s="91"/>
      <c r="K16" s="79"/>
    </row>
    <row r="17" spans="1:13" s="75" customFormat="1" ht="12" customHeight="1" x14ac:dyDescent="0.25">
      <c r="A17" s="789"/>
      <c r="B17" s="651" t="s">
        <v>1256</v>
      </c>
      <c r="C17" s="1084"/>
      <c r="D17" s="1084"/>
      <c r="E17" s="1084"/>
      <c r="F17" s="1084"/>
      <c r="G17" s="91"/>
      <c r="H17" s="91"/>
      <c r="I17" s="1084"/>
      <c r="J17" s="1084"/>
      <c r="K17" s="74"/>
      <c r="L17" s="91"/>
    </row>
    <row r="18" spans="1:13" s="75" customFormat="1" ht="12" customHeight="1" x14ac:dyDescent="0.25">
      <c r="A18" s="789"/>
      <c r="B18" s="651"/>
      <c r="C18" s="1084"/>
      <c r="D18" s="1084" t="s">
        <v>876</v>
      </c>
      <c r="E18" s="1084" t="s">
        <v>1257</v>
      </c>
      <c r="F18" s="1084" t="s">
        <v>319</v>
      </c>
      <c r="G18" s="1138" t="s">
        <v>1150</v>
      </c>
      <c r="H18" s="1138"/>
      <c r="I18" s="1084" t="s">
        <v>829</v>
      </c>
      <c r="J18" s="1084" t="s">
        <v>302</v>
      </c>
      <c r="K18" s="74"/>
      <c r="L18" s="91"/>
    </row>
    <row r="19" spans="1:13" s="75" customFormat="1" ht="12" customHeight="1" x14ac:dyDescent="0.25">
      <c r="A19" s="789"/>
      <c r="B19" s="651"/>
      <c r="C19" s="1084"/>
      <c r="D19" s="1084" t="s">
        <v>1258</v>
      </c>
      <c r="E19" s="1084" t="s">
        <v>1259</v>
      </c>
      <c r="F19" s="1084" t="s">
        <v>577</v>
      </c>
      <c r="G19" s="1169" t="s">
        <v>304</v>
      </c>
      <c r="H19" s="1169"/>
      <c r="I19" s="1084" t="s">
        <v>832</v>
      </c>
      <c r="J19" s="1084" t="s">
        <v>306</v>
      </c>
      <c r="K19" s="74"/>
      <c r="L19" s="91"/>
    </row>
    <row r="20" spans="1:13" s="75" customFormat="1" ht="12" customHeight="1" x14ac:dyDescent="0.25">
      <c r="A20" s="790"/>
      <c r="C20" s="91"/>
      <c r="D20" s="80"/>
      <c r="E20" s="83"/>
      <c r="F20" s="81"/>
      <c r="G20" s="1166"/>
      <c r="H20" s="1167"/>
      <c r="I20" s="83"/>
      <c r="J20" s="80"/>
      <c r="L20" s="87">
        <f>((E20*F20)+(E21*F21)+(E22*F22))</f>
        <v>0</v>
      </c>
    </row>
    <row r="21" spans="1:13" s="75" customFormat="1" ht="12" customHeight="1" x14ac:dyDescent="0.25">
      <c r="A21" s="790"/>
      <c r="C21" s="91"/>
      <c r="D21" s="80"/>
      <c r="E21" s="83"/>
      <c r="F21" s="81"/>
      <c r="G21" s="1166"/>
      <c r="H21" s="1167"/>
      <c r="I21" s="83"/>
      <c r="J21" s="80"/>
    </row>
    <row r="22" spans="1:13" s="75" customFormat="1" ht="12" customHeight="1" x14ac:dyDescent="0.25">
      <c r="A22" s="790"/>
      <c r="B22" s="86" t="s">
        <v>822</v>
      </c>
      <c r="C22" s="95"/>
      <c r="D22" s="80"/>
      <c r="E22" s="83"/>
      <c r="F22" s="81"/>
      <c r="G22" s="1166"/>
      <c r="H22" s="1167"/>
      <c r="I22" s="83"/>
      <c r="J22" s="80"/>
    </row>
    <row r="23" spans="1:13" s="75" customFormat="1" ht="12" customHeight="1" x14ac:dyDescent="0.25">
      <c r="A23" s="790"/>
      <c r="B23" s="105" t="s">
        <v>307</v>
      </c>
      <c r="C23" s="95"/>
      <c r="D23" s="91"/>
      <c r="E23" s="91"/>
      <c r="F23" s="91"/>
      <c r="G23" s="84"/>
      <c r="H23" s="91"/>
      <c r="I23" s="791"/>
      <c r="L23" s="91"/>
    </row>
    <row r="24" spans="1:13" s="75" customFormat="1" ht="12" customHeight="1" x14ac:dyDescent="0.25">
      <c r="A24" s="790"/>
      <c r="B24" s="94" t="s">
        <v>1260</v>
      </c>
      <c r="C24" s="95"/>
      <c r="D24" s="91"/>
      <c r="E24" s="91"/>
      <c r="F24" s="91"/>
      <c r="G24" s="84"/>
      <c r="H24" s="91"/>
      <c r="I24" s="791"/>
      <c r="L24" s="91"/>
    </row>
    <row r="25" spans="1:13" s="75" customFormat="1" ht="14.25" customHeight="1" x14ac:dyDescent="0.25">
      <c r="A25" s="790"/>
      <c r="B25" s="94"/>
      <c r="C25" s="788"/>
      <c r="D25" s="788"/>
      <c r="E25" s="792"/>
      <c r="F25" s="792"/>
      <c r="G25" s="792"/>
      <c r="H25" s="792"/>
      <c r="I25" s="792"/>
      <c r="J25" s="98"/>
      <c r="K25" s="791"/>
      <c r="L25" s="77"/>
    </row>
    <row r="26" spans="1:13" s="75" customFormat="1" ht="12" customHeight="1" x14ac:dyDescent="0.25">
      <c r="A26" s="93">
        <v>3.3980000000000001</v>
      </c>
      <c r="B26" s="76" t="s">
        <v>1261</v>
      </c>
      <c r="C26" s="788"/>
      <c r="D26" s="788"/>
      <c r="E26" s="792"/>
      <c r="F26" s="792"/>
      <c r="G26" s="792"/>
      <c r="H26" s="792"/>
      <c r="I26" s="1138" t="s">
        <v>1262</v>
      </c>
      <c r="J26" s="1138"/>
    </row>
    <row r="27" spans="1:13" s="75" customFormat="1" ht="12" customHeight="1" x14ac:dyDescent="0.25">
      <c r="A27" s="789"/>
      <c r="B27" s="651" t="s">
        <v>1263</v>
      </c>
      <c r="C27" s="794"/>
      <c r="D27" s="794"/>
      <c r="E27" s="1084"/>
      <c r="F27" s="1084"/>
      <c r="G27" s="1084"/>
      <c r="H27" s="1084"/>
      <c r="I27" s="1169" t="s">
        <v>1167</v>
      </c>
      <c r="J27" s="1169"/>
      <c r="K27" s="791"/>
      <c r="L27" s="77"/>
    </row>
    <row r="28" spans="1:13" s="75" customFormat="1" ht="12" customHeight="1" x14ac:dyDescent="0.25">
      <c r="A28" s="789"/>
      <c r="B28" s="651"/>
      <c r="C28" s="794"/>
      <c r="D28" s="794"/>
      <c r="E28" s="1084"/>
      <c r="F28" s="1084"/>
      <c r="H28" s="1084" t="s">
        <v>1169</v>
      </c>
      <c r="I28" s="1164"/>
      <c r="J28" s="1165"/>
      <c r="K28" s="791"/>
    </row>
    <row r="29" spans="1:13" s="75" customFormat="1" ht="12" customHeight="1" x14ac:dyDescent="0.25">
      <c r="A29" s="790"/>
      <c r="B29" s="86" t="s">
        <v>822</v>
      </c>
      <c r="C29" s="1084"/>
      <c r="D29" s="1084"/>
      <c r="F29" s="1084"/>
      <c r="G29" s="1084"/>
      <c r="H29" s="1084" t="s">
        <v>1170</v>
      </c>
      <c r="I29" s="1164"/>
      <c r="J29" s="1165"/>
      <c r="K29" s="791"/>
      <c r="L29" s="87">
        <f>I28+I29</f>
        <v>0</v>
      </c>
      <c r="M29" s="79"/>
    </row>
    <row r="30" spans="1:13" s="75" customFormat="1" ht="12" customHeight="1" x14ac:dyDescent="0.25">
      <c r="B30" s="105" t="s">
        <v>1264</v>
      </c>
      <c r="C30" s="91"/>
      <c r="D30" s="788"/>
      <c r="E30" s="103"/>
      <c r="F30" s="84"/>
      <c r="G30" s="104"/>
      <c r="H30" s="103"/>
      <c r="I30" s="791"/>
      <c r="J30" s="88"/>
    </row>
    <row r="31" spans="1:13" s="75" customFormat="1" ht="12" customHeight="1" x14ac:dyDescent="0.25">
      <c r="A31" s="790"/>
      <c r="B31" s="94" t="s">
        <v>1265</v>
      </c>
      <c r="C31" s="91"/>
      <c r="D31" s="788"/>
      <c r="E31" s="103"/>
      <c r="F31" s="84"/>
      <c r="G31" s="104"/>
      <c r="H31" s="103"/>
      <c r="I31" s="791"/>
      <c r="J31" s="88"/>
    </row>
    <row r="32" spans="1:13" s="75" customFormat="1" ht="11.25" customHeight="1" x14ac:dyDescent="0.25">
      <c r="A32" s="790"/>
      <c r="B32" s="94"/>
      <c r="C32" s="95"/>
      <c r="D32" s="91"/>
      <c r="E32" s="91"/>
      <c r="F32" s="91"/>
      <c r="G32" s="84"/>
      <c r="H32" s="91"/>
      <c r="I32" s="791"/>
      <c r="L32" s="91"/>
    </row>
    <row r="33" spans="1:13" s="75" customFormat="1" ht="11.25" customHeight="1" x14ac:dyDescent="0.25">
      <c r="A33" s="790"/>
      <c r="B33" s="99"/>
      <c r="C33" s="97"/>
      <c r="D33" s="788"/>
      <c r="E33" s="792"/>
      <c r="F33" s="792"/>
      <c r="G33" s="792"/>
      <c r="H33" s="792"/>
      <c r="I33" s="792"/>
      <c r="J33" s="98"/>
      <c r="K33" s="791"/>
      <c r="L33" s="77"/>
    </row>
    <row r="34" spans="1:13" s="75" customFormat="1" ht="12" customHeight="1" x14ac:dyDescent="0.25">
      <c r="A34" s="93">
        <v>3.399</v>
      </c>
      <c r="B34" s="76" t="s">
        <v>126</v>
      </c>
      <c r="C34" s="788"/>
      <c r="D34" s="788"/>
      <c r="E34" s="792"/>
      <c r="F34" s="792"/>
      <c r="G34" s="792"/>
      <c r="H34" s="100"/>
      <c r="I34" s="791"/>
      <c r="J34" s="88"/>
    </row>
    <row r="35" spans="1:13" s="75" customFormat="1" ht="12" customHeight="1" x14ac:dyDescent="0.25">
      <c r="A35" s="789"/>
      <c r="B35" s="651" t="s">
        <v>1266</v>
      </c>
      <c r="C35" s="794"/>
      <c r="D35" s="794"/>
      <c r="E35" s="1084"/>
      <c r="F35" s="1084"/>
      <c r="G35" s="1138" t="s">
        <v>827</v>
      </c>
      <c r="H35" s="1138"/>
      <c r="I35" s="795"/>
      <c r="J35" s="91"/>
      <c r="K35" s="74"/>
    </row>
    <row r="36" spans="1:13" s="75" customFormat="1" ht="12" customHeight="1" x14ac:dyDescent="0.25">
      <c r="A36" s="790"/>
      <c r="B36" s="1084" t="s">
        <v>299</v>
      </c>
      <c r="C36" s="1084" t="s">
        <v>936</v>
      </c>
      <c r="D36" s="1084" t="s">
        <v>999</v>
      </c>
      <c r="E36" s="1084" t="s">
        <v>593</v>
      </c>
      <c r="F36" s="1084" t="s">
        <v>593</v>
      </c>
      <c r="G36" s="1084" t="s">
        <v>295</v>
      </c>
      <c r="H36" s="1084" t="s">
        <v>299</v>
      </c>
      <c r="I36" s="1084" t="s">
        <v>829</v>
      </c>
      <c r="J36" s="1084" t="s">
        <v>302</v>
      </c>
      <c r="K36" s="795"/>
      <c r="L36" s="77"/>
      <c r="M36" s="79"/>
    </row>
    <row r="37" spans="1:13" s="75" customFormat="1" ht="12" customHeight="1" x14ac:dyDescent="0.25">
      <c r="A37" s="790"/>
      <c r="B37" s="1084" t="s">
        <v>303</v>
      </c>
      <c r="C37" s="1084" t="s">
        <v>1214</v>
      </c>
      <c r="D37" s="1084" t="s">
        <v>1267</v>
      </c>
      <c r="E37" s="1084" t="s">
        <v>858</v>
      </c>
      <c r="F37" s="1084" t="s">
        <v>304</v>
      </c>
      <c r="G37" s="1141" t="s">
        <v>831</v>
      </c>
      <c r="H37" s="1141"/>
      <c r="I37" s="1084" t="s">
        <v>832</v>
      </c>
      <c r="J37" s="1084" t="s">
        <v>306</v>
      </c>
      <c r="K37" s="791"/>
      <c r="M37" s="79"/>
    </row>
    <row r="38" spans="1:13" s="75" customFormat="1" ht="12" customHeight="1" x14ac:dyDescent="0.25">
      <c r="A38" s="790"/>
      <c r="B38" s="80"/>
      <c r="C38" s="82"/>
      <c r="D38" s="81"/>
      <c r="E38" s="345"/>
      <c r="F38" s="82"/>
      <c r="G38" s="107"/>
      <c r="H38" s="80"/>
      <c r="I38" s="83"/>
      <c r="J38" s="80"/>
      <c r="K38" s="791"/>
      <c r="L38" s="87">
        <f>(C38*D38)+(C39*D39)+(C40*D40)+(C41*D41)</f>
        <v>0</v>
      </c>
      <c r="M38" s="79"/>
    </row>
    <row r="39" spans="1:13" s="75" customFormat="1" ht="12" customHeight="1" x14ac:dyDescent="0.25">
      <c r="A39" s="790"/>
      <c r="B39" s="80"/>
      <c r="C39" s="82"/>
      <c r="D39" s="81"/>
      <c r="E39" s="345"/>
      <c r="F39" s="82"/>
      <c r="G39" s="107"/>
      <c r="H39" s="80"/>
      <c r="I39" s="83"/>
      <c r="J39" s="80"/>
      <c r="K39" s="791"/>
      <c r="L39" s="88"/>
      <c r="M39" s="84"/>
    </row>
    <row r="40" spans="1:13" s="75" customFormat="1" ht="12" customHeight="1" x14ac:dyDescent="0.25">
      <c r="A40" s="790"/>
      <c r="B40" s="80"/>
      <c r="C40" s="82"/>
      <c r="D40" s="81"/>
      <c r="E40" s="345"/>
      <c r="F40" s="82"/>
      <c r="G40" s="107"/>
      <c r="H40" s="80"/>
      <c r="I40" s="83"/>
      <c r="J40" s="80"/>
      <c r="K40" s="791"/>
      <c r="L40" s="88"/>
    </row>
    <row r="41" spans="1:13" s="75" customFormat="1" ht="12" customHeight="1" x14ac:dyDescent="0.25">
      <c r="B41" s="80"/>
      <c r="C41" s="82"/>
      <c r="D41" s="81"/>
      <c r="E41" s="345"/>
      <c r="F41" s="82"/>
      <c r="G41" s="107"/>
      <c r="H41" s="80"/>
      <c r="I41" s="83"/>
      <c r="J41" s="80"/>
      <c r="K41" s="791"/>
      <c r="L41" s="88"/>
    </row>
    <row r="42" spans="1:13" s="75" customFormat="1" ht="12" customHeight="1" x14ac:dyDescent="0.25">
      <c r="B42" s="86" t="s">
        <v>822</v>
      </c>
      <c r="C42" s="91"/>
      <c r="D42" s="788"/>
      <c r="E42" s="103"/>
      <c r="F42" s="84"/>
      <c r="G42" s="104"/>
      <c r="H42" s="103"/>
      <c r="I42" s="791"/>
      <c r="J42" s="88"/>
    </row>
    <row r="43" spans="1:13" s="75" customFormat="1" ht="12" customHeight="1" x14ac:dyDescent="0.25">
      <c r="A43" s="790"/>
      <c r="B43" s="105" t="s">
        <v>307</v>
      </c>
      <c r="C43" s="91"/>
      <c r="D43" s="788"/>
      <c r="E43" s="103"/>
      <c r="F43" s="84"/>
      <c r="G43" s="104"/>
      <c r="H43" s="103"/>
      <c r="I43" s="791"/>
      <c r="J43" s="88"/>
    </row>
    <row r="44" spans="1:13" s="75" customFormat="1" ht="12" customHeight="1" x14ac:dyDescent="0.25">
      <c r="A44" s="790"/>
      <c r="B44" s="94" t="s">
        <v>1268</v>
      </c>
      <c r="C44" s="91"/>
      <c r="D44" s="788"/>
      <c r="E44" s="103"/>
      <c r="F44" s="84"/>
      <c r="G44" s="104"/>
      <c r="H44" s="103"/>
      <c r="I44" s="791"/>
      <c r="J44" s="88"/>
    </row>
    <row r="45" spans="1:13" s="75" customFormat="1" ht="12" customHeight="1" x14ac:dyDescent="0.25">
      <c r="A45" s="790"/>
      <c r="B45" s="94" t="s">
        <v>1269</v>
      </c>
      <c r="C45" s="91"/>
      <c r="D45" s="788"/>
      <c r="E45" s="103"/>
      <c r="F45" s="84"/>
      <c r="G45" s="104"/>
      <c r="H45" s="103"/>
      <c r="I45" s="791"/>
      <c r="J45" s="88"/>
    </row>
    <row r="46" spans="1:13" s="75" customFormat="1" ht="11.25" customHeight="1" x14ac:dyDescent="0.25">
      <c r="A46" s="790"/>
      <c r="B46" s="94"/>
      <c r="C46" s="91"/>
      <c r="D46" s="788"/>
      <c r="E46" s="103"/>
      <c r="F46" s="84"/>
      <c r="G46" s="104"/>
      <c r="H46" s="103"/>
      <c r="I46" s="791"/>
      <c r="J46" s="88"/>
    </row>
    <row r="47" spans="1:13" s="75" customFormat="1" ht="11.25" customHeight="1" x14ac:dyDescent="0.25">
      <c r="A47" s="93">
        <v>3.5</v>
      </c>
      <c r="B47" s="76" t="s">
        <v>1270</v>
      </c>
      <c r="C47" s="788"/>
      <c r="D47" s="788"/>
      <c r="E47" s="792"/>
      <c r="F47" s="792"/>
      <c r="G47" s="792"/>
      <c r="H47" s="100"/>
      <c r="I47" s="791"/>
      <c r="J47" s="88"/>
      <c r="L47" s="110" t="s">
        <v>297</v>
      </c>
    </row>
    <row r="48" spans="1:13" s="75" customFormat="1" ht="11.25" customHeight="1" x14ac:dyDescent="0.25">
      <c r="A48" s="789"/>
      <c r="B48" s="651" t="s">
        <v>1271</v>
      </c>
      <c r="C48" s="794"/>
      <c r="D48" s="794"/>
      <c r="E48" s="1084" t="s">
        <v>295</v>
      </c>
      <c r="F48" s="1084" t="s">
        <v>330</v>
      </c>
      <c r="G48" s="1084" t="s">
        <v>302</v>
      </c>
      <c r="H48" s="74"/>
      <c r="J48"/>
      <c r="K48"/>
      <c r="L48"/>
    </row>
    <row r="49" spans="1:12" s="75" customFormat="1" ht="11.25" customHeight="1" x14ac:dyDescent="0.25">
      <c r="A49" s="790"/>
      <c r="B49" s="1084" t="s">
        <v>357</v>
      </c>
      <c r="C49" s="1084" t="s">
        <v>1272</v>
      </c>
      <c r="D49" s="1084" t="s">
        <v>300</v>
      </c>
      <c r="E49" s="1084" t="s">
        <v>1273</v>
      </c>
      <c r="F49" s="1084" t="s">
        <v>1111</v>
      </c>
      <c r="G49" s="1084" t="s">
        <v>306</v>
      </c>
      <c r="H49" s="795"/>
      <c r="I49" s="77"/>
      <c r="J49"/>
      <c r="K49"/>
      <c r="L49"/>
    </row>
    <row r="50" spans="1:12" ht="13.8" x14ac:dyDescent="0.25">
      <c r="A50" s="790"/>
      <c r="B50" s="1084" t="s">
        <v>1274</v>
      </c>
      <c r="C50" s="1084" t="s">
        <v>1275</v>
      </c>
      <c r="D50" s="1084" t="s">
        <v>304</v>
      </c>
      <c r="E50" s="1084" t="s">
        <v>1274</v>
      </c>
      <c r="F50" s="1084" t="s">
        <v>1112</v>
      </c>
      <c r="G50" s="1096" t="s">
        <v>335</v>
      </c>
      <c r="H50" s="791"/>
      <c r="I50" s="75"/>
      <c r="J50"/>
      <c r="K50"/>
      <c r="L50"/>
    </row>
    <row r="51" spans="1:12" ht="13.8" x14ac:dyDescent="0.25">
      <c r="A51" s="790"/>
      <c r="B51" s="80"/>
      <c r="C51" s="81"/>
      <c r="D51" s="82"/>
      <c r="E51" s="344"/>
      <c r="F51" s="83"/>
      <c r="G51" s="80"/>
      <c r="H51" s="791"/>
      <c r="J51"/>
      <c r="K51"/>
      <c r="L51" s="87">
        <f>(SUM(C51:C55))</f>
        <v>0</v>
      </c>
    </row>
    <row r="52" spans="1:12" ht="13.8" x14ac:dyDescent="0.25">
      <c r="A52" s="790"/>
      <c r="B52" s="80"/>
      <c r="C52" s="81"/>
      <c r="D52" s="82"/>
      <c r="E52" s="344"/>
      <c r="F52" s="83"/>
      <c r="G52" s="80"/>
      <c r="H52" s="791"/>
      <c r="I52" s="88"/>
      <c r="J52"/>
      <c r="K52"/>
      <c r="L52"/>
    </row>
    <row r="53" spans="1:12" ht="13.8" x14ac:dyDescent="0.25">
      <c r="A53" s="790"/>
      <c r="B53" s="80"/>
      <c r="C53" s="81"/>
      <c r="D53" s="82"/>
      <c r="E53" s="344"/>
      <c r="F53" s="83"/>
      <c r="G53" s="80"/>
      <c r="H53" s="791"/>
      <c r="I53" s="88"/>
      <c r="J53"/>
      <c r="K53"/>
      <c r="L53"/>
    </row>
    <row r="54" spans="1:12" ht="13.8" x14ac:dyDescent="0.25">
      <c r="A54" s="790"/>
      <c r="B54" s="80"/>
      <c r="C54" s="81"/>
      <c r="D54" s="82"/>
      <c r="E54" s="344"/>
      <c r="F54" s="83"/>
      <c r="G54" s="80"/>
      <c r="H54" s="791"/>
      <c r="I54" s="88"/>
      <c r="J54"/>
      <c r="K54"/>
      <c r="L54"/>
    </row>
    <row r="55" spans="1:12" ht="13.8" x14ac:dyDescent="0.25">
      <c r="A55" s="790"/>
      <c r="B55" s="80"/>
      <c r="C55" s="81"/>
      <c r="D55" s="82"/>
      <c r="E55" s="344"/>
      <c r="F55" s="83"/>
      <c r="G55" s="80"/>
      <c r="H55" s="791"/>
      <c r="I55" s="88"/>
      <c r="J55"/>
      <c r="K55"/>
      <c r="L55"/>
    </row>
    <row r="56" spans="1:12" ht="13.8" x14ac:dyDescent="0.25">
      <c r="A56" s="75"/>
      <c r="B56" s="86" t="s">
        <v>822</v>
      </c>
      <c r="C56" s="91"/>
      <c r="D56" s="788"/>
      <c r="E56" s="103"/>
      <c r="F56" s="84"/>
      <c r="G56" s="104"/>
      <c r="H56" s="103"/>
      <c r="I56" s="791"/>
      <c r="J56" s="88"/>
      <c r="K56" s="75"/>
      <c r="L56" s="75"/>
    </row>
    <row r="57" spans="1:12" ht="13.8" x14ac:dyDescent="0.25">
      <c r="A57" s="790"/>
      <c r="B57" s="105" t="s">
        <v>1276</v>
      </c>
      <c r="C57" s="91"/>
      <c r="D57" s="788"/>
      <c r="E57" s="103"/>
      <c r="F57" s="84"/>
      <c r="G57" s="104"/>
      <c r="H57" s="103"/>
      <c r="I57" s="791"/>
      <c r="J57" s="88"/>
      <c r="K57" s="75"/>
      <c r="L57" s="75"/>
    </row>
    <row r="58" spans="1:12" ht="13.8" x14ac:dyDescent="0.25">
      <c r="A58" s="790"/>
      <c r="B58" s="105" t="s">
        <v>1277</v>
      </c>
      <c r="C58" s="91"/>
      <c r="D58" s="788"/>
      <c r="E58" s="103"/>
      <c r="F58" s="84"/>
      <c r="G58" s="104"/>
      <c r="H58" s="103"/>
      <c r="I58" s="791"/>
      <c r="J58" s="88"/>
      <c r="K58" s="75"/>
      <c r="L58" s="75"/>
    </row>
    <row r="59" spans="1:12" ht="13.8" x14ac:dyDescent="0.25">
      <c r="A59" s="790"/>
      <c r="B59" s="94" t="s">
        <v>1278</v>
      </c>
      <c r="C59" s="91"/>
      <c r="D59" s="788"/>
      <c r="E59" s="103"/>
      <c r="F59" s="84"/>
      <c r="G59" s="104"/>
      <c r="H59" s="103"/>
      <c r="I59" s="791"/>
      <c r="J59" s="88"/>
      <c r="K59" s="75"/>
      <c r="L59" s="75"/>
    </row>
    <row r="60" spans="1:12" ht="13.8" x14ac:dyDescent="0.25">
      <c r="A60" s="790"/>
      <c r="B60" s="94"/>
      <c r="C60" s="91"/>
      <c r="D60" s="788"/>
      <c r="E60" s="103"/>
      <c r="F60" s="84"/>
      <c r="G60" s="104"/>
      <c r="H60" s="103"/>
      <c r="I60" s="791"/>
      <c r="J60" s="88"/>
      <c r="K60" s="75"/>
      <c r="L60" s="75"/>
    </row>
    <row r="61" spans="1:12" ht="13.8" x14ac:dyDescent="0.25">
      <c r="A61" s="790"/>
      <c r="B61" s="75"/>
      <c r="C61" s="91"/>
      <c r="D61" s="788"/>
      <c r="E61" s="103"/>
      <c r="F61" s="84"/>
      <c r="G61" s="104"/>
      <c r="H61" s="103"/>
      <c r="I61" s="791"/>
      <c r="J61" s="88"/>
      <c r="K61" s="75"/>
      <c r="L61" s="75"/>
    </row>
    <row r="62" spans="1:12" ht="13.8" x14ac:dyDescent="0.25">
      <c r="A62" s="790"/>
      <c r="B62" s="94"/>
      <c r="C62" s="91"/>
      <c r="D62" s="788"/>
      <c r="E62" s="103"/>
      <c r="F62" s="84"/>
      <c r="G62" s="104"/>
      <c r="H62" s="103"/>
      <c r="I62" s="791"/>
      <c r="J62" s="88"/>
      <c r="K62" s="75"/>
      <c r="L62" s="75"/>
    </row>
  </sheetData>
  <mergeCells count="14">
    <mergeCell ref="G37:H37"/>
    <mergeCell ref="G19:H19"/>
    <mergeCell ref="G8:H8"/>
    <mergeCell ref="G9:H9"/>
    <mergeCell ref="G10:H10"/>
    <mergeCell ref="G18:H18"/>
    <mergeCell ref="G20:H20"/>
    <mergeCell ref="G21:H21"/>
    <mergeCell ref="G22:H22"/>
    <mergeCell ref="I29:J29"/>
    <mergeCell ref="I28:J28"/>
    <mergeCell ref="I26:J26"/>
    <mergeCell ref="I27:J27"/>
    <mergeCell ref="G35:H35"/>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48"/>
    <pageSetUpPr fitToPage="1"/>
  </sheetPr>
  <dimension ref="A1:M40"/>
  <sheetViews>
    <sheetView view="pageBreakPreview" zoomScaleNormal="100" zoomScaleSheetLayoutView="100" workbookViewId="0">
      <selection activeCell="D10" sqref="D10"/>
    </sheetView>
  </sheetViews>
  <sheetFormatPr defaultRowHeight="13.2" x14ac:dyDescent="0.25"/>
  <cols>
    <col min="1" max="1" width="6.33203125" style="4" customWidth="1"/>
    <col min="2" max="2" width="10.44140625" style="4" customWidth="1"/>
    <col min="3" max="3" width="8.6640625" style="4" customWidth="1"/>
    <col min="4" max="4" width="9.33203125" style="4"/>
    <col min="5" max="6" width="11.6640625" style="4" customWidth="1"/>
    <col min="7" max="7" width="10.6640625" style="4" customWidth="1"/>
    <col min="8" max="8" width="10.44140625" style="4" customWidth="1"/>
    <col min="9" max="9" width="11.5546875" style="4" customWidth="1"/>
    <col min="10" max="10" width="13" style="4" customWidth="1"/>
    <col min="11" max="11" width="0.6640625" style="4" customWidth="1"/>
    <col min="12" max="12" width="14.33203125" style="4" customWidth="1"/>
    <col min="14" max="14" width="7.44140625" bestFit="1" customWidth="1"/>
  </cols>
  <sheetData>
    <row r="1" spans="1:13" ht="15.6" x14ac:dyDescent="0.3">
      <c r="A1" s="70" t="s">
        <v>1279</v>
      </c>
      <c r="B1" s="89"/>
      <c r="C1" s="89"/>
      <c r="D1" s="89"/>
      <c r="E1" s="89"/>
      <c r="F1" s="89"/>
      <c r="G1" s="89"/>
      <c r="H1" s="89"/>
      <c r="I1" s="89"/>
      <c r="J1" s="89"/>
      <c r="K1" s="71"/>
      <c r="L1" s="7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3.75" customHeight="1" x14ac:dyDescent="0.25">
      <c r="K5"/>
      <c r="L5"/>
    </row>
    <row r="6" spans="1:13" ht="19.5" customHeight="1" x14ac:dyDescent="0.25">
      <c r="A6" s="109" t="s">
        <v>1280</v>
      </c>
      <c r="K6"/>
      <c r="L6" s="110" t="s">
        <v>295</v>
      </c>
    </row>
    <row r="7" spans="1:13" s="75" customFormat="1" ht="14.25" customHeight="1" x14ac:dyDescent="0.25">
      <c r="A7" s="93">
        <v>4.0309999999999997</v>
      </c>
      <c r="B7" s="76" t="s">
        <v>1281</v>
      </c>
      <c r="C7" s="788"/>
      <c r="D7" s="788"/>
      <c r="E7" s="792"/>
      <c r="F7" s="792"/>
      <c r="G7" s="792"/>
      <c r="H7" s="792"/>
      <c r="I7" s="1138" t="s">
        <v>1282</v>
      </c>
      <c r="J7" s="1138"/>
      <c r="L7" s="705" t="s">
        <v>297</v>
      </c>
    </row>
    <row r="8" spans="1:13" s="75" customFormat="1" ht="14.25" customHeight="1" x14ac:dyDescent="0.25">
      <c r="A8" s="789"/>
      <c r="B8" s="651" t="s">
        <v>1283</v>
      </c>
      <c r="C8" s="794"/>
      <c r="D8" s="794"/>
      <c r="E8" s="1084"/>
      <c r="F8" s="1084"/>
      <c r="G8" s="1084"/>
      <c r="H8" s="1084"/>
      <c r="I8" s="1169" t="s">
        <v>1167</v>
      </c>
      <c r="J8" s="1169"/>
      <c r="K8" s="791"/>
      <c r="L8" s="77"/>
    </row>
    <row r="9" spans="1:13" s="75" customFormat="1" ht="14.25" customHeight="1" x14ac:dyDescent="0.25">
      <c r="A9" s="790"/>
      <c r="C9" s="1084"/>
      <c r="D9" s="1084"/>
      <c r="F9" s="1084"/>
      <c r="G9" s="1084"/>
      <c r="H9" s="1084" t="s">
        <v>1169</v>
      </c>
      <c r="I9" s="1164"/>
      <c r="J9" s="1165"/>
      <c r="K9" s="791"/>
      <c r="M9" s="79"/>
    </row>
    <row r="10" spans="1:13" s="75" customFormat="1" ht="14.25" customHeight="1" x14ac:dyDescent="0.25">
      <c r="A10" s="790"/>
      <c r="B10" s="86" t="s">
        <v>822</v>
      </c>
      <c r="C10" s="1084"/>
      <c r="D10" s="1084"/>
      <c r="F10" s="1084"/>
      <c r="G10" s="1084"/>
      <c r="H10" s="1084" t="s">
        <v>1284</v>
      </c>
      <c r="I10" s="1164"/>
      <c r="J10" s="1165"/>
      <c r="K10" s="791"/>
      <c r="L10" s="87">
        <f>I9+I10</f>
        <v>0</v>
      </c>
      <c r="M10" s="79"/>
    </row>
    <row r="11" spans="1:13" s="75" customFormat="1" ht="12.75" customHeight="1" x14ac:dyDescent="0.25">
      <c r="A11" s="790"/>
      <c r="B11" s="105" t="s">
        <v>1285</v>
      </c>
      <c r="C11" s="1084"/>
      <c r="D11" s="1084"/>
      <c r="F11" s="1084"/>
      <c r="G11" s="1084"/>
      <c r="H11" s="1084"/>
      <c r="M11" s="79"/>
    </row>
    <row r="12" spans="1:13" s="75" customFormat="1" ht="12.75" customHeight="1" x14ac:dyDescent="0.25">
      <c r="B12" s="94" t="s">
        <v>1286</v>
      </c>
      <c r="C12" s="91"/>
      <c r="D12" s="788"/>
      <c r="E12" s="103"/>
      <c r="F12" s="84"/>
      <c r="G12" s="104"/>
      <c r="H12" s="103"/>
      <c r="I12" s="791"/>
      <c r="J12" s="88"/>
    </row>
    <row r="13" spans="1:13" s="75" customFormat="1" ht="12.75" customHeight="1" x14ac:dyDescent="0.25">
      <c r="B13" s="94" t="s">
        <v>1287</v>
      </c>
      <c r="C13" s="91"/>
      <c r="D13" s="788"/>
      <c r="E13" s="103"/>
      <c r="F13" s="84"/>
      <c r="G13" s="104"/>
      <c r="H13" s="103"/>
      <c r="I13" s="791"/>
      <c r="J13" s="88"/>
    </row>
    <row r="14" spans="1:13" s="75" customFormat="1" ht="11.25" customHeight="1" x14ac:dyDescent="0.25">
      <c r="A14" s="790"/>
      <c r="B14" s="252"/>
      <c r="C14" s="91"/>
      <c r="D14" s="788"/>
      <c r="E14" s="103"/>
      <c r="F14" s="84"/>
      <c r="G14" s="104"/>
      <c r="H14" s="103"/>
      <c r="I14" s="791"/>
      <c r="J14" s="88"/>
    </row>
    <row r="15" spans="1:13" s="75" customFormat="1" ht="11.25" customHeight="1" x14ac:dyDescent="0.25">
      <c r="A15" s="790"/>
      <c r="B15" s="94"/>
      <c r="C15" s="91"/>
      <c r="D15" s="788"/>
      <c r="E15" s="103"/>
      <c r="F15" s="84"/>
      <c r="G15" s="104"/>
      <c r="H15" s="103"/>
      <c r="I15" s="791"/>
      <c r="J15" s="88"/>
    </row>
    <row r="16" spans="1:13" s="75" customFormat="1" ht="14.25" customHeight="1" x14ac:dyDescent="0.25">
      <c r="A16" s="93">
        <v>4.0410000000000004</v>
      </c>
      <c r="B16" s="76" t="s">
        <v>1288</v>
      </c>
      <c r="C16" s="788"/>
      <c r="D16" s="788"/>
      <c r="E16" s="792"/>
      <c r="F16" s="792"/>
      <c r="G16" s="792"/>
      <c r="H16" s="792"/>
      <c r="I16" s="1138" t="s">
        <v>1289</v>
      </c>
      <c r="J16" s="1138"/>
    </row>
    <row r="17" spans="1:13" s="75" customFormat="1" ht="14.25" customHeight="1" x14ac:dyDescent="0.25">
      <c r="A17" s="789"/>
      <c r="B17" s="651" t="s">
        <v>1290</v>
      </c>
      <c r="C17" s="794"/>
      <c r="D17" s="794"/>
      <c r="E17" s="1084"/>
      <c r="F17" s="1084"/>
      <c r="G17" s="1084"/>
      <c r="H17" s="1084"/>
      <c r="I17" s="1169" t="s">
        <v>1167</v>
      </c>
      <c r="J17" s="1169"/>
      <c r="K17" s="791"/>
      <c r="L17" s="77"/>
    </row>
    <row r="18" spans="1:13" s="75" customFormat="1" ht="14.25" customHeight="1" x14ac:dyDescent="0.25">
      <c r="A18" s="790"/>
      <c r="B18" s="706" t="s">
        <v>1291</v>
      </c>
      <c r="C18" s="1084"/>
      <c r="D18" s="1084"/>
      <c r="G18" s="1084"/>
      <c r="H18" s="1084" t="s">
        <v>1169</v>
      </c>
      <c r="I18" s="1164"/>
      <c r="J18" s="1190"/>
      <c r="K18" s="791"/>
      <c r="M18" s="79"/>
    </row>
    <row r="19" spans="1:13" s="75" customFormat="1" ht="14.25" customHeight="1" x14ac:dyDescent="0.25">
      <c r="A19" s="790"/>
      <c r="B19" s="86" t="s">
        <v>822</v>
      </c>
      <c r="C19" s="1084"/>
      <c r="D19" s="1084"/>
      <c r="G19" s="1084"/>
      <c r="H19" s="1084" t="s">
        <v>1284</v>
      </c>
      <c r="I19" s="1164"/>
      <c r="J19" s="1190"/>
      <c r="K19" s="791"/>
      <c r="L19" s="87">
        <f>I18+I19</f>
        <v>0</v>
      </c>
      <c r="M19" s="79"/>
    </row>
    <row r="20" spans="1:13" s="75" customFormat="1" ht="12.75" customHeight="1" x14ac:dyDescent="0.25">
      <c r="A20" s="790"/>
      <c r="B20" s="105" t="s">
        <v>1292</v>
      </c>
      <c r="C20" s="1084"/>
      <c r="D20" s="1084"/>
      <c r="F20" s="1084"/>
      <c r="G20" s="1084"/>
      <c r="H20" s="1084"/>
      <c r="M20" s="79"/>
    </row>
    <row r="21" spans="1:13" s="75" customFormat="1" ht="12.75" customHeight="1" x14ac:dyDescent="0.25">
      <c r="A21" s="790"/>
      <c r="B21" s="105" t="s">
        <v>1293</v>
      </c>
      <c r="C21" s="1084"/>
      <c r="D21" s="1084"/>
      <c r="F21" s="1084"/>
      <c r="G21" s="1084"/>
      <c r="H21" s="1084"/>
      <c r="M21" s="79"/>
    </row>
    <row r="22" spans="1:13" s="75" customFormat="1" ht="12.75" customHeight="1" x14ac:dyDescent="0.25">
      <c r="B22" s="94" t="s">
        <v>1294</v>
      </c>
      <c r="C22" s="91"/>
      <c r="D22" s="788"/>
      <c r="E22" s="103"/>
      <c r="F22" s="84"/>
      <c r="G22" s="104"/>
      <c r="H22" s="103"/>
      <c r="I22" s="791"/>
      <c r="J22" s="88"/>
    </row>
    <row r="23" spans="1:13" s="75" customFormat="1" ht="12.75" customHeight="1" x14ac:dyDescent="0.25">
      <c r="B23" s="94" t="s">
        <v>1295</v>
      </c>
      <c r="C23" s="91"/>
      <c r="D23" s="788"/>
      <c r="E23" s="103"/>
      <c r="F23" s="84"/>
      <c r="G23" s="104"/>
      <c r="H23" s="103"/>
      <c r="I23" s="791"/>
      <c r="J23" s="88"/>
    </row>
    <row r="24" spans="1:13" s="75" customFormat="1" ht="11.25" customHeight="1" x14ac:dyDescent="0.25">
      <c r="B24" s="94"/>
      <c r="C24" s="91"/>
      <c r="D24" s="788"/>
      <c r="E24" s="103"/>
      <c r="F24" s="84"/>
      <c r="G24" s="104"/>
      <c r="H24" s="103"/>
      <c r="I24" s="791"/>
      <c r="J24" s="88"/>
    </row>
    <row r="25" spans="1:13" s="75" customFormat="1" ht="11.25" customHeight="1" x14ac:dyDescent="0.25">
      <c r="B25" s="94"/>
      <c r="C25" s="91"/>
      <c r="D25" s="788"/>
      <c r="E25" s="103"/>
      <c r="F25" s="84"/>
      <c r="G25" s="104"/>
      <c r="H25" s="103"/>
      <c r="I25" s="791"/>
      <c r="J25" s="88"/>
    </row>
    <row r="26" spans="1:13" s="75" customFormat="1" ht="14.25" customHeight="1" x14ac:dyDescent="0.25">
      <c r="A26" s="93">
        <v>4.0449999999999999</v>
      </c>
      <c r="B26" s="76" t="s">
        <v>1296</v>
      </c>
      <c r="C26" s="788"/>
      <c r="D26" s="788"/>
      <c r="E26" s="792"/>
      <c r="F26" s="792"/>
      <c r="G26" s="792"/>
      <c r="H26" s="792"/>
      <c r="I26" s="1138" t="s">
        <v>1289</v>
      </c>
      <c r="J26" s="1138"/>
    </row>
    <row r="27" spans="1:13" s="75" customFormat="1" ht="14.25" customHeight="1" x14ac:dyDescent="0.25">
      <c r="A27" s="789"/>
      <c r="B27" s="651" t="s">
        <v>1290</v>
      </c>
      <c r="C27" s="794"/>
      <c r="D27" s="794"/>
      <c r="E27" s="1084"/>
      <c r="F27" s="1084"/>
      <c r="G27" s="1084"/>
      <c r="H27" s="1084"/>
      <c r="I27" s="1169" t="s">
        <v>1167</v>
      </c>
      <c r="J27" s="1169"/>
      <c r="K27" s="791"/>
      <c r="L27" s="77"/>
    </row>
    <row r="28" spans="1:13" s="75" customFormat="1" ht="14.25" customHeight="1" x14ac:dyDescent="0.25">
      <c r="A28" s="790"/>
      <c r="B28" s="706" t="s">
        <v>1291</v>
      </c>
      <c r="C28" s="1084"/>
      <c r="D28" s="1084"/>
      <c r="G28" s="1084"/>
      <c r="H28" s="1084" t="s">
        <v>1284</v>
      </c>
      <c r="I28" s="1164"/>
      <c r="J28" s="1190"/>
      <c r="K28" s="791"/>
      <c r="L28" s="87">
        <f>I28</f>
        <v>0</v>
      </c>
      <c r="M28" s="79"/>
    </row>
    <row r="29" spans="1:13" s="75" customFormat="1" ht="14.25" customHeight="1" x14ac:dyDescent="0.25">
      <c r="A29" s="790"/>
      <c r="B29" s="86" t="s">
        <v>822</v>
      </c>
      <c r="C29" s="1084"/>
      <c r="D29" s="1084"/>
      <c r="G29" s="1084"/>
      <c r="H29" s="1084"/>
      <c r="I29" s="106"/>
      <c r="J29"/>
      <c r="K29" s="791"/>
      <c r="L29" s="88"/>
      <c r="M29" s="79"/>
    </row>
    <row r="30" spans="1:13" s="75" customFormat="1" ht="12.75" customHeight="1" x14ac:dyDescent="0.25">
      <c r="B30" s="105" t="s">
        <v>1297</v>
      </c>
      <c r="C30" s="91"/>
      <c r="D30" s="788"/>
      <c r="E30" s="103"/>
      <c r="F30" s="84"/>
      <c r="G30" s="104"/>
      <c r="H30" s="103"/>
      <c r="I30" s="791"/>
      <c r="J30" s="88"/>
    </row>
    <row r="31" spans="1:13" s="75" customFormat="1" ht="12.75" customHeight="1" x14ac:dyDescent="0.25">
      <c r="B31" s="94" t="s">
        <v>1298</v>
      </c>
      <c r="C31" s="91"/>
      <c r="D31" s="788"/>
      <c r="E31" s="103"/>
      <c r="F31" s="84"/>
      <c r="G31" s="104"/>
      <c r="H31" s="103"/>
      <c r="I31" s="791"/>
      <c r="J31" s="88"/>
    </row>
    <row r="32" spans="1:13" s="75" customFormat="1" ht="11.25" customHeight="1" x14ac:dyDescent="0.25">
      <c r="B32" s="94"/>
      <c r="C32" s="91"/>
      <c r="D32" s="788"/>
      <c r="E32" s="103"/>
      <c r="F32" s="84"/>
      <c r="G32" s="104"/>
      <c r="H32" s="103"/>
      <c r="I32" s="791"/>
      <c r="J32" s="88"/>
    </row>
    <row r="33" spans="1:13" s="75" customFormat="1" ht="11.25" customHeight="1" x14ac:dyDescent="0.25">
      <c r="B33" s="94"/>
      <c r="C33" s="91"/>
      <c r="D33" s="788"/>
      <c r="E33" s="103"/>
      <c r="F33" s="84"/>
      <c r="G33" s="104"/>
      <c r="H33" s="103"/>
      <c r="I33" s="791"/>
      <c r="J33" s="88"/>
    </row>
    <row r="34" spans="1:13" s="75" customFormat="1" ht="14.25" customHeight="1" x14ac:dyDescent="0.25">
      <c r="A34" s="93">
        <v>4.0510000000000002</v>
      </c>
      <c r="B34" s="76" t="s">
        <v>1299</v>
      </c>
      <c r="C34" s="788"/>
      <c r="D34" s="788"/>
      <c r="E34" s="792"/>
      <c r="F34" s="792"/>
      <c r="G34" s="792"/>
      <c r="H34" s="792"/>
      <c r="I34" s="1138" t="s">
        <v>1300</v>
      </c>
      <c r="J34" s="1138"/>
    </row>
    <row r="35" spans="1:13" s="75" customFormat="1" ht="14.25" customHeight="1" x14ac:dyDescent="0.25">
      <c r="A35" s="789"/>
      <c r="B35" s="651" t="s">
        <v>1301</v>
      </c>
      <c r="C35" s="794"/>
      <c r="D35" s="794"/>
      <c r="E35" s="1084"/>
      <c r="F35" s="1084"/>
      <c r="G35" s="1084"/>
      <c r="H35" s="1084"/>
      <c r="I35" s="1169" t="s">
        <v>1167</v>
      </c>
      <c r="J35" s="1169"/>
      <c r="K35" s="791"/>
      <c r="L35" s="77"/>
    </row>
    <row r="36" spans="1:13" s="75" customFormat="1" ht="14.25" customHeight="1" x14ac:dyDescent="0.25">
      <c r="A36" s="790"/>
      <c r="C36" s="1084"/>
      <c r="D36" s="1084"/>
      <c r="F36" s="1084"/>
      <c r="G36" s="1084"/>
      <c r="H36" s="1084" t="s">
        <v>1169</v>
      </c>
      <c r="I36" s="1164"/>
      <c r="J36" s="1165"/>
      <c r="K36" s="791"/>
      <c r="M36" s="79"/>
    </row>
    <row r="37" spans="1:13" s="75" customFormat="1" ht="14.25" customHeight="1" x14ac:dyDescent="0.25">
      <c r="A37" s="790"/>
      <c r="B37" s="86" t="s">
        <v>822</v>
      </c>
      <c r="C37" s="1084"/>
      <c r="D37" s="1084"/>
      <c r="F37" s="1084"/>
      <c r="G37" s="1084"/>
      <c r="H37" s="1084" t="s">
        <v>1284</v>
      </c>
      <c r="I37" s="1164"/>
      <c r="J37" s="1165"/>
      <c r="K37" s="791"/>
      <c r="L37" s="87">
        <f>I36+I37</f>
        <v>0</v>
      </c>
      <c r="M37" s="79"/>
    </row>
    <row r="38" spans="1:13" s="75" customFormat="1" ht="12.75" customHeight="1" x14ac:dyDescent="0.25">
      <c r="A38" s="790"/>
      <c r="B38" s="105" t="s">
        <v>1302</v>
      </c>
      <c r="C38" s="1084"/>
      <c r="D38" s="1084"/>
      <c r="F38" s="1084"/>
      <c r="G38" s="1084"/>
      <c r="H38" s="1084"/>
      <c r="M38" s="79"/>
    </row>
    <row r="39" spans="1:13" s="75" customFormat="1" ht="12.75" customHeight="1" x14ac:dyDescent="0.25">
      <c r="A39" s="790"/>
      <c r="B39" s="105" t="s">
        <v>1293</v>
      </c>
      <c r="C39" s="1084"/>
      <c r="D39" s="1084"/>
      <c r="F39" s="1084"/>
      <c r="G39" s="1084"/>
      <c r="H39" s="1084"/>
      <c r="M39" s="79"/>
    </row>
    <row r="40" spans="1:13" s="75" customFormat="1" ht="12.75" customHeight="1" x14ac:dyDescent="0.25">
      <c r="B40" s="94" t="s">
        <v>1286</v>
      </c>
      <c r="C40" s="91"/>
      <c r="D40" s="788"/>
      <c r="E40" s="103"/>
      <c r="F40" s="84"/>
      <c r="G40" s="104"/>
      <c r="H40" s="103"/>
      <c r="I40" s="791"/>
      <c r="J40" s="88"/>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indexed="48"/>
    <pageSetUpPr fitToPage="1"/>
  </sheetPr>
  <dimension ref="A1:L64"/>
  <sheetViews>
    <sheetView view="pageBreakPreview" zoomScaleNormal="100" zoomScaleSheetLayoutView="100" workbookViewId="0">
      <selection activeCell="D10" sqref="D10"/>
    </sheetView>
  </sheetViews>
  <sheetFormatPr defaultRowHeight="13.2" x14ac:dyDescent="0.25"/>
  <cols>
    <col min="1" max="1" width="9.5546875" customWidth="1"/>
    <col min="2" max="2" width="10" customWidth="1"/>
    <col min="3" max="3" width="11.33203125" customWidth="1"/>
    <col min="4" max="4" width="19.5546875" customWidth="1"/>
    <col min="5" max="5" width="12.5546875" customWidth="1"/>
    <col min="6" max="6" width="12.33203125" customWidth="1"/>
    <col min="7" max="7" width="11.5546875" customWidth="1"/>
    <col min="8" max="8" width="12.6640625" customWidth="1"/>
    <col min="9" max="9" width="1.6640625" customWidth="1"/>
    <col min="10" max="10" width="1.33203125" customWidth="1"/>
    <col min="11" max="11" width="10" customWidth="1"/>
  </cols>
  <sheetData>
    <row r="1" spans="1:12" x14ac:dyDescent="0.25">
      <c r="A1" s="196" t="s">
        <v>879</v>
      </c>
      <c r="B1" s="1087" t="str">
        <f>IF('Cost Summary Forms'!J1&gt;0,'Cost Summary Forms'!J1,"")</f>
        <v/>
      </c>
      <c r="C1" s="111" t="s">
        <v>2</v>
      </c>
      <c r="D1" s="118"/>
      <c r="E1" s="633" t="str">
        <f>IF('Cost Summary Forms'!E3&gt;0,'Cost Summary Forms'!E3,"")</f>
        <v/>
      </c>
      <c r="F1" s="118"/>
      <c r="G1" s="118"/>
      <c r="H1" s="111" t="s">
        <v>880</v>
      </c>
      <c r="I1" s="112"/>
      <c r="J1" s="113" t="s">
        <v>881</v>
      </c>
      <c r="K1" s="114"/>
    </row>
    <row r="2" spans="1:12" ht="24.75" customHeight="1" x14ac:dyDescent="0.3">
      <c r="A2" s="70" t="s">
        <v>1303</v>
      </c>
      <c r="B2" s="71"/>
      <c r="C2" s="71"/>
      <c r="D2" s="71"/>
      <c r="E2" s="71"/>
      <c r="F2" s="115"/>
      <c r="G2" s="115"/>
      <c r="H2" s="115"/>
      <c r="I2" s="115"/>
      <c r="J2" s="115"/>
      <c r="K2" s="197"/>
      <c r="L2" s="71"/>
    </row>
    <row r="3" spans="1:12" ht="9.75" customHeight="1" x14ac:dyDescent="0.25"/>
    <row r="4" spans="1:12" ht="13.5" customHeight="1" x14ac:dyDescent="0.25">
      <c r="A4" s="278" t="s">
        <v>1304</v>
      </c>
      <c r="B4" s="279"/>
      <c r="C4" s="279"/>
      <c r="D4" s="279"/>
      <c r="E4" s="279"/>
      <c r="F4" s="279"/>
      <c r="G4" s="279"/>
      <c r="H4" s="279"/>
      <c r="I4" s="279"/>
      <c r="J4" s="280"/>
      <c r="K4" s="281"/>
    </row>
    <row r="5" spans="1:12" ht="9" customHeight="1" x14ac:dyDescent="0.25">
      <c r="A5" s="312"/>
      <c r="B5" s="201"/>
      <c r="C5" s="201"/>
      <c r="D5" s="201"/>
      <c r="E5" s="201"/>
      <c r="F5" s="201"/>
      <c r="G5" s="201"/>
      <c r="H5" s="201"/>
      <c r="I5" s="201"/>
      <c r="J5" s="282"/>
      <c r="K5" s="283"/>
    </row>
    <row r="6" spans="1:12" ht="13.8" x14ac:dyDescent="0.25">
      <c r="A6" s="189" t="s">
        <v>1305</v>
      </c>
      <c r="B6" s="282"/>
      <c r="C6" s="282"/>
      <c r="D6" s="201"/>
      <c r="E6" s="201"/>
      <c r="F6" s="201"/>
      <c r="G6" s="201"/>
      <c r="H6" s="201"/>
      <c r="I6" s="201"/>
      <c r="J6" s="282"/>
      <c r="K6" s="283"/>
    </row>
    <row r="7" spans="1:12" x14ac:dyDescent="0.25">
      <c r="A7" s="285"/>
      <c r="B7" s="1084"/>
      <c r="D7" s="1084" t="s">
        <v>1306</v>
      </c>
      <c r="E7" s="1084" t="s">
        <v>1025</v>
      </c>
      <c r="F7" s="1084" t="s">
        <v>969</v>
      </c>
      <c r="G7" s="1084" t="s">
        <v>299</v>
      </c>
      <c r="H7" s="1084" t="s">
        <v>1026</v>
      </c>
      <c r="I7" s="1084"/>
      <c r="J7" s="79"/>
      <c r="K7" s="284"/>
    </row>
    <row r="8" spans="1:12" x14ac:dyDescent="0.25">
      <c r="A8" s="285" t="s">
        <v>970</v>
      </c>
      <c r="B8" s="1084" t="s">
        <v>319</v>
      </c>
      <c r="C8" s="1084" t="s">
        <v>318</v>
      </c>
      <c r="D8" s="1084" t="s">
        <v>1307</v>
      </c>
      <c r="E8" s="1084" t="s">
        <v>856</v>
      </c>
      <c r="F8" s="1084" t="s">
        <v>301</v>
      </c>
      <c r="G8" s="1084" t="s">
        <v>973</v>
      </c>
      <c r="H8" s="1084" t="s">
        <v>1029</v>
      </c>
      <c r="I8" s="1084"/>
      <c r="J8" s="79"/>
      <c r="K8" s="284"/>
    </row>
    <row r="9" spans="1:12" x14ac:dyDescent="0.25">
      <c r="A9" s="285" t="s">
        <v>876</v>
      </c>
      <c r="B9" s="1084" t="s">
        <v>1307</v>
      </c>
      <c r="C9" s="1084" t="s">
        <v>1308</v>
      </c>
      <c r="D9" s="1084" t="s">
        <v>1309</v>
      </c>
      <c r="E9" s="1084" t="s">
        <v>304</v>
      </c>
      <c r="F9" s="1084" t="s">
        <v>305</v>
      </c>
      <c r="G9" s="1084" t="s">
        <v>306</v>
      </c>
      <c r="H9" s="1096" t="s">
        <v>831</v>
      </c>
      <c r="I9" s="286"/>
      <c r="J9" s="79"/>
      <c r="K9" s="287" t="s">
        <v>362</v>
      </c>
    </row>
    <row r="10" spans="1:12" x14ac:dyDescent="0.25">
      <c r="A10" s="80"/>
      <c r="B10" s="81"/>
      <c r="C10" s="320"/>
      <c r="D10" s="321"/>
      <c r="E10" s="82"/>
      <c r="F10" s="83"/>
      <c r="G10" s="80"/>
      <c r="H10" s="82"/>
      <c r="I10" s="209"/>
      <c r="J10" s="84"/>
      <c r="K10" s="288">
        <f t="shared" ref="K10:K17" si="0">B10*C10</f>
        <v>0</v>
      </c>
    </row>
    <row r="11" spans="1:12" x14ac:dyDescent="0.25">
      <c r="A11" s="80"/>
      <c r="B11" s="81"/>
      <c r="C11" s="320"/>
      <c r="D11" s="321"/>
      <c r="E11" s="82"/>
      <c r="F11" s="83"/>
      <c r="G11" s="80"/>
      <c r="H11" s="82"/>
      <c r="I11" s="209"/>
      <c r="J11" s="84"/>
      <c r="K11" s="288">
        <f t="shared" si="0"/>
        <v>0</v>
      </c>
    </row>
    <row r="12" spans="1:12" x14ac:dyDescent="0.25">
      <c r="A12" s="80"/>
      <c r="B12" s="81"/>
      <c r="C12" s="320"/>
      <c r="D12" s="321"/>
      <c r="E12" s="82"/>
      <c r="F12" s="83"/>
      <c r="G12" s="80"/>
      <c r="H12" s="82"/>
      <c r="I12" s="209"/>
      <c r="J12" s="84"/>
      <c r="K12" s="288">
        <f t="shared" si="0"/>
        <v>0</v>
      </c>
    </row>
    <row r="13" spans="1:12" x14ac:dyDescent="0.25">
      <c r="A13" s="80"/>
      <c r="B13" s="81"/>
      <c r="C13" s="320"/>
      <c r="D13" s="321"/>
      <c r="E13" s="82"/>
      <c r="F13" s="83"/>
      <c r="G13" s="80"/>
      <c r="H13" s="82"/>
      <c r="I13" s="209"/>
      <c r="J13" s="84"/>
      <c r="K13" s="288">
        <f t="shared" si="0"/>
        <v>0</v>
      </c>
    </row>
    <row r="14" spans="1:12" x14ac:dyDescent="0.25">
      <c r="A14" s="80"/>
      <c r="B14" s="81"/>
      <c r="C14" s="320"/>
      <c r="D14" s="321"/>
      <c r="E14" s="82"/>
      <c r="F14" s="83"/>
      <c r="G14" s="80"/>
      <c r="H14" s="82"/>
      <c r="I14" s="209"/>
      <c r="J14" s="84"/>
      <c r="K14" s="288">
        <f t="shared" si="0"/>
        <v>0</v>
      </c>
    </row>
    <row r="15" spans="1:12" x14ac:dyDescent="0.25">
      <c r="A15" s="80"/>
      <c r="B15" s="81"/>
      <c r="C15" s="320"/>
      <c r="D15" s="321"/>
      <c r="E15" s="82"/>
      <c r="F15" s="83"/>
      <c r="G15" s="80"/>
      <c r="H15" s="82"/>
      <c r="I15" s="209"/>
      <c r="J15" s="84"/>
      <c r="K15" s="288">
        <f t="shared" si="0"/>
        <v>0</v>
      </c>
    </row>
    <row r="16" spans="1:12" x14ac:dyDescent="0.25">
      <c r="A16" s="80"/>
      <c r="B16" s="81"/>
      <c r="C16" s="320"/>
      <c r="D16" s="321"/>
      <c r="E16" s="82"/>
      <c r="F16" s="83"/>
      <c r="G16" s="80"/>
      <c r="H16" s="82"/>
      <c r="I16" s="209"/>
      <c r="J16" s="84"/>
      <c r="K16" s="288">
        <f t="shared" si="0"/>
        <v>0</v>
      </c>
    </row>
    <row r="17" spans="1:11" ht="13.8" thickBot="1" x14ac:dyDescent="0.3">
      <c r="A17" s="80"/>
      <c r="B17" s="81"/>
      <c r="C17" s="320"/>
      <c r="D17" s="321"/>
      <c r="E17" s="82"/>
      <c r="F17" s="83"/>
      <c r="G17" s="80"/>
      <c r="H17" s="82"/>
      <c r="I17" s="209"/>
      <c r="J17" s="84"/>
      <c r="K17" s="288">
        <f t="shared" si="0"/>
        <v>0</v>
      </c>
    </row>
    <row r="18" spans="1:11" ht="13.5" customHeight="1" thickBot="1" x14ac:dyDescent="0.3">
      <c r="A18" s="310" t="s">
        <v>1310</v>
      </c>
      <c r="B18" s="289"/>
      <c r="C18" s="318"/>
      <c r="D18" s="207"/>
      <c r="E18" s="207"/>
      <c r="F18" s="208"/>
      <c r="G18" s="207"/>
      <c r="H18" s="207"/>
      <c r="I18" s="290" t="s">
        <v>1311</v>
      </c>
      <c r="K18" s="917">
        <f>SUM(K10:K17)</f>
        <v>0</v>
      </c>
    </row>
    <row r="19" spans="1:11" s="113" customFormat="1" ht="10.199999999999999" x14ac:dyDescent="0.2">
      <c r="A19" s="310" t="s">
        <v>1312</v>
      </c>
      <c r="B19" s="289"/>
      <c r="C19" s="313"/>
      <c r="D19" s="422"/>
      <c r="E19" s="422"/>
      <c r="F19" s="918"/>
      <c r="G19" s="422"/>
      <c r="H19" s="422"/>
      <c r="I19" s="919"/>
      <c r="K19" s="583"/>
    </row>
    <row r="20" spans="1:11" x14ac:dyDescent="0.25">
      <c r="A20" s="190"/>
      <c r="B20" s="282"/>
      <c r="C20" s="282"/>
      <c r="D20" s="201"/>
      <c r="E20" s="201"/>
      <c r="F20" s="201"/>
      <c r="G20" s="201"/>
      <c r="H20" s="201"/>
      <c r="I20" s="201"/>
      <c r="J20" s="282"/>
      <c r="K20" s="283"/>
    </row>
    <row r="21" spans="1:11" ht="12.75" customHeight="1" x14ac:dyDescent="0.25">
      <c r="A21" s="189" t="s">
        <v>1313</v>
      </c>
      <c r="B21" s="289"/>
      <c r="C21" s="106"/>
      <c r="D21" s="209"/>
      <c r="E21" s="84"/>
      <c r="F21" s="108"/>
      <c r="G21" s="209"/>
      <c r="H21" s="209"/>
      <c r="I21" s="209"/>
      <c r="J21" s="84"/>
      <c r="K21" s="291"/>
    </row>
    <row r="22" spans="1:11" x14ac:dyDescent="0.25">
      <c r="A22" s="80"/>
      <c r="B22" s="81"/>
      <c r="C22" s="320"/>
      <c r="D22" s="321"/>
      <c r="E22" s="299"/>
      <c r="F22" s="83"/>
      <c r="G22" s="80"/>
      <c r="H22" s="299"/>
      <c r="I22" s="293"/>
      <c r="J22" s="84"/>
      <c r="K22" s="288">
        <f t="shared" ref="K22:K27" si="1">B22*C22</f>
        <v>0</v>
      </c>
    </row>
    <row r="23" spans="1:11" x14ac:dyDescent="0.25">
      <c r="A23" s="80"/>
      <c r="B23" s="81"/>
      <c r="C23" s="320"/>
      <c r="D23" s="321"/>
      <c r="E23" s="299"/>
      <c r="F23" s="83"/>
      <c r="G23" s="80"/>
      <c r="H23" s="299"/>
      <c r="I23" s="293"/>
      <c r="J23" s="84"/>
      <c r="K23" s="288">
        <f t="shared" si="1"/>
        <v>0</v>
      </c>
    </row>
    <row r="24" spans="1:11" x14ac:dyDescent="0.25">
      <c r="A24" s="80"/>
      <c r="B24" s="81"/>
      <c r="C24" s="320"/>
      <c r="D24" s="321"/>
      <c r="E24" s="299"/>
      <c r="F24" s="83"/>
      <c r="G24" s="80"/>
      <c r="H24" s="299"/>
      <c r="I24" s="293"/>
      <c r="J24" s="84"/>
      <c r="K24" s="288">
        <f t="shared" si="1"/>
        <v>0</v>
      </c>
    </row>
    <row r="25" spans="1:11" x14ac:dyDescent="0.25">
      <c r="A25" s="80"/>
      <c r="B25" s="81"/>
      <c r="C25" s="320"/>
      <c r="D25" s="321"/>
      <c r="E25" s="299"/>
      <c r="F25" s="83"/>
      <c r="G25" s="80"/>
      <c r="H25" s="299"/>
      <c r="I25" s="293"/>
      <c r="J25" s="84"/>
      <c r="K25" s="288">
        <f t="shared" si="1"/>
        <v>0</v>
      </c>
    </row>
    <row r="26" spans="1:11" x14ac:dyDescent="0.25">
      <c r="A26" s="80"/>
      <c r="B26" s="81"/>
      <c r="C26" s="320"/>
      <c r="D26" s="321"/>
      <c r="E26" s="299"/>
      <c r="F26" s="83"/>
      <c r="G26" s="80"/>
      <c r="H26" s="299"/>
      <c r="I26" s="293"/>
      <c r="J26" s="84"/>
      <c r="K26" s="288">
        <f t="shared" si="1"/>
        <v>0</v>
      </c>
    </row>
    <row r="27" spans="1:11" ht="13.8" thickBot="1" x14ac:dyDescent="0.3">
      <c r="A27" s="80"/>
      <c r="B27" s="81"/>
      <c r="C27" s="320"/>
      <c r="D27" s="321"/>
      <c r="E27" s="299"/>
      <c r="F27" s="83"/>
      <c r="G27" s="80"/>
      <c r="H27" s="299"/>
      <c r="I27" s="292"/>
      <c r="J27" s="206"/>
      <c r="K27" s="288">
        <f t="shared" si="1"/>
        <v>0</v>
      </c>
    </row>
    <row r="28" spans="1:11" ht="14.4" thickBot="1" x14ac:dyDescent="0.3">
      <c r="A28" s="310" t="s">
        <v>1314</v>
      </c>
      <c r="B28" s="295"/>
      <c r="C28" s="300"/>
      <c r="D28" s="119"/>
      <c r="E28" s="119"/>
      <c r="F28" s="119"/>
      <c r="G28" s="119"/>
      <c r="H28" s="119"/>
      <c r="I28" s="294" t="s">
        <v>1315</v>
      </c>
      <c r="J28" s="301"/>
      <c r="K28" s="917">
        <f>SUM(K22:K27)</f>
        <v>0</v>
      </c>
    </row>
    <row r="29" spans="1:11" s="113" customFormat="1" ht="10.199999999999999" x14ac:dyDescent="0.2">
      <c r="A29" s="311"/>
      <c r="B29" s="920"/>
      <c r="C29" s="314"/>
      <c r="D29" s="315"/>
      <c r="E29" s="315"/>
      <c r="F29" s="316"/>
      <c r="G29" s="315"/>
      <c r="H29" s="315"/>
      <c r="I29" s="315"/>
      <c r="J29" s="315"/>
      <c r="K29" s="317"/>
    </row>
    <row r="30" spans="1:11" ht="12.75" customHeight="1" x14ac:dyDescent="0.25">
      <c r="A30" s="189" t="s">
        <v>1316</v>
      </c>
      <c r="B30" s="289"/>
      <c r="C30" s="106"/>
      <c r="D30" s="209"/>
      <c r="E30" s="84"/>
      <c r="F30" s="108"/>
      <c r="G30" s="209"/>
      <c r="H30" s="209"/>
      <c r="I30" s="209"/>
      <c r="J30" s="84"/>
      <c r="K30" s="291"/>
    </row>
    <row r="31" spans="1:11" x14ac:dyDescent="0.25">
      <c r="A31" s="80"/>
      <c r="B31" s="81"/>
      <c r="C31" s="320"/>
      <c r="D31" s="321"/>
      <c r="E31" s="299"/>
      <c r="F31" s="83"/>
      <c r="G31" s="80"/>
      <c r="H31" s="299"/>
      <c r="I31" s="293"/>
      <c r="J31" s="84"/>
      <c r="K31" s="288">
        <f t="shared" ref="K31:K36" si="2">B31*C31</f>
        <v>0</v>
      </c>
    </row>
    <row r="32" spans="1:11" x14ac:dyDescent="0.25">
      <c r="A32" s="80"/>
      <c r="B32" s="81"/>
      <c r="C32" s="320"/>
      <c r="D32" s="321"/>
      <c r="E32" s="299"/>
      <c r="F32" s="83"/>
      <c r="G32" s="80"/>
      <c r="H32" s="299"/>
      <c r="I32" s="293"/>
      <c r="J32" s="84"/>
      <c r="K32" s="288">
        <f t="shared" si="2"/>
        <v>0</v>
      </c>
    </row>
    <row r="33" spans="1:11" x14ac:dyDescent="0.25">
      <c r="A33" s="80"/>
      <c r="B33" s="81"/>
      <c r="C33" s="320"/>
      <c r="D33" s="321"/>
      <c r="E33" s="299"/>
      <c r="F33" s="83"/>
      <c r="G33" s="80"/>
      <c r="H33" s="299"/>
      <c r="I33" s="293"/>
      <c r="J33" s="84"/>
      <c r="K33" s="288">
        <f t="shared" si="2"/>
        <v>0</v>
      </c>
    </row>
    <row r="34" spans="1:11" x14ac:dyDescent="0.25">
      <c r="A34" s="80"/>
      <c r="B34" s="81"/>
      <c r="C34" s="320"/>
      <c r="D34" s="321"/>
      <c r="E34" s="299"/>
      <c r="F34" s="83"/>
      <c r="G34" s="80"/>
      <c r="H34" s="299"/>
      <c r="I34" s="293"/>
      <c r="J34" s="84"/>
      <c r="K34" s="288">
        <f t="shared" si="2"/>
        <v>0</v>
      </c>
    </row>
    <row r="35" spans="1:11" x14ac:dyDescent="0.25">
      <c r="A35" s="80"/>
      <c r="B35" s="81"/>
      <c r="C35" s="320"/>
      <c r="D35" s="321"/>
      <c r="E35" s="299"/>
      <c r="F35" s="83"/>
      <c r="G35" s="80"/>
      <c r="H35" s="299"/>
      <c r="I35" s="293"/>
      <c r="J35" s="84"/>
      <c r="K35" s="288">
        <f t="shared" si="2"/>
        <v>0</v>
      </c>
    </row>
    <row r="36" spans="1:11" ht="13.8" thickBot="1" x14ac:dyDescent="0.3">
      <c r="A36" s="80"/>
      <c r="B36" s="81"/>
      <c r="C36" s="320"/>
      <c r="D36" s="321"/>
      <c r="E36" s="299"/>
      <c r="F36" s="83"/>
      <c r="G36" s="80"/>
      <c r="H36" s="299"/>
      <c r="I36" s="292"/>
      <c r="J36" s="206"/>
      <c r="K36" s="288">
        <f t="shared" si="2"/>
        <v>0</v>
      </c>
    </row>
    <row r="37" spans="1:11" ht="14.4" thickBot="1" x14ac:dyDescent="0.3">
      <c r="A37" s="310" t="s">
        <v>1317</v>
      </c>
      <c r="B37" s="295"/>
      <c r="C37" s="300"/>
      <c r="D37" s="119"/>
      <c r="E37" s="119"/>
      <c r="F37" s="119"/>
      <c r="G37" s="119"/>
      <c r="H37" s="119"/>
      <c r="I37" s="294" t="s">
        <v>1318</v>
      </c>
      <c r="J37" s="301"/>
      <c r="K37" s="917">
        <f>SUM(K31:K36)</f>
        <v>0</v>
      </c>
    </row>
    <row r="38" spans="1:11" s="113" customFormat="1" ht="10.199999999999999" x14ac:dyDescent="0.2">
      <c r="A38" s="310" t="s">
        <v>1319</v>
      </c>
      <c r="B38" s="920"/>
      <c r="C38" s="313"/>
      <c r="I38" s="921"/>
      <c r="K38" s="319"/>
    </row>
    <row r="39" spans="1:11" x14ac:dyDescent="0.25">
      <c r="A39" s="310"/>
      <c r="B39" s="295"/>
      <c r="C39" s="296"/>
      <c r="D39" s="293"/>
      <c r="E39" s="293"/>
      <c r="F39" s="297"/>
      <c r="G39" s="293"/>
      <c r="H39" s="293"/>
      <c r="I39" s="293"/>
      <c r="J39" s="293"/>
      <c r="K39" s="298"/>
    </row>
    <row r="40" spans="1:11" ht="12.75" customHeight="1" x14ac:dyDescent="0.25">
      <c r="A40" s="189" t="s">
        <v>1320</v>
      </c>
      <c r="B40" s="289"/>
      <c r="C40" s="106"/>
      <c r="D40" s="209"/>
      <c r="E40" s="84"/>
      <c r="F40" s="108"/>
      <c r="G40" s="209"/>
      <c r="H40" s="209"/>
      <c r="I40" s="209"/>
      <c r="J40" s="84"/>
      <c r="K40" s="291"/>
    </row>
    <row r="41" spans="1:11" x14ac:dyDescent="0.25">
      <c r="A41" s="80"/>
      <c r="B41" s="81"/>
      <c r="C41" s="320"/>
      <c r="D41" s="321"/>
      <c r="E41" s="299"/>
      <c r="F41" s="83"/>
      <c r="G41" s="80"/>
      <c r="H41" s="299"/>
      <c r="I41" s="293"/>
      <c r="J41" s="84"/>
      <c r="K41" s="288">
        <f>B41*C41</f>
        <v>0</v>
      </c>
    </row>
    <row r="42" spans="1:11" x14ac:dyDescent="0.25">
      <c r="A42" s="80"/>
      <c r="B42" s="81"/>
      <c r="C42" s="320"/>
      <c r="D42" s="321"/>
      <c r="E42" s="299"/>
      <c r="F42" s="83"/>
      <c r="G42" s="80"/>
      <c r="H42" s="299"/>
      <c r="I42" s="293"/>
      <c r="J42" s="84"/>
      <c r="K42" s="288">
        <f>B42*C42</f>
        <v>0</v>
      </c>
    </row>
    <row r="43" spans="1:11" ht="13.8" thickBot="1" x14ac:dyDescent="0.3">
      <c r="A43" s="80"/>
      <c r="B43" s="81"/>
      <c r="C43" s="320"/>
      <c r="D43" s="321"/>
      <c r="E43" s="299"/>
      <c r="F43" s="83"/>
      <c r="G43" s="80"/>
      <c r="H43" s="299"/>
      <c r="I43" s="293"/>
      <c r="J43" s="84"/>
      <c r="K43" s="288">
        <f>B43*C43</f>
        <v>0</v>
      </c>
    </row>
    <row r="44" spans="1:11" ht="14.4" thickBot="1" x14ac:dyDescent="0.3">
      <c r="A44" s="302"/>
      <c r="B44" s="303"/>
      <c r="C44" s="304"/>
      <c r="D44" s="185"/>
      <c r="E44" s="185"/>
      <c r="F44" s="185"/>
      <c r="G44" s="185"/>
      <c r="H44" s="185"/>
      <c r="I44" s="305" t="s">
        <v>1321</v>
      </c>
      <c r="J44" s="306"/>
      <c r="K44" s="917">
        <f>SUM(K41:K43)</f>
        <v>0</v>
      </c>
    </row>
    <row r="45" spans="1:11" ht="15" customHeight="1" x14ac:dyDescent="0.25">
      <c r="A45" s="293"/>
      <c r="B45" s="295"/>
      <c r="C45" s="296"/>
      <c r="D45" s="293"/>
      <c r="E45" s="293"/>
      <c r="F45" s="293"/>
      <c r="G45" s="293"/>
      <c r="H45" s="293"/>
      <c r="I45" s="293"/>
      <c r="J45" s="293"/>
      <c r="K45" s="307"/>
    </row>
    <row r="46" spans="1:11" ht="13.8" x14ac:dyDescent="0.25">
      <c r="A46" s="189" t="s">
        <v>1322</v>
      </c>
      <c r="B46" s="106"/>
      <c r="C46" s="84"/>
      <c r="F46" s="286"/>
      <c r="G46" s="286"/>
      <c r="H46" s="286"/>
      <c r="I46" s="209"/>
      <c r="J46" s="84"/>
      <c r="K46" s="291"/>
    </row>
    <row r="47" spans="1:11" x14ac:dyDescent="0.25">
      <c r="A47" s="80"/>
      <c r="B47" s="81"/>
      <c r="E47" s="82"/>
      <c r="F47" s="308"/>
      <c r="G47" s="80"/>
      <c r="H47" s="82"/>
      <c r="I47" s="209"/>
      <c r="J47" s="84"/>
      <c r="K47" s="288">
        <f t="shared" ref="K47:K52" si="3">B47</f>
        <v>0</v>
      </c>
    </row>
    <row r="48" spans="1:11" x14ac:dyDescent="0.25">
      <c r="A48" s="80"/>
      <c r="B48" s="81"/>
      <c r="E48" s="82"/>
      <c r="F48" s="308"/>
      <c r="G48" s="80"/>
      <c r="H48" s="82"/>
      <c r="I48" s="209"/>
      <c r="J48" s="84"/>
      <c r="K48" s="288">
        <f t="shared" si="3"/>
        <v>0</v>
      </c>
    </row>
    <row r="49" spans="1:11" x14ac:dyDescent="0.25">
      <c r="A49" s="80"/>
      <c r="B49" s="81"/>
      <c r="E49" s="82"/>
      <c r="F49" s="308"/>
      <c r="G49" s="80"/>
      <c r="H49" s="82"/>
      <c r="I49" s="209"/>
      <c r="J49" s="84"/>
      <c r="K49" s="288">
        <f t="shared" si="3"/>
        <v>0</v>
      </c>
    </row>
    <row r="50" spans="1:11" x14ac:dyDescent="0.25">
      <c r="A50" s="80"/>
      <c r="B50" s="81"/>
      <c r="E50" s="82"/>
      <c r="F50" s="308"/>
      <c r="G50" s="80"/>
      <c r="H50" s="82"/>
      <c r="I50" s="209"/>
      <c r="J50" s="84"/>
      <c r="K50" s="288">
        <f t="shared" si="3"/>
        <v>0</v>
      </c>
    </row>
    <row r="51" spans="1:11" x14ac:dyDescent="0.25">
      <c r="A51" s="80"/>
      <c r="B51" s="81"/>
      <c r="E51" s="82"/>
      <c r="F51" s="308"/>
      <c r="G51" s="80"/>
      <c r="H51" s="82"/>
      <c r="I51" s="209"/>
      <c r="J51" s="84"/>
      <c r="K51" s="288">
        <f t="shared" si="3"/>
        <v>0</v>
      </c>
    </row>
    <row r="52" spans="1:11" ht="13.8" thickBot="1" x14ac:dyDescent="0.3">
      <c r="A52" s="80"/>
      <c r="B52" s="81"/>
      <c r="E52" s="82"/>
      <c r="F52" s="308"/>
      <c r="G52" s="80"/>
      <c r="H52" s="82"/>
      <c r="I52" s="209"/>
      <c r="J52" s="84"/>
      <c r="K52" s="288">
        <f t="shared" si="3"/>
        <v>0</v>
      </c>
    </row>
    <row r="53" spans="1:11" ht="14.4" thickBot="1" x14ac:dyDescent="0.3">
      <c r="A53" s="384" t="s">
        <v>1323</v>
      </c>
      <c r="B53" s="118"/>
      <c r="C53" s="118"/>
      <c r="D53" s="118"/>
      <c r="E53" s="118"/>
      <c r="F53" s="118"/>
      <c r="G53" s="118"/>
      <c r="H53" s="118"/>
      <c r="I53" s="305" t="s">
        <v>1324</v>
      </c>
      <c r="J53" s="584"/>
      <c r="K53" s="922">
        <f>SUM(K47:K52)</f>
        <v>0</v>
      </c>
    </row>
    <row r="54" spans="1:11" ht="13.8" x14ac:dyDescent="0.25">
      <c r="A54" s="310"/>
      <c r="I54" s="294"/>
      <c r="K54" s="965"/>
    </row>
    <row r="55" spans="1:11" ht="13.8" x14ac:dyDescent="0.25">
      <c r="A55" s="189" t="s">
        <v>1325</v>
      </c>
      <c r="B55" s="106"/>
      <c r="C55" s="84"/>
      <c r="F55" s="286"/>
      <c r="G55" s="286"/>
      <c r="H55" s="286"/>
      <c r="I55" s="209"/>
      <c r="J55" s="84"/>
      <c r="K55" s="291"/>
    </row>
    <row r="56" spans="1:11" x14ac:dyDescent="0.25">
      <c r="A56" s="80"/>
      <c r="B56" s="81"/>
      <c r="E56" s="82"/>
      <c r="F56" s="308"/>
      <c r="G56" s="80"/>
      <c r="H56" s="82"/>
      <c r="I56" s="209"/>
      <c r="J56" s="84"/>
      <c r="K56" s="288">
        <f t="shared" ref="K56:K61" si="4">B56</f>
        <v>0</v>
      </c>
    </row>
    <row r="57" spans="1:11" x14ac:dyDescent="0.25">
      <c r="A57" s="80"/>
      <c r="B57" s="81"/>
      <c r="E57" s="82"/>
      <c r="F57" s="308"/>
      <c r="G57" s="80"/>
      <c r="H57" s="82"/>
      <c r="I57" s="209"/>
      <c r="J57" s="84"/>
      <c r="K57" s="288">
        <f t="shared" si="4"/>
        <v>0</v>
      </c>
    </row>
    <row r="58" spans="1:11" x14ac:dyDescent="0.25">
      <c r="A58" s="80"/>
      <c r="B58" s="81"/>
      <c r="E58" s="82"/>
      <c r="F58" s="308"/>
      <c r="G58" s="80"/>
      <c r="H58" s="82"/>
      <c r="I58" s="209"/>
      <c r="J58" s="84"/>
      <c r="K58" s="288">
        <f t="shared" si="4"/>
        <v>0</v>
      </c>
    </row>
    <row r="59" spans="1:11" x14ac:dyDescent="0.25">
      <c r="A59" s="80"/>
      <c r="B59" s="81"/>
      <c r="E59" s="82"/>
      <c r="F59" s="308"/>
      <c r="G59" s="80"/>
      <c r="H59" s="82"/>
      <c r="I59" s="209"/>
      <c r="J59" s="84"/>
      <c r="K59" s="288">
        <f t="shared" si="4"/>
        <v>0</v>
      </c>
    </row>
    <row r="60" spans="1:11" x14ac:dyDescent="0.25">
      <c r="A60" s="80"/>
      <c r="B60" s="81"/>
      <c r="E60" s="82"/>
      <c r="F60" s="308"/>
      <c r="G60" s="80"/>
      <c r="H60" s="82"/>
      <c r="I60" s="209"/>
      <c r="J60" s="84"/>
      <c r="K60" s="288">
        <f t="shared" si="4"/>
        <v>0</v>
      </c>
    </row>
    <row r="61" spans="1:11" ht="13.8" thickBot="1" x14ac:dyDescent="0.3">
      <c r="A61" s="80"/>
      <c r="B61" s="81"/>
      <c r="E61" s="82"/>
      <c r="F61" s="308"/>
      <c r="G61" s="80"/>
      <c r="H61" s="82"/>
      <c r="I61" s="209"/>
      <c r="J61" s="84"/>
      <c r="K61" s="288">
        <f t="shared" si="4"/>
        <v>0</v>
      </c>
    </row>
    <row r="62" spans="1:11" ht="14.4" thickBot="1" x14ac:dyDescent="0.3">
      <c r="A62" s="384" t="s">
        <v>1323</v>
      </c>
      <c r="B62" s="118"/>
      <c r="C62" s="118"/>
      <c r="D62" s="118"/>
      <c r="E62" s="118"/>
      <c r="F62" s="118"/>
      <c r="G62" s="118"/>
      <c r="H62" s="118"/>
      <c r="I62" s="305" t="s">
        <v>1326</v>
      </c>
      <c r="J62" s="584"/>
      <c r="K62" s="922">
        <f>SUM(K56:K61)</f>
        <v>0</v>
      </c>
    </row>
    <row r="63" spans="1:11" x14ac:dyDescent="0.25">
      <c r="A63" s="268" t="s">
        <v>978</v>
      </c>
    </row>
    <row r="64" spans="1:11" ht="13.8" x14ac:dyDescent="0.25">
      <c r="D64" s="4"/>
      <c r="E64" s="4"/>
      <c r="F64" s="4"/>
      <c r="G64" s="4"/>
      <c r="H64" s="4"/>
      <c r="I64" s="4"/>
      <c r="J64" s="4"/>
      <c r="K64" s="309"/>
    </row>
  </sheetData>
  <phoneticPr fontId="3" type="noConversion"/>
  <printOptions horizontalCentered="1"/>
  <pageMargins left="0.25" right="0.25" top="0.45" bottom="0.5" header="0.5" footer="0.5"/>
  <pageSetup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indexed="48"/>
    <pageSetUpPr fitToPage="1"/>
  </sheetPr>
  <dimension ref="A1:M42"/>
  <sheetViews>
    <sheetView view="pageBreakPreview" zoomScaleNormal="100" zoomScaleSheetLayoutView="100" workbookViewId="0">
      <selection activeCell="D10" sqref="D10"/>
    </sheetView>
  </sheetViews>
  <sheetFormatPr defaultRowHeight="13.2" x14ac:dyDescent="0.25"/>
  <cols>
    <col min="1" max="1" width="6.33203125" style="4" customWidth="1"/>
    <col min="2" max="2" width="10.44140625" style="4" customWidth="1"/>
    <col min="3" max="3" width="8.6640625" style="4" customWidth="1"/>
    <col min="4" max="4" width="9.33203125" style="4"/>
    <col min="5" max="6" width="11.6640625" style="4" customWidth="1"/>
    <col min="7" max="7" width="10.6640625" style="4" customWidth="1"/>
    <col min="8" max="8" width="10.44140625" style="4" customWidth="1"/>
    <col min="9" max="9" width="11.5546875" style="4" customWidth="1"/>
    <col min="10" max="10" width="13" style="4" customWidth="1"/>
    <col min="11" max="11" width="0.6640625" style="4" customWidth="1"/>
    <col min="12" max="12" width="14.33203125" style="4" customWidth="1"/>
    <col min="14" max="14" width="7.44140625" bestFit="1" customWidth="1"/>
  </cols>
  <sheetData>
    <row r="1" spans="1:13" ht="15.6" x14ac:dyDescent="0.3">
      <c r="A1" s="70" t="s">
        <v>1327</v>
      </c>
      <c r="B1" s="89"/>
      <c r="C1" s="89"/>
      <c r="D1" s="89"/>
      <c r="E1" s="89"/>
      <c r="F1" s="89"/>
      <c r="G1" s="89"/>
      <c r="H1" s="89"/>
      <c r="I1" s="89"/>
      <c r="J1" s="89"/>
      <c r="K1" s="71"/>
      <c r="L1" s="71"/>
    </row>
    <row r="2" spans="1:13" ht="8.25" customHeight="1" x14ac:dyDescent="0.25">
      <c r="K2"/>
      <c r="L2"/>
    </row>
    <row r="3" spans="1:13" s="75" customFormat="1" ht="15" customHeight="1" x14ac:dyDescent="0.3">
      <c r="A3" s="90" t="s">
        <v>2</v>
      </c>
      <c r="B3" s="91"/>
      <c r="C3" s="606"/>
      <c r="D3" s="72"/>
      <c r="E3" s="72"/>
      <c r="F3" s="607" t="str">
        <f>IF('Cost Summary Forms'!E3&gt;0,'Cost Summary Forms'!E3,"")</f>
        <v/>
      </c>
      <c r="G3" s="72"/>
      <c r="H3" s="72"/>
      <c r="I3" s="72"/>
      <c r="K3" s="92" t="s">
        <v>1</v>
      </c>
      <c r="L3" s="607" t="str">
        <f>IF('Cost Summary Forms'!J1&gt;0,'Cost Summary Forms'!J1,"")</f>
        <v/>
      </c>
    </row>
    <row r="4" spans="1:13" ht="6" customHeight="1" x14ac:dyDescent="0.25">
      <c r="K4"/>
      <c r="L4"/>
    </row>
    <row r="5" spans="1:13" ht="3.75" customHeight="1" x14ac:dyDescent="0.25">
      <c r="K5"/>
      <c r="L5"/>
    </row>
    <row r="6" spans="1:13" ht="19.5" customHeight="1" x14ac:dyDescent="0.25">
      <c r="A6" s="109" t="s">
        <v>1328</v>
      </c>
      <c r="K6"/>
      <c r="L6" s="110" t="s">
        <v>295</v>
      </c>
    </row>
    <row r="7" spans="1:13" s="75" customFormat="1" ht="14.25" customHeight="1" x14ac:dyDescent="0.25">
      <c r="A7" s="93">
        <v>4.0709999999999997</v>
      </c>
      <c r="B7" s="76" t="s">
        <v>1329</v>
      </c>
      <c r="C7" s="788"/>
      <c r="D7" s="788"/>
      <c r="E7" s="792"/>
      <c r="F7" s="792"/>
      <c r="G7" s="792"/>
      <c r="H7" s="792"/>
      <c r="I7" s="1138" t="s">
        <v>1330</v>
      </c>
      <c r="J7" s="1138"/>
      <c r="L7" s="110" t="s">
        <v>297</v>
      </c>
    </row>
    <row r="8" spans="1:13" s="75" customFormat="1" ht="14.25" customHeight="1" x14ac:dyDescent="0.25">
      <c r="A8" s="789"/>
      <c r="B8" s="651" t="s">
        <v>1331</v>
      </c>
      <c r="C8" s="794"/>
      <c r="D8" s="794"/>
      <c r="E8" s="1084"/>
      <c r="F8" s="1084"/>
      <c r="G8" s="1084"/>
      <c r="H8" s="1084"/>
      <c r="I8" s="1169" t="s">
        <v>1332</v>
      </c>
      <c r="J8" s="1169"/>
      <c r="K8" s="791"/>
      <c r="L8" s="77"/>
    </row>
    <row r="9" spans="1:13" s="75" customFormat="1" ht="14.25" customHeight="1" x14ac:dyDescent="0.25">
      <c r="A9" s="790"/>
      <c r="B9" s="86" t="s">
        <v>822</v>
      </c>
      <c r="C9" s="1084"/>
      <c r="D9" s="1084"/>
      <c r="F9" s="1084"/>
      <c r="G9" s="1084"/>
      <c r="H9" s="1084"/>
      <c r="I9" s="1164"/>
      <c r="J9" s="1165"/>
      <c r="K9" s="791"/>
      <c r="L9" s="87">
        <f>I9</f>
        <v>0</v>
      </c>
      <c r="M9" s="79"/>
    </row>
    <row r="10" spans="1:13" s="75" customFormat="1" ht="12.75" customHeight="1" x14ac:dyDescent="0.25">
      <c r="B10" s="105" t="s">
        <v>1333</v>
      </c>
      <c r="D10" s="788"/>
      <c r="E10" s="103"/>
      <c r="F10" s="84"/>
      <c r="G10" s="104"/>
      <c r="H10" s="103"/>
      <c r="I10" s="791"/>
      <c r="J10" s="88"/>
    </row>
    <row r="11" spans="1:13" s="75" customFormat="1" ht="12.75" customHeight="1" x14ac:dyDescent="0.25">
      <c r="B11" s="94"/>
      <c r="D11" s="788"/>
      <c r="E11" s="103"/>
      <c r="F11" s="84"/>
      <c r="G11" s="104"/>
      <c r="H11" s="103"/>
      <c r="I11" s="791"/>
      <c r="J11" s="88"/>
    </row>
    <row r="12" spans="1:13" s="75" customFormat="1" ht="14.25" customHeight="1" x14ac:dyDescent="0.25">
      <c r="A12" s="93">
        <v>4.08</v>
      </c>
      <c r="B12" s="76" t="s">
        <v>1334</v>
      </c>
      <c r="C12" s="788"/>
      <c r="D12" s="788"/>
      <c r="E12" s="792"/>
      <c r="F12" s="792"/>
      <c r="G12" s="792"/>
      <c r="H12" s="792"/>
      <c r="I12" s="1138" t="s">
        <v>1335</v>
      </c>
      <c r="J12" s="1138"/>
      <c r="L12" s="110" t="s">
        <v>297</v>
      </c>
    </row>
    <row r="13" spans="1:13" s="75" customFormat="1" ht="14.25" customHeight="1" x14ac:dyDescent="0.25">
      <c r="A13" s="789"/>
      <c r="B13" s="651" t="s">
        <v>1336</v>
      </c>
      <c r="C13" s="794"/>
      <c r="D13" s="794"/>
      <c r="E13" s="1084"/>
      <c r="F13" s="1084"/>
      <c r="G13" s="1084"/>
      <c r="H13" s="1084"/>
      <c r="I13" s="1169" t="s">
        <v>1332</v>
      </c>
      <c r="J13" s="1169"/>
      <c r="K13" s="791"/>
      <c r="L13" s="77"/>
      <c r="M13" s="79"/>
    </row>
    <row r="14" spans="1:13" s="75" customFormat="1" ht="14.25" customHeight="1" x14ac:dyDescent="0.25">
      <c r="A14" s="790"/>
      <c r="B14" s="86" t="s">
        <v>822</v>
      </c>
      <c r="C14" s="1084"/>
      <c r="D14" s="1084"/>
      <c r="F14" s="1084"/>
      <c r="G14" s="1084"/>
      <c r="H14" s="1084"/>
      <c r="I14" s="1164"/>
      <c r="J14" s="1165"/>
      <c r="K14" s="791"/>
      <c r="L14" s="87">
        <f>I14</f>
        <v>0</v>
      </c>
      <c r="M14" s="79"/>
    </row>
    <row r="15" spans="1:13" s="75" customFormat="1" ht="14.25" customHeight="1" x14ac:dyDescent="0.25">
      <c r="B15" s="105" t="s">
        <v>1333</v>
      </c>
      <c r="D15" s="788"/>
      <c r="E15" s="103"/>
      <c r="F15" s="84"/>
      <c r="G15" s="104"/>
      <c r="H15" s="103"/>
      <c r="I15" s="791"/>
      <c r="J15" s="88"/>
      <c r="M15" s="79"/>
    </row>
    <row r="16" spans="1:13" s="75" customFormat="1" ht="14.25" customHeight="1" x14ac:dyDescent="0.25">
      <c r="B16" s="105"/>
      <c r="D16" s="788"/>
      <c r="E16" s="103"/>
      <c r="F16" s="84"/>
      <c r="G16" s="104"/>
      <c r="H16" s="103"/>
      <c r="I16" s="791"/>
      <c r="J16" s="88"/>
      <c r="M16" s="79"/>
    </row>
    <row r="17" spans="1:13" s="75" customFormat="1" ht="12.75" customHeight="1" x14ac:dyDescent="0.25">
      <c r="A17" s="93">
        <v>4.09</v>
      </c>
      <c r="B17" s="76" t="s">
        <v>1337</v>
      </c>
      <c r="C17" s="788"/>
      <c r="D17" s="788"/>
      <c r="E17" s="792"/>
      <c r="F17" s="792"/>
      <c r="G17" s="792"/>
      <c r="H17" s="792"/>
      <c r="I17" s="1138" t="s">
        <v>1338</v>
      </c>
      <c r="J17" s="1138"/>
      <c r="M17" s="79"/>
    </row>
    <row r="18" spans="1:13" s="75" customFormat="1" ht="12.75" customHeight="1" x14ac:dyDescent="0.25">
      <c r="A18" s="789"/>
      <c r="B18" s="651" t="s">
        <v>1339</v>
      </c>
      <c r="C18" s="794"/>
      <c r="D18" s="794"/>
      <c r="E18" s="1084"/>
      <c r="F18" s="1084"/>
      <c r="G18" s="1084"/>
      <c r="H18" s="1084"/>
      <c r="I18" s="1169" t="s">
        <v>1167</v>
      </c>
      <c r="J18" s="1169"/>
      <c r="K18" s="791"/>
      <c r="L18" s="77"/>
      <c r="M18" s="79"/>
    </row>
    <row r="19" spans="1:13" s="75" customFormat="1" ht="12.75" customHeight="1" x14ac:dyDescent="0.25">
      <c r="A19" s="790"/>
      <c r="C19" s="1084"/>
      <c r="D19" s="1084"/>
      <c r="G19" s="1084"/>
      <c r="H19" s="1084" t="s">
        <v>1340</v>
      </c>
      <c r="I19" s="1164"/>
      <c r="J19" s="1190"/>
      <c r="K19" s="791"/>
    </row>
    <row r="20" spans="1:13" s="75" customFormat="1" ht="12.75" customHeight="1" x14ac:dyDescent="0.25">
      <c r="A20" s="790"/>
      <c r="C20" s="1084"/>
      <c r="D20" s="1084"/>
      <c r="G20" s="1084"/>
      <c r="H20" s="1084" t="s">
        <v>1169</v>
      </c>
      <c r="I20" s="1164"/>
      <c r="J20" s="1190"/>
      <c r="K20" s="791"/>
    </row>
    <row r="21" spans="1:13" s="75" customFormat="1" ht="14.25" customHeight="1" x14ac:dyDescent="0.25">
      <c r="A21" s="790"/>
      <c r="B21" s="86" t="s">
        <v>822</v>
      </c>
      <c r="C21" s="1084"/>
      <c r="D21" s="1084"/>
      <c r="G21" s="1084"/>
      <c r="H21" s="327" t="s">
        <v>1341</v>
      </c>
      <c r="I21" s="1164"/>
      <c r="J21" s="1190"/>
      <c r="K21" s="791"/>
      <c r="L21" s="87">
        <f>I19+I20+I21</f>
        <v>0</v>
      </c>
    </row>
    <row r="22" spans="1:13" s="75" customFormat="1" ht="14.25" customHeight="1" x14ac:dyDescent="0.25">
      <c r="A22" s="790"/>
      <c r="B22" s="105" t="s">
        <v>1342</v>
      </c>
      <c r="C22" s="1084"/>
      <c r="D22" s="1084"/>
      <c r="F22" s="1084"/>
      <c r="G22" s="1084"/>
      <c r="H22" s="1084"/>
    </row>
    <row r="23" spans="1:13" s="75" customFormat="1" ht="14.25" customHeight="1" x14ac:dyDescent="0.25">
      <c r="A23" s="790"/>
      <c r="B23" s="105" t="s">
        <v>1343</v>
      </c>
      <c r="C23" s="1084"/>
      <c r="D23" s="1084"/>
      <c r="F23" s="1084"/>
      <c r="G23" s="1084"/>
      <c r="H23" s="1084"/>
      <c r="M23" s="79"/>
    </row>
    <row r="24" spans="1:13" s="75" customFormat="1" ht="14.25" customHeight="1" x14ac:dyDescent="0.25">
      <c r="B24" s="94" t="s">
        <v>1344</v>
      </c>
      <c r="C24" s="91"/>
      <c r="D24" s="788"/>
      <c r="E24" s="103"/>
      <c r="F24" s="84"/>
      <c r="G24" s="104"/>
      <c r="H24" s="103"/>
      <c r="I24" s="791"/>
      <c r="J24" s="88"/>
      <c r="M24" s="79"/>
    </row>
    <row r="25" spans="1:13" s="75" customFormat="1" ht="14.25" customHeight="1" x14ac:dyDescent="0.25">
      <c r="B25" s="94"/>
      <c r="C25" s="91"/>
      <c r="D25" s="788"/>
      <c r="E25" s="103"/>
      <c r="F25" s="84"/>
      <c r="G25" s="104"/>
      <c r="H25" s="103"/>
      <c r="I25" s="791"/>
      <c r="J25" s="88"/>
      <c r="M25" s="79"/>
    </row>
    <row r="26" spans="1:13" ht="13.8" x14ac:dyDescent="0.25">
      <c r="A26" s="93">
        <v>4.0910000000000002</v>
      </c>
      <c r="B26" s="76" t="s">
        <v>1345</v>
      </c>
      <c r="C26" s="788"/>
      <c r="D26" s="788"/>
      <c r="E26" s="792"/>
      <c r="F26" s="792"/>
      <c r="G26" s="792"/>
      <c r="H26" s="792"/>
      <c r="I26" s="1138" t="s">
        <v>1338</v>
      </c>
      <c r="J26" s="1138"/>
      <c r="K26" s="75"/>
      <c r="L26" s="75"/>
    </row>
    <row r="27" spans="1:13" s="75" customFormat="1" ht="14.25" customHeight="1" x14ac:dyDescent="0.25">
      <c r="A27" s="789"/>
      <c r="B27" s="651" t="s">
        <v>1346</v>
      </c>
      <c r="C27" s="794"/>
      <c r="D27" s="794"/>
      <c r="E27" s="1084"/>
      <c r="F27" s="1084"/>
      <c r="G27" s="1084"/>
      <c r="H27" s="1084"/>
      <c r="I27" s="1169" t="s">
        <v>1167</v>
      </c>
      <c r="J27" s="1169"/>
      <c r="K27" s="791"/>
      <c r="L27" s="77"/>
    </row>
    <row r="28" spans="1:13" s="75" customFormat="1" ht="14.25" customHeight="1" x14ac:dyDescent="0.25">
      <c r="A28" s="790"/>
      <c r="B28" s="706" t="s">
        <v>1347</v>
      </c>
      <c r="C28" s="1084"/>
      <c r="D28" s="1084"/>
      <c r="G28" s="1084"/>
      <c r="H28" s="1084" t="s">
        <v>1340</v>
      </c>
      <c r="I28" s="1164"/>
      <c r="J28" s="1190"/>
      <c r="K28" s="791"/>
    </row>
    <row r="29" spans="1:13" s="75" customFormat="1" ht="14.25" customHeight="1" x14ac:dyDescent="0.25">
      <c r="A29" s="790"/>
      <c r="C29" s="1084"/>
      <c r="D29" s="1084"/>
      <c r="G29" s="1084"/>
      <c r="H29" s="1084" t="s">
        <v>1169</v>
      </c>
      <c r="I29" s="1164"/>
      <c r="J29" s="1190"/>
      <c r="K29" s="791"/>
      <c r="M29" s="79"/>
    </row>
    <row r="30" spans="1:13" s="75" customFormat="1" ht="12.75" customHeight="1" x14ac:dyDescent="0.25">
      <c r="A30" s="790"/>
      <c r="B30" s="86"/>
      <c r="C30" s="1084"/>
      <c r="D30" s="1084"/>
      <c r="G30" s="1084"/>
      <c r="H30" s="327" t="s">
        <v>1348</v>
      </c>
      <c r="I30" s="1164"/>
      <c r="J30" s="1190"/>
      <c r="K30" s="791"/>
      <c r="L30" s="87">
        <f>I28+I29+I30</f>
        <v>0</v>
      </c>
    </row>
    <row r="32" spans="1:13" ht="13.8" x14ac:dyDescent="0.25">
      <c r="A32" s="93">
        <v>4.0949999999999998</v>
      </c>
      <c r="B32" s="76" t="s">
        <v>1349</v>
      </c>
      <c r="C32" s="788"/>
      <c r="D32" s="788"/>
      <c r="E32" s="792"/>
      <c r="F32" s="792"/>
      <c r="G32" s="792"/>
      <c r="H32" s="792"/>
      <c r="I32" s="1138" t="s">
        <v>1338</v>
      </c>
      <c r="J32" s="1138"/>
      <c r="K32" s="75"/>
      <c r="L32" s="75"/>
    </row>
    <row r="33" spans="1:13" s="75" customFormat="1" ht="14.25" customHeight="1" x14ac:dyDescent="0.25">
      <c r="A33" s="789"/>
      <c r="B33" s="651" t="s">
        <v>1339</v>
      </c>
      <c r="C33" s="794"/>
      <c r="D33" s="794"/>
      <c r="E33" s="1084"/>
      <c r="F33" s="1084"/>
      <c r="G33" s="1084"/>
      <c r="H33" s="1084"/>
      <c r="I33" s="1169" t="s">
        <v>1167</v>
      </c>
      <c r="J33" s="1169"/>
      <c r="K33" s="791"/>
      <c r="L33" s="77"/>
    </row>
    <row r="34" spans="1:13" s="75" customFormat="1" ht="14.25" customHeight="1" x14ac:dyDescent="0.25">
      <c r="A34" s="790"/>
      <c r="B34" s="86" t="s">
        <v>822</v>
      </c>
      <c r="C34" s="1084"/>
      <c r="D34" s="1084"/>
      <c r="G34" s="1084"/>
      <c r="H34" s="327" t="s">
        <v>1350</v>
      </c>
      <c r="I34" s="1164"/>
      <c r="J34" s="1190"/>
      <c r="K34" s="791"/>
      <c r="L34" s="87">
        <f>I34</f>
        <v>0</v>
      </c>
    </row>
    <row r="35" spans="1:13" s="75" customFormat="1" ht="14.25" customHeight="1" x14ac:dyDescent="0.25">
      <c r="B35" s="105" t="s">
        <v>1351</v>
      </c>
      <c r="C35" s="91"/>
      <c r="D35" s="788"/>
      <c r="E35" s="103"/>
      <c r="F35" s="84"/>
      <c r="G35" s="104"/>
      <c r="H35" s="103"/>
      <c r="I35" s="791"/>
      <c r="J35" s="88"/>
      <c r="M35" s="79"/>
    </row>
    <row r="36" spans="1:13" s="75" customFormat="1" ht="14.25" customHeight="1" x14ac:dyDescent="0.25">
      <c r="A36" s="4"/>
      <c r="B36" s="94" t="s">
        <v>1352</v>
      </c>
      <c r="C36" s="4"/>
      <c r="D36" s="4"/>
      <c r="E36" s="4"/>
      <c r="F36" s="4"/>
      <c r="G36" s="4"/>
      <c r="H36" s="4"/>
      <c r="I36" s="4"/>
      <c r="J36" s="4"/>
      <c r="K36" s="4"/>
      <c r="L36" s="4"/>
      <c r="M36" s="79"/>
    </row>
    <row r="37" spans="1:13" s="75" customFormat="1" ht="14.25" customHeight="1" x14ac:dyDescent="0.25">
      <c r="A37" s="4"/>
      <c r="B37" s="4"/>
      <c r="C37" s="4"/>
      <c r="D37" s="4"/>
      <c r="E37" s="4"/>
      <c r="F37" s="4"/>
      <c r="G37" s="4"/>
      <c r="H37" s="4"/>
      <c r="I37" s="4"/>
      <c r="J37" s="4"/>
      <c r="K37" s="4"/>
      <c r="L37" s="4"/>
      <c r="M37" s="79"/>
    </row>
    <row r="38" spans="1:13" ht="13.8" x14ac:dyDescent="0.25">
      <c r="A38" s="93">
        <v>4.0960000000000001</v>
      </c>
      <c r="B38" s="76" t="s">
        <v>1353</v>
      </c>
      <c r="C38" s="788"/>
      <c r="D38" s="788"/>
      <c r="E38" s="792"/>
      <c r="F38" s="792"/>
      <c r="G38" s="792"/>
      <c r="H38" s="792"/>
      <c r="I38" s="1138" t="s">
        <v>1338</v>
      </c>
      <c r="J38" s="1138"/>
      <c r="K38" s="75"/>
      <c r="L38" s="75"/>
    </row>
    <row r="39" spans="1:13" ht="13.8" x14ac:dyDescent="0.25">
      <c r="A39" s="789"/>
      <c r="B39" s="651" t="s">
        <v>1354</v>
      </c>
      <c r="C39" s="794"/>
      <c r="D39" s="794"/>
      <c r="E39" s="1084"/>
      <c r="F39" s="1084"/>
      <c r="G39" s="1084"/>
      <c r="H39" s="1084"/>
      <c r="I39" s="1169" t="s">
        <v>1167</v>
      </c>
      <c r="J39" s="1169"/>
      <c r="K39" s="791"/>
      <c r="L39" s="77"/>
    </row>
    <row r="40" spans="1:13" ht="13.8" x14ac:dyDescent="0.25">
      <c r="A40" s="790"/>
      <c r="B40" s="706" t="s">
        <v>1347</v>
      </c>
      <c r="C40" s="1084"/>
      <c r="D40" s="1084"/>
      <c r="E40" s="75"/>
      <c r="F40" s="75"/>
      <c r="G40" s="1084"/>
      <c r="H40" s="1084" t="s">
        <v>1340</v>
      </c>
      <c r="I40" s="1164"/>
      <c r="J40" s="1190"/>
      <c r="K40" s="791"/>
      <c r="L40" s="75"/>
    </row>
    <row r="41" spans="1:13" ht="13.8" x14ac:dyDescent="0.25">
      <c r="A41" s="790"/>
      <c r="B41" s="75"/>
      <c r="C41" s="1084"/>
      <c r="D41" s="1084"/>
      <c r="E41" s="75"/>
      <c r="F41" s="75"/>
      <c r="G41" s="1084"/>
      <c r="H41" s="1084" t="s">
        <v>1169</v>
      </c>
      <c r="I41" s="1164"/>
      <c r="J41" s="1190"/>
      <c r="K41" s="791"/>
      <c r="L41" s="75"/>
    </row>
    <row r="42" spans="1:13" ht="13.8" x14ac:dyDescent="0.25">
      <c r="A42" s="790"/>
      <c r="B42" s="86"/>
      <c r="C42" s="1084"/>
      <c r="D42" s="1084"/>
      <c r="E42" s="75"/>
      <c r="F42" s="75"/>
      <c r="G42" s="1084"/>
      <c r="H42" s="327" t="s">
        <v>1355</v>
      </c>
      <c r="I42" s="1164"/>
      <c r="J42" s="1190"/>
      <c r="K42" s="791"/>
      <c r="L42" s="87">
        <f>I40+I41+I42</f>
        <v>0</v>
      </c>
    </row>
  </sheetData>
  <mergeCells count="24">
    <mergeCell ref="I7:J7"/>
    <mergeCell ref="I8:J8"/>
    <mergeCell ref="I9:J9"/>
    <mergeCell ref="I19:J19"/>
    <mergeCell ref="I17:J17"/>
    <mergeCell ref="I12:J12"/>
    <mergeCell ref="I13:J13"/>
    <mergeCell ref="I14:J14"/>
    <mergeCell ref="I34:J34"/>
    <mergeCell ref="I20:J20"/>
    <mergeCell ref="I18:J18"/>
    <mergeCell ref="I32:J32"/>
    <mergeCell ref="I33:J33"/>
    <mergeCell ref="I21:J21"/>
    <mergeCell ref="I26:J26"/>
    <mergeCell ref="I27:J27"/>
    <mergeCell ref="I28:J28"/>
    <mergeCell ref="I29:J29"/>
    <mergeCell ref="I30:J30"/>
    <mergeCell ref="I38:J38"/>
    <mergeCell ref="I39:J39"/>
    <mergeCell ref="I40:J40"/>
    <mergeCell ref="I41:J41"/>
    <mergeCell ref="I42:J42"/>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indexed="48"/>
    <pageSetUpPr fitToPage="1"/>
  </sheetPr>
  <dimension ref="A1:L74"/>
  <sheetViews>
    <sheetView view="pageBreakPreview" zoomScaleNormal="100" zoomScaleSheetLayoutView="100" workbookViewId="0">
      <selection activeCell="D10" sqref="D10"/>
    </sheetView>
  </sheetViews>
  <sheetFormatPr defaultColWidth="9.33203125" defaultRowHeight="13.2" x14ac:dyDescent="0.25"/>
  <cols>
    <col min="1" max="1" width="10.33203125" style="2" customWidth="1"/>
    <col min="2" max="2" width="11.6640625" style="2" customWidth="1"/>
    <col min="3" max="4" width="13.33203125" style="2" customWidth="1"/>
    <col min="5" max="5" width="12.33203125" style="2" customWidth="1"/>
    <col min="6" max="6" width="14" style="2" bestFit="1" customWidth="1"/>
    <col min="7" max="7" width="14.33203125" style="2" customWidth="1"/>
    <col min="8" max="8" width="13.6640625" style="2" customWidth="1"/>
    <col min="9" max="9" width="2.5546875" style="2" customWidth="1"/>
    <col min="10" max="10" width="2.44140625" style="2" bestFit="1" customWidth="1"/>
    <col min="11" max="16384" width="9.33203125" style="2"/>
  </cols>
  <sheetData>
    <row r="1" spans="1:12" customFormat="1" x14ac:dyDescent="0.25">
      <c r="A1" s="196" t="s">
        <v>879</v>
      </c>
      <c r="B1" s="1087" t="str">
        <f>IF('Cost Summary Forms'!J1&gt;0,'Cost Summary Forms'!J1,"")</f>
        <v/>
      </c>
      <c r="C1" s="111" t="s">
        <v>2</v>
      </c>
      <c r="D1" s="118"/>
      <c r="E1" s="633" t="str">
        <f>IF('Cost Summary Forms'!E3&gt;0,'Cost Summary Forms'!E3,"")</f>
        <v/>
      </c>
      <c r="F1" s="118"/>
      <c r="G1" s="118"/>
      <c r="H1" s="111" t="s">
        <v>880</v>
      </c>
      <c r="I1" s="112"/>
      <c r="J1" s="113" t="s">
        <v>881</v>
      </c>
      <c r="K1" s="114"/>
    </row>
    <row r="2" spans="1:12" customFormat="1" ht="24.75" customHeight="1" x14ac:dyDescent="0.3">
      <c r="A2" s="70" t="s">
        <v>1356</v>
      </c>
      <c r="B2" s="71"/>
      <c r="C2" s="71"/>
      <c r="D2" s="71"/>
      <c r="E2" s="71"/>
      <c r="F2" s="115"/>
      <c r="G2" s="115"/>
      <c r="H2" s="115"/>
      <c r="I2" s="115"/>
      <c r="J2" s="115"/>
      <c r="K2" s="197"/>
      <c r="L2" s="71"/>
    </row>
    <row r="3" spans="1:12" ht="18" customHeight="1" x14ac:dyDescent="0.25">
      <c r="A3" s="1"/>
      <c r="B3" s="1"/>
      <c r="C3" s="1"/>
      <c r="D3" s="1"/>
      <c r="E3" s="1"/>
      <c r="F3" s="1"/>
      <c r="G3" s="1"/>
      <c r="H3" s="1"/>
      <c r="I3" s="1"/>
      <c r="J3" s="1"/>
      <c r="K3" s="1"/>
      <c r="L3" s="1"/>
    </row>
    <row r="4" spans="1:12" x14ac:dyDescent="0.25">
      <c r="A4" s="16" t="s">
        <v>1357</v>
      </c>
      <c r="B4" s="1"/>
      <c r="C4" s="1"/>
      <c r="D4" s="1"/>
      <c r="E4" s="1"/>
      <c r="F4" s="202" t="s">
        <v>1358</v>
      </c>
      <c r="G4" s="923"/>
      <c r="H4" s="1"/>
      <c r="I4" s="1"/>
      <c r="J4" s="1"/>
      <c r="K4" s="1"/>
      <c r="L4" s="1"/>
    </row>
    <row r="5" spans="1:12" ht="5.25" customHeight="1" x14ac:dyDescent="0.25">
      <c r="A5" s="1"/>
      <c r="B5" s="1"/>
      <c r="C5" s="1"/>
      <c r="D5" s="1"/>
      <c r="E5" s="1"/>
      <c r="F5" s="1"/>
      <c r="G5" s="1"/>
      <c r="H5" s="1"/>
      <c r="I5" s="1"/>
      <c r="J5" s="1"/>
      <c r="K5" s="1"/>
      <c r="L5" s="1"/>
    </row>
    <row r="6" spans="1:12" ht="13.8" x14ac:dyDescent="0.25">
      <c r="A6" s="924"/>
      <c r="B6" s="1095" t="s">
        <v>439</v>
      </c>
      <c r="C6" s="925"/>
      <c r="D6" s="925"/>
      <c r="E6" s="1095" t="s">
        <v>1359</v>
      </c>
      <c r="F6" s="1095" t="s">
        <v>969</v>
      </c>
      <c r="G6" s="1095" t="s">
        <v>299</v>
      </c>
      <c r="H6" s="1095" t="s">
        <v>1026</v>
      </c>
      <c r="I6" s="925"/>
      <c r="J6" s="1"/>
      <c r="K6" s="1"/>
      <c r="L6" s="1"/>
    </row>
    <row r="7" spans="1:12" x14ac:dyDescent="0.25">
      <c r="A7" s="1095" t="s">
        <v>433</v>
      </c>
      <c r="B7" s="1095" t="s">
        <v>440</v>
      </c>
      <c r="C7" s="1095" t="s">
        <v>318</v>
      </c>
      <c r="D7" s="1095" t="s">
        <v>1360</v>
      </c>
      <c r="E7" s="1095" t="s">
        <v>361</v>
      </c>
      <c r="F7" s="1095" t="s">
        <v>301</v>
      </c>
      <c r="G7" s="1095" t="s">
        <v>973</v>
      </c>
      <c r="H7" s="1095" t="s">
        <v>1029</v>
      </c>
      <c r="I7" s="1194" t="s">
        <v>1361</v>
      </c>
      <c r="J7" s="1194"/>
      <c r="K7" s="1194"/>
      <c r="L7" s="1"/>
    </row>
    <row r="8" spans="1:12" x14ac:dyDescent="0.25">
      <c r="A8" s="1095" t="s">
        <v>299</v>
      </c>
      <c r="B8" s="322" t="s">
        <v>1362</v>
      </c>
      <c r="C8" s="1095" t="s">
        <v>1363</v>
      </c>
      <c r="D8" s="1095" t="s">
        <v>1364</v>
      </c>
      <c r="E8" s="1095" t="s">
        <v>1365</v>
      </c>
      <c r="F8" s="1095" t="s">
        <v>305</v>
      </c>
      <c r="G8" s="1095" t="s">
        <v>306</v>
      </c>
      <c r="H8" s="1096" t="s">
        <v>831</v>
      </c>
      <c r="I8" s="1194" t="s">
        <v>362</v>
      </c>
      <c r="J8" s="1194"/>
      <c r="K8" s="1194"/>
      <c r="L8" s="1"/>
    </row>
    <row r="9" spans="1:12" s="264" customFormat="1" ht="14.25" customHeight="1" x14ac:dyDescent="0.2">
      <c r="A9" s="926"/>
      <c r="B9" s="927"/>
      <c r="C9" s="928"/>
      <c r="D9" s="929"/>
      <c r="E9" s="927"/>
      <c r="F9" s="928"/>
      <c r="G9" s="926"/>
      <c r="H9" s="927"/>
      <c r="I9" s="1191">
        <f t="shared" ref="I9:I50" si="0">D9*C9</f>
        <v>0</v>
      </c>
      <c r="J9" s="1192"/>
      <c r="K9" s="1193"/>
      <c r="L9" s="32"/>
    </row>
    <row r="10" spans="1:12" s="264" customFormat="1" ht="14.25" customHeight="1" x14ac:dyDescent="0.2">
      <c r="A10" s="926"/>
      <c r="B10" s="927"/>
      <c r="C10" s="928"/>
      <c r="D10" s="929"/>
      <c r="E10" s="927"/>
      <c r="F10" s="928"/>
      <c r="G10" s="926"/>
      <c r="H10" s="927"/>
      <c r="I10" s="1191">
        <f t="shared" si="0"/>
        <v>0</v>
      </c>
      <c r="J10" s="1192"/>
      <c r="K10" s="1193"/>
      <c r="L10" s="32"/>
    </row>
    <row r="11" spans="1:12" s="264" customFormat="1" ht="14.25" customHeight="1" x14ac:dyDescent="0.2">
      <c r="A11" s="926"/>
      <c r="B11" s="927"/>
      <c r="C11" s="928"/>
      <c r="D11" s="929"/>
      <c r="E11" s="927"/>
      <c r="F11" s="930"/>
      <c r="G11" s="930"/>
      <c r="H11" s="930"/>
      <c r="I11" s="1191">
        <f t="shared" si="0"/>
        <v>0</v>
      </c>
      <c r="J11" s="1192"/>
      <c r="K11" s="1193"/>
      <c r="L11" s="32"/>
    </row>
    <row r="12" spans="1:12" s="264" customFormat="1" ht="14.25" customHeight="1" x14ac:dyDescent="0.2">
      <c r="A12" s="926"/>
      <c r="B12" s="927"/>
      <c r="C12" s="928"/>
      <c r="D12" s="929"/>
      <c r="E12" s="927"/>
      <c r="F12" s="930"/>
      <c r="G12" s="930"/>
      <c r="H12" s="930"/>
      <c r="I12" s="1191">
        <f t="shared" si="0"/>
        <v>0</v>
      </c>
      <c r="J12" s="1192"/>
      <c r="K12" s="1193"/>
      <c r="L12" s="32"/>
    </row>
    <row r="13" spans="1:12" s="264" customFormat="1" ht="14.25" customHeight="1" x14ac:dyDescent="0.2">
      <c r="A13" s="926"/>
      <c r="B13" s="927"/>
      <c r="C13" s="928"/>
      <c r="D13" s="929"/>
      <c r="E13" s="927"/>
      <c r="F13" s="930"/>
      <c r="G13" s="930"/>
      <c r="H13" s="930"/>
      <c r="I13" s="1191">
        <f t="shared" si="0"/>
        <v>0</v>
      </c>
      <c r="J13" s="1192"/>
      <c r="K13" s="1193"/>
      <c r="L13" s="32"/>
    </row>
    <row r="14" spans="1:12" s="264" customFormat="1" ht="14.25" customHeight="1" x14ac:dyDescent="0.2">
      <c r="A14" s="926"/>
      <c r="B14" s="927"/>
      <c r="C14" s="928"/>
      <c r="D14" s="929"/>
      <c r="E14" s="927"/>
      <c r="F14" s="930"/>
      <c r="G14" s="930"/>
      <c r="H14" s="930"/>
      <c r="I14" s="1191">
        <f t="shared" si="0"/>
        <v>0</v>
      </c>
      <c r="J14" s="1192"/>
      <c r="K14" s="1193"/>
      <c r="L14" s="32"/>
    </row>
    <row r="15" spans="1:12" s="264" customFormat="1" ht="14.25" customHeight="1" x14ac:dyDescent="0.2">
      <c r="A15" s="926"/>
      <c r="B15" s="927"/>
      <c r="C15" s="928"/>
      <c r="D15" s="929"/>
      <c r="E15" s="927"/>
      <c r="F15" s="930"/>
      <c r="G15" s="930"/>
      <c r="H15" s="930"/>
      <c r="I15" s="1191">
        <f t="shared" si="0"/>
        <v>0</v>
      </c>
      <c r="J15" s="1192"/>
      <c r="K15" s="1193"/>
      <c r="L15" s="32"/>
    </row>
    <row r="16" spans="1:12" s="264" customFormat="1" ht="14.25" customHeight="1" x14ac:dyDescent="0.2">
      <c r="A16" s="926"/>
      <c r="B16" s="927"/>
      <c r="C16" s="928"/>
      <c r="D16" s="929"/>
      <c r="E16" s="927"/>
      <c r="F16" s="930"/>
      <c r="G16" s="930"/>
      <c r="H16" s="930"/>
      <c r="I16" s="1191">
        <f t="shared" si="0"/>
        <v>0</v>
      </c>
      <c r="J16" s="1192"/>
      <c r="K16" s="1193"/>
      <c r="L16" s="32"/>
    </row>
    <row r="17" spans="1:11" s="264" customFormat="1" ht="14.25" customHeight="1" x14ac:dyDescent="0.2">
      <c r="A17" s="926"/>
      <c r="B17" s="927"/>
      <c r="C17" s="928"/>
      <c r="D17" s="929"/>
      <c r="E17" s="927"/>
      <c r="F17" s="930"/>
      <c r="G17" s="930"/>
      <c r="H17" s="930"/>
      <c r="I17" s="1191">
        <f t="shared" si="0"/>
        <v>0</v>
      </c>
      <c r="J17" s="1192"/>
      <c r="K17" s="1193"/>
    </row>
    <row r="18" spans="1:11" s="264" customFormat="1" ht="14.25" customHeight="1" x14ac:dyDescent="0.2">
      <c r="A18" s="926"/>
      <c r="B18" s="927"/>
      <c r="C18" s="928"/>
      <c r="D18" s="929"/>
      <c r="E18" s="927"/>
      <c r="F18" s="930"/>
      <c r="G18" s="930"/>
      <c r="H18" s="930"/>
      <c r="I18" s="1191">
        <f t="shared" ref="I18:I30" si="1">D18*C18</f>
        <v>0</v>
      </c>
      <c r="J18" s="1192"/>
      <c r="K18" s="1193"/>
    </row>
    <row r="19" spans="1:11" s="264" customFormat="1" ht="14.25" customHeight="1" x14ac:dyDescent="0.2">
      <c r="A19" s="926"/>
      <c r="B19" s="927"/>
      <c r="C19" s="928"/>
      <c r="D19" s="929"/>
      <c r="E19" s="927"/>
      <c r="F19" s="930"/>
      <c r="G19" s="930"/>
      <c r="H19" s="930"/>
      <c r="I19" s="1191">
        <f t="shared" si="1"/>
        <v>0</v>
      </c>
      <c r="J19" s="1192"/>
      <c r="K19" s="1193"/>
    </row>
    <row r="20" spans="1:11" s="264" customFormat="1" ht="14.25" customHeight="1" x14ac:dyDescent="0.2">
      <c r="A20" s="926"/>
      <c r="B20" s="927"/>
      <c r="C20" s="928"/>
      <c r="D20" s="929"/>
      <c r="E20" s="927"/>
      <c r="F20" s="930"/>
      <c r="G20" s="930"/>
      <c r="H20" s="930"/>
      <c r="I20" s="1191">
        <f t="shared" si="1"/>
        <v>0</v>
      </c>
      <c r="J20" s="1192"/>
      <c r="K20" s="1193"/>
    </row>
    <row r="21" spans="1:11" s="264" customFormat="1" ht="14.25" customHeight="1" x14ac:dyDescent="0.2">
      <c r="A21" s="926"/>
      <c r="B21" s="927"/>
      <c r="C21" s="928"/>
      <c r="D21" s="929"/>
      <c r="E21" s="927"/>
      <c r="F21" s="930"/>
      <c r="G21" s="930"/>
      <c r="H21" s="930"/>
      <c r="I21" s="1191">
        <f t="shared" si="1"/>
        <v>0</v>
      </c>
      <c r="J21" s="1192"/>
      <c r="K21" s="1193"/>
    </row>
    <row r="22" spans="1:11" s="264" customFormat="1" ht="14.25" customHeight="1" x14ac:dyDescent="0.2">
      <c r="A22" s="926"/>
      <c r="B22" s="927"/>
      <c r="C22" s="928"/>
      <c r="D22" s="929"/>
      <c r="E22" s="927"/>
      <c r="F22" s="930"/>
      <c r="G22" s="930"/>
      <c r="H22" s="930"/>
      <c r="I22" s="1191">
        <f t="shared" si="1"/>
        <v>0</v>
      </c>
      <c r="J22" s="1192"/>
      <c r="K22" s="1193"/>
    </row>
    <row r="23" spans="1:11" s="264" customFormat="1" ht="14.25" customHeight="1" x14ac:dyDescent="0.2">
      <c r="A23" s="926"/>
      <c r="B23" s="927"/>
      <c r="C23" s="928"/>
      <c r="D23" s="929"/>
      <c r="E23" s="927"/>
      <c r="F23" s="930"/>
      <c r="G23" s="930"/>
      <c r="H23" s="930"/>
      <c r="I23" s="1191">
        <f t="shared" si="1"/>
        <v>0</v>
      </c>
      <c r="J23" s="1192"/>
      <c r="K23" s="1193"/>
    </row>
    <row r="24" spans="1:11" s="264" customFormat="1" ht="14.25" customHeight="1" x14ac:dyDescent="0.2">
      <c r="A24" s="926"/>
      <c r="B24" s="927"/>
      <c r="C24" s="928"/>
      <c r="D24" s="929"/>
      <c r="E24" s="927"/>
      <c r="F24" s="930"/>
      <c r="G24" s="930"/>
      <c r="H24" s="930"/>
      <c r="I24" s="1191">
        <f>D24*C24</f>
        <v>0</v>
      </c>
      <c r="J24" s="1192"/>
      <c r="K24" s="1193"/>
    </row>
    <row r="25" spans="1:11" s="264" customFormat="1" ht="14.25" customHeight="1" x14ac:dyDescent="0.2">
      <c r="A25" s="926"/>
      <c r="B25" s="927"/>
      <c r="C25" s="928"/>
      <c r="D25" s="929"/>
      <c r="E25" s="927"/>
      <c r="F25" s="930"/>
      <c r="G25" s="930"/>
      <c r="H25" s="930"/>
      <c r="I25" s="1191">
        <f>D25*C25</f>
        <v>0</v>
      </c>
      <c r="J25" s="1192"/>
      <c r="K25" s="1193"/>
    </row>
    <row r="26" spans="1:11" s="264" customFormat="1" ht="14.25" customHeight="1" x14ac:dyDescent="0.2">
      <c r="A26" s="926"/>
      <c r="B26" s="927"/>
      <c r="C26" s="928"/>
      <c r="D26" s="929"/>
      <c r="E26" s="927"/>
      <c r="F26" s="930"/>
      <c r="G26" s="930"/>
      <c r="H26" s="930"/>
      <c r="I26" s="1191">
        <f>D26*C26</f>
        <v>0</v>
      </c>
      <c r="J26" s="1192"/>
      <c r="K26" s="1193"/>
    </row>
    <row r="27" spans="1:11" s="264" customFormat="1" ht="14.25" customHeight="1" x14ac:dyDescent="0.2">
      <c r="A27" s="926"/>
      <c r="B27" s="927"/>
      <c r="C27" s="928"/>
      <c r="D27" s="929"/>
      <c r="E27" s="927"/>
      <c r="F27" s="930"/>
      <c r="G27" s="930"/>
      <c r="H27" s="930"/>
      <c r="I27" s="1191">
        <f>D27*C27</f>
        <v>0</v>
      </c>
      <c r="J27" s="1192"/>
      <c r="K27" s="1193"/>
    </row>
    <row r="28" spans="1:11" s="264" customFormat="1" ht="14.25" customHeight="1" x14ac:dyDescent="0.2">
      <c r="A28" s="926"/>
      <c r="B28" s="927"/>
      <c r="C28" s="928"/>
      <c r="D28" s="929"/>
      <c r="E28" s="927"/>
      <c r="F28" s="930"/>
      <c r="G28" s="930"/>
      <c r="H28" s="930"/>
      <c r="I28" s="1191">
        <f>D28*C28</f>
        <v>0</v>
      </c>
      <c r="J28" s="1192"/>
      <c r="K28" s="1193"/>
    </row>
    <row r="29" spans="1:11" s="264" customFormat="1" ht="14.25" customHeight="1" x14ac:dyDescent="0.2">
      <c r="A29" s="926"/>
      <c r="B29" s="927"/>
      <c r="C29" s="928"/>
      <c r="D29" s="929"/>
      <c r="E29" s="927"/>
      <c r="F29" s="930"/>
      <c r="G29" s="930"/>
      <c r="H29" s="930"/>
      <c r="I29" s="1191">
        <f t="shared" si="1"/>
        <v>0</v>
      </c>
      <c r="J29" s="1192"/>
      <c r="K29" s="1193"/>
    </row>
    <row r="30" spans="1:11" s="264" customFormat="1" ht="14.25" customHeight="1" x14ac:dyDescent="0.2">
      <c r="A30" s="926"/>
      <c r="B30" s="927"/>
      <c r="C30" s="928"/>
      <c r="D30" s="929"/>
      <c r="E30" s="927"/>
      <c r="F30" s="930"/>
      <c r="G30" s="930"/>
      <c r="H30" s="930"/>
      <c r="I30" s="1191">
        <f t="shared" si="1"/>
        <v>0</v>
      </c>
      <c r="J30" s="1192"/>
      <c r="K30" s="1193"/>
    </row>
    <row r="31" spans="1:11" s="264" customFormat="1" ht="14.25" customHeight="1" x14ac:dyDescent="0.2">
      <c r="A31" s="926"/>
      <c r="B31" s="927"/>
      <c r="C31" s="928"/>
      <c r="D31" s="929"/>
      <c r="E31" s="927"/>
      <c r="F31" s="930"/>
      <c r="G31" s="930"/>
      <c r="H31" s="930"/>
      <c r="I31" s="1191">
        <f t="shared" si="0"/>
        <v>0</v>
      </c>
      <c r="J31" s="1192"/>
      <c r="K31" s="1193"/>
    </row>
    <row r="32" spans="1:11" s="264" customFormat="1" ht="14.25" customHeight="1" x14ac:dyDescent="0.2">
      <c r="A32" s="926"/>
      <c r="B32" s="927"/>
      <c r="C32" s="928"/>
      <c r="D32" s="929"/>
      <c r="E32" s="927"/>
      <c r="F32" s="930"/>
      <c r="G32" s="930"/>
      <c r="H32" s="930"/>
      <c r="I32" s="1191">
        <f t="shared" si="0"/>
        <v>0</v>
      </c>
      <c r="J32" s="1192"/>
      <c r="K32" s="1193"/>
    </row>
    <row r="33" spans="1:11" s="264" customFormat="1" ht="14.25" customHeight="1" x14ac:dyDescent="0.2">
      <c r="A33" s="926"/>
      <c r="B33" s="927"/>
      <c r="C33" s="928"/>
      <c r="D33" s="929"/>
      <c r="E33" s="927"/>
      <c r="F33" s="930"/>
      <c r="G33" s="930"/>
      <c r="H33" s="930"/>
      <c r="I33" s="1191">
        <f t="shared" si="0"/>
        <v>0</v>
      </c>
      <c r="J33" s="1192"/>
      <c r="K33" s="1193"/>
    </row>
    <row r="34" spans="1:11" s="264" customFormat="1" ht="14.25" customHeight="1" x14ac:dyDescent="0.2">
      <c r="A34" s="926"/>
      <c r="B34" s="927"/>
      <c r="C34" s="928"/>
      <c r="D34" s="929"/>
      <c r="E34" s="927"/>
      <c r="F34" s="930"/>
      <c r="G34" s="930"/>
      <c r="H34" s="930"/>
      <c r="I34" s="1191">
        <f t="shared" si="0"/>
        <v>0</v>
      </c>
      <c r="J34" s="1192"/>
      <c r="K34" s="1193"/>
    </row>
    <row r="35" spans="1:11" s="264" customFormat="1" ht="14.25" customHeight="1" x14ac:dyDescent="0.2">
      <c r="A35" s="926"/>
      <c r="B35" s="927"/>
      <c r="C35" s="928"/>
      <c r="D35" s="929"/>
      <c r="E35" s="927"/>
      <c r="F35" s="930"/>
      <c r="G35" s="930"/>
      <c r="H35" s="930"/>
      <c r="I35" s="1191">
        <f>D35*C35</f>
        <v>0</v>
      </c>
      <c r="J35" s="1192"/>
      <c r="K35" s="1193"/>
    </row>
    <row r="36" spans="1:11" s="264" customFormat="1" ht="14.25" customHeight="1" x14ac:dyDescent="0.2">
      <c r="A36" s="926"/>
      <c r="B36" s="927"/>
      <c r="C36" s="928"/>
      <c r="D36" s="929"/>
      <c r="E36" s="927"/>
      <c r="F36" s="930"/>
      <c r="G36" s="930"/>
      <c r="H36" s="930"/>
      <c r="I36" s="1191">
        <f>D36*C36</f>
        <v>0</v>
      </c>
      <c r="J36" s="1192"/>
      <c r="K36" s="1193"/>
    </row>
    <row r="37" spans="1:11" s="264" customFormat="1" ht="14.25" customHeight="1" x14ac:dyDescent="0.2">
      <c r="A37" s="926"/>
      <c r="B37" s="927"/>
      <c r="C37" s="928"/>
      <c r="D37" s="929"/>
      <c r="E37" s="927"/>
      <c r="F37" s="930"/>
      <c r="G37" s="930"/>
      <c r="H37" s="930"/>
      <c r="I37" s="1191">
        <f>D37*C37</f>
        <v>0</v>
      </c>
      <c r="J37" s="1192"/>
      <c r="K37" s="1193"/>
    </row>
    <row r="38" spans="1:11" s="264" customFormat="1" ht="14.25" customHeight="1" x14ac:dyDescent="0.2">
      <c r="A38" s="926"/>
      <c r="B38" s="927"/>
      <c r="C38" s="928"/>
      <c r="D38" s="929"/>
      <c r="E38" s="927"/>
      <c r="F38" s="930"/>
      <c r="G38" s="930"/>
      <c r="H38" s="930"/>
      <c r="I38" s="1191">
        <f>D38*C38</f>
        <v>0</v>
      </c>
      <c r="J38" s="1192"/>
      <c r="K38" s="1193"/>
    </row>
    <row r="39" spans="1:11" s="264" customFormat="1" ht="14.25" customHeight="1" x14ac:dyDescent="0.2">
      <c r="A39" s="926"/>
      <c r="B39" s="927"/>
      <c r="C39" s="928"/>
      <c r="D39" s="929"/>
      <c r="E39" s="927"/>
      <c r="F39" s="930"/>
      <c r="G39" s="930"/>
      <c r="H39" s="930"/>
      <c r="I39" s="1191">
        <f>D39*C39</f>
        <v>0</v>
      </c>
      <c r="J39" s="1192"/>
      <c r="K39" s="1193"/>
    </row>
    <row r="40" spans="1:11" s="264" customFormat="1" ht="14.25" customHeight="1" x14ac:dyDescent="0.2">
      <c r="A40" s="926"/>
      <c r="B40" s="927"/>
      <c r="C40" s="928"/>
      <c r="D40" s="929"/>
      <c r="E40" s="927"/>
      <c r="F40" s="930"/>
      <c r="G40" s="930"/>
      <c r="H40" s="930"/>
      <c r="I40" s="1191">
        <f t="shared" si="0"/>
        <v>0</v>
      </c>
      <c r="J40" s="1192"/>
      <c r="K40" s="1193"/>
    </row>
    <row r="41" spans="1:11" s="264" customFormat="1" ht="14.25" customHeight="1" x14ac:dyDescent="0.2">
      <c r="A41" s="926"/>
      <c r="B41" s="927"/>
      <c r="C41" s="928"/>
      <c r="D41" s="929"/>
      <c r="E41" s="927"/>
      <c r="F41" s="930"/>
      <c r="G41" s="930"/>
      <c r="H41" s="930"/>
      <c r="I41" s="1191">
        <f t="shared" si="0"/>
        <v>0</v>
      </c>
      <c r="J41" s="1192"/>
      <c r="K41" s="1193"/>
    </row>
    <row r="42" spans="1:11" s="264" customFormat="1" ht="14.25" customHeight="1" x14ac:dyDescent="0.2">
      <c r="A42" s="926"/>
      <c r="B42" s="927"/>
      <c r="C42" s="928"/>
      <c r="D42" s="929"/>
      <c r="E42" s="927"/>
      <c r="F42" s="930"/>
      <c r="G42" s="930"/>
      <c r="H42" s="930"/>
      <c r="I42" s="1191">
        <f t="shared" si="0"/>
        <v>0</v>
      </c>
      <c r="J42" s="1192"/>
      <c r="K42" s="1193"/>
    </row>
    <row r="43" spans="1:11" s="264" customFormat="1" ht="14.25" customHeight="1" x14ac:dyDescent="0.2">
      <c r="A43" s="926"/>
      <c r="B43" s="927"/>
      <c r="C43" s="928"/>
      <c r="D43" s="929"/>
      <c r="E43" s="927"/>
      <c r="F43" s="930"/>
      <c r="G43" s="930"/>
      <c r="H43" s="930"/>
      <c r="I43" s="1191">
        <f t="shared" si="0"/>
        <v>0</v>
      </c>
      <c r="J43" s="1192"/>
      <c r="K43" s="1193"/>
    </row>
    <row r="44" spans="1:11" s="264" customFormat="1" ht="14.25" customHeight="1" x14ac:dyDescent="0.2">
      <c r="A44" s="926"/>
      <c r="B44" s="927"/>
      <c r="C44" s="928"/>
      <c r="D44" s="929"/>
      <c r="E44" s="927"/>
      <c r="F44" s="930"/>
      <c r="G44" s="930"/>
      <c r="H44" s="930"/>
      <c r="I44" s="1191">
        <f t="shared" si="0"/>
        <v>0</v>
      </c>
      <c r="J44" s="1192"/>
      <c r="K44" s="1193"/>
    </row>
    <row r="45" spans="1:11" s="264" customFormat="1" ht="14.25" customHeight="1" x14ac:dyDescent="0.2">
      <c r="A45" s="926"/>
      <c r="B45" s="927"/>
      <c r="C45" s="928"/>
      <c r="D45" s="929"/>
      <c r="E45" s="927"/>
      <c r="F45" s="930"/>
      <c r="G45" s="930"/>
      <c r="H45" s="930"/>
      <c r="I45" s="1191">
        <f t="shared" si="0"/>
        <v>0</v>
      </c>
      <c r="J45" s="1192"/>
      <c r="K45" s="1193"/>
    </row>
    <row r="46" spans="1:11" s="264" customFormat="1" ht="14.25" customHeight="1" x14ac:dyDescent="0.2">
      <c r="A46" s="926"/>
      <c r="B46" s="927"/>
      <c r="C46" s="928"/>
      <c r="D46" s="929"/>
      <c r="E46" s="927"/>
      <c r="F46" s="930"/>
      <c r="G46" s="930"/>
      <c r="H46" s="930"/>
      <c r="I46" s="1191">
        <f t="shared" si="0"/>
        <v>0</v>
      </c>
      <c r="J46" s="1192"/>
      <c r="K46" s="1193"/>
    </row>
    <row r="47" spans="1:11" s="264" customFormat="1" ht="14.25" customHeight="1" x14ac:dyDescent="0.2">
      <c r="A47" s="926"/>
      <c r="B47" s="927"/>
      <c r="C47" s="928"/>
      <c r="D47" s="929"/>
      <c r="E47" s="927"/>
      <c r="F47" s="930"/>
      <c r="G47" s="930"/>
      <c r="H47" s="930"/>
      <c r="I47" s="1191">
        <f t="shared" si="0"/>
        <v>0</v>
      </c>
      <c r="J47" s="1192"/>
      <c r="K47" s="1193"/>
    </row>
    <row r="48" spans="1:11" s="264" customFormat="1" ht="14.25" customHeight="1" x14ac:dyDescent="0.2">
      <c r="A48" s="926"/>
      <c r="B48" s="927"/>
      <c r="C48" s="928"/>
      <c r="D48" s="929"/>
      <c r="E48" s="927"/>
      <c r="F48" s="930"/>
      <c r="G48" s="930"/>
      <c r="H48" s="930"/>
      <c r="I48" s="1191">
        <f t="shared" si="0"/>
        <v>0</v>
      </c>
      <c r="J48" s="1192"/>
      <c r="K48" s="1193"/>
    </row>
    <row r="49" spans="1:11" s="264" customFormat="1" ht="14.25" customHeight="1" x14ac:dyDescent="0.2">
      <c r="A49" s="926"/>
      <c r="B49" s="927"/>
      <c r="C49" s="928"/>
      <c r="D49" s="929"/>
      <c r="E49" s="927"/>
      <c r="F49" s="930"/>
      <c r="G49" s="930"/>
      <c r="H49" s="930"/>
      <c r="I49" s="1191">
        <f t="shared" si="0"/>
        <v>0</v>
      </c>
      <c r="J49" s="1192"/>
      <c r="K49" s="1193"/>
    </row>
    <row r="50" spans="1:11" s="264" customFormat="1" ht="14.25" customHeight="1" x14ac:dyDescent="0.2">
      <c r="A50" s="926"/>
      <c r="B50" s="927"/>
      <c r="C50" s="928"/>
      <c r="D50" s="929"/>
      <c r="E50" s="927"/>
      <c r="F50" s="930"/>
      <c r="G50" s="930"/>
      <c r="H50" s="930"/>
      <c r="I50" s="1191">
        <f t="shared" si="0"/>
        <v>0</v>
      </c>
      <c r="J50" s="1192"/>
      <c r="K50" s="1193"/>
    </row>
    <row r="51" spans="1:11" s="264" customFormat="1" ht="14.25" customHeight="1" x14ac:dyDescent="0.2">
      <c r="A51" s="926"/>
      <c r="B51" s="927"/>
      <c r="C51" s="928"/>
      <c r="D51" s="929"/>
      <c r="E51" s="927"/>
      <c r="F51" s="930"/>
      <c r="G51" s="930"/>
      <c r="H51" s="930"/>
      <c r="I51" s="1191">
        <f>D51*C51</f>
        <v>0</v>
      </c>
      <c r="J51" s="1192"/>
      <c r="K51" s="1193"/>
    </row>
    <row r="52" spans="1:11" ht="4.5" customHeight="1" thickBot="1" x14ac:dyDescent="0.3">
      <c r="A52" s="931"/>
      <c r="B52" s="931"/>
      <c r="C52" s="932"/>
      <c r="D52" s="932"/>
      <c r="E52" s="932"/>
      <c r="F52" s="932"/>
      <c r="G52" s="932"/>
      <c r="H52" s="932"/>
      <c r="I52" s="323"/>
      <c r="J52" s="1"/>
      <c r="K52" s="1"/>
    </row>
    <row r="53" spans="1:11" ht="14.4" thickBot="1" x14ac:dyDescent="0.3">
      <c r="A53" s="933"/>
      <c r="B53" s="933"/>
      <c r="C53" s="1"/>
      <c r="D53" s="1"/>
      <c r="E53" s="1"/>
      <c r="F53" s="1"/>
      <c r="G53" s="1"/>
      <c r="H53" s="934" t="s">
        <v>1366</v>
      </c>
      <c r="I53" s="1201">
        <f>SUM(I9:I51)</f>
        <v>0</v>
      </c>
      <c r="J53" s="1202"/>
      <c r="K53" s="1203"/>
    </row>
    <row r="54" spans="1:11" ht="8.25" customHeight="1" x14ac:dyDescent="0.25">
      <c r="A54" s="1"/>
      <c r="B54" s="1"/>
      <c r="C54" s="1"/>
      <c r="D54" s="1"/>
      <c r="E54" s="1"/>
      <c r="F54" s="1"/>
      <c r="G54" s="1"/>
      <c r="H54" s="1"/>
      <c r="I54" s="1"/>
      <c r="J54" s="1"/>
      <c r="K54" s="1"/>
    </row>
    <row r="55" spans="1:11" x14ac:dyDescent="0.25">
      <c r="A55" s="325" t="s">
        <v>1367</v>
      </c>
      <c r="B55" s="1"/>
      <c r="C55" s="1"/>
      <c r="D55" s="1"/>
      <c r="E55" s="1"/>
      <c r="F55" s="1"/>
      <c r="G55" s="1"/>
      <c r="H55" s="1"/>
      <c r="I55" s="1"/>
      <c r="J55" s="1"/>
      <c r="K55" s="1"/>
    </row>
    <row r="56" spans="1:11" x14ac:dyDescent="0.25">
      <c r="A56" s="325" t="s">
        <v>1368</v>
      </c>
      <c r="B56" s="1"/>
      <c r="C56" s="1"/>
      <c r="D56" s="1"/>
      <c r="E56" s="1"/>
      <c r="F56" s="1"/>
      <c r="G56" s="1"/>
      <c r="H56" s="1"/>
      <c r="I56" s="1"/>
      <c r="J56" s="1"/>
      <c r="K56" s="1"/>
    </row>
    <row r="57" spans="1:11" ht="33.75" customHeight="1" x14ac:dyDescent="0.25">
      <c r="A57" s="326"/>
      <c r="B57" s="1"/>
      <c r="C57" s="1"/>
      <c r="D57" s="1"/>
      <c r="E57" s="1"/>
      <c r="F57" s="1"/>
      <c r="G57" s="1"/>
      <c r="H57" s="1"/>
      <c r="I57" s="1"/>
      <c r="J57" s="1"/>
      <c r="K57" s="1"/>
    </row>
    <row r="58" spans="1:11" x14ac:dyDescent="0.25">
      <c r="A58" s="1"/>
      <c r="B58" s="1"/>
      <c r="C58" s="1"/>
      <c r="D58" s="1"/>
      <c r="E58" s="385" t="s">
        <v>1369</v>
      </c>
      <c r="F58" s="1"/>
      <c r="G58" s="1"/>
      <c r="H58" s="1"/>
      <c r="I58" s="1"/>
      <c r="J58" s="1"/>
      <c r="K58" s="1"/>
    </row>
    <row r="59" spans="1:11" x14ac:dyDescent="0.25">
      <c r="A59" s="1"/>
      <c r="B59" s="1"/>
      <c r="C59" s="1"/>
      <c r="D59" s="1"/>
      <c r="E59" s="1"/>
      <c r="F59" s="343"/>
      <c r="G59" s="1095"/>
      <c r="H59" s="1095" t="s">
        <v>299</v>
      </c>
      <c r="I59" s="925"/>
      <c r="J59" s="1"/>
      <c r="K59" s="1"/>
    </row>
    <row r="60" spans="1:11" x14ac:dyDescent="0.25">
      <c r="A60" s="1"/>
      <c r="B60" s="1"/>
      <c r="C60" s="1"/>
      <c r="D60" s="1"/>
      <c r="E60" s="1095" t="s">
        <v>1370</v>
      </c>
      <c r="F60" s="1095" t="s">
        <v>1370</v>
      </c>
      <c r="G60" s="1095" t="s">
        <v>301</v>
      </c>
      <c r="H60" s="1095" t="s">
        <v>973</v>
      </c>
      <c r="I60" s="1194" t="s">
        <v>1360</v>
      </c>
      <c r="J60" s="1194"/>
      <c r="K60" s="1194"/>
    </row>
    <row r="61" spans="1:11" x14ac:dyDescent="0.25">
      <c r="A61" s="1"/>
      <c r="B61" s="1"/>
      <c r="C61" s="1"/>
      <c r="D61" s="1"/>
      <c r="E61" s="1095" t="s">
        <v>299</v>
      </c>
      <c r="F61" s="1095" t="s">
        <v>361</v>
      </c>
      <c r="G61" s="1095" t="s">
        <v>305</v>
      </c>
      <c r="H61" s="1095" t="s">
        <v>306</v>
      </c>
      <c r="I61" s="1194" t="s">
        <v>1370</v>
      </c>
      <c r="J61" s="1194"/>
      <c r="K61" s="1194"/>
    </row>
    <row r="62" spans="1:11" x14ac:dyDescent="0.25">
      <c r="A62" s="1"/>
      <c r="B62" s="1"/>
      <c r="C62" s="1"/>
      <c r="D62" s="1"/>
      <c r="E62" s="935"/>
      <c r="F62" s="936"/>
      <c r="G62" s="937"/>
      <c r="H62" s="938"/>
      <c r="I62" s="1195"/>
      <c r="J62" s="1196"/>
      <c r="K62" s="1197"/>
    </row>
    <row r="63" spans="1:11" x14ac:dyDescent="0.25">
      <c r="A63" s="1"/>
      <c r="B63" s="1"/>
      <c r="C63" s="1"/>
      <c r="D63" s="1"/>
      <c r="E63" s="935"/>
      <c r="F63" s="936"/>
      <c r="G63" s="937"/>
      <c r="H63" s="938"/>
      <c r="I63" s="1195"/>
      <c r="J63" s="1196"/>
      <c r="K63" s="1197"/>
    </row>
    <row r="64" spans="1:11" x14ac:dyDescent="0.25">
      <c r="A64" s="1"/>
      <c r="B64" s="1"/>
      <c r="C64" s="1"/>
      <c r="D64" s="1"/>
      <c r="E64" s="935"/>
      <c r="F64" s="936"/>
      <c r="G64" s="937"/>
      <c r="H64" s="938"/>
      <c r="I64" s="1195"/>
      <c r="J64" s="1196"/>
      <c r="K64" s="1197"/>
    </row>
    <row r="65" spans="1:11" x14ac:dyDescent="0.25">
      <c r="A65" s="1"/>
      <c r="B65" s="1"/>
      <c r="C65" s="1"/>
      <c r="D65" s="1"/>
      <c r="E65" s="935"/>
      <c r="F65" s="936"/>
      <c r="G65" s="906"/>
      <c r="H65" s="906"/>
      <c r="I65" s="1195"/>
      <c r="J65" s="1196"/>
      <c r="K65" s="1197"/>
    </row>
    <row r="66" spans="1:11" x14ac:dyDescent="0.25">
      <c r="A66" s="1"/>
      <c r="B66" s="1"/>
      <c r="C66" s="1"/>
      <c r="D66" s="1"/>
      <c r="E66" s="935"/>
      <c r="F66" s="936"/>
      <c r="G66" s="906"/>
      <c r="H66" s="906"/>
      <c r="I66" s="1195"/>
      <c r="J66" s="1196"/>
      <c r="K66" s="1197"/>
    </row>
    <row r="67" spans="1:11" x14ac:dyDescent="0.25">
      <c r="A67" s="1"/>
      <c r="B67" s="1"/>
      <c r="C67" s="1"/>
      <c r="D67" s="1"/>
      <c r="E67" s="325" t="s">
        <v>1371</v>
      </c>
      <c r="F67" s="939"/>
      <c r="G67" s="1"/>
      <c r="H67" s="1"/>
      <c r="I67" s="940"/>
      <c r="J67" s="940"/>
      <c r="K67" s="940"/>
    </row>
    <row r="68" spans="1:11" ht="7.5" customHeight="1" x14ac:dyDescent="0.25">
      <c r="A68" s="1"/>
      <c r="B68" s="1"/>
      <c r="C68" s="1"/>
      <c r="D68" s="1"/>
      <c r="E68" s="802"/>
      <c r="F68" s="802"/>
      <c r="G68" s="802"/>
      <c r="H68" s="802"/>
      <c r="I68" s="802"/>
      <c r="J68" s="1"/>
      <c r="K68" s="1"/>
    </row>
    <row r="69" spans="1:11" ht="13.8" x14ac:dyDescent="0.25">
      <c r="A69" s="1"/>
      <c r="B69" s="1"/>
      <c r="C69" s="1"/>
      <c r="D69" s="1"/>
      <c r="E69" s="1"/>
      <c r="F69" s="934"/>
      <c r="G69" s="934"/>
      <c r="H69" s="934" t="s">
        <v>1372</v>
      </c>
      <c r="I69" s="1204">
        <f>SUM(I62:K66)</f>
        <v>0</v>
      </c>
      <c r="J69" s="1205"/>
      <c r="K69" s="1206"/>
    </row>
    <row r="70" spans="1:11" x14ac:dyDescent="0.25">
      <c r="A70" s="1"/>
      <c r="B70" s="1"/>
      <c r="C70" s="925"/>
      <c r="D70" s="925"/>
      <c r="E70" s="925"/>
      <c r="F70" s="925"/>
      <c r="G70" s="925"/>
      <c r="H70" s="925"/>
      <c r="I70" s="941"/>
      <c r="J70" s="1"/>
      <c r="K70" s="1"/>
    </row>
    <row r="71" spans="1:11" ht="13.8" thickBot="1" x14ac:dyDescent="0.3">
      <c r="A71" s="1"/>
      <c r="B71" s="1"/>
      <c r="C71" s="925"/>
      <c r="D71" s="925"/>
      <c r="E71" s="1"/>
      <c r="F71" s="1"/>
      <c r="G71" s="1"/>
      <c r="H71" s="1"/>
      <c r="I71" s="1"/>
      <c r="J71" s="1"/>
      <c r="K71" s="1"/>
    </row>
    <row r="72" spans="1:11" ht="16.2" thickBot="1" x14ac:dyDescent="0.35">
      <c r="A72" s="1"/>
      <c r="B72" s="1"/>
      <c r="C72" s="1"/>
      <c r="D72" s="1"/>
      <c r="E72" s="1"/>
      <c r="F72" s="1"/>
      <c r="G72" s="942"/>
      <c r="H72" s="324" t="s">
        <v>1373</v>
      </c>
      <c r="I72" s="1198">
        <f>I69+I53</f>
        <v>0</v>
      </c>
      <c r="J72" s="1199"/>
      <c r="K72" s="1200"/>
    </row>
    <row r="73" spans="1:11" x14ac:dyDescent="0.25">
      <c r="A73" s="268" t="s">
        <v>978</v>
      </c>
      <c r="B73" s="1"/>
      <c r="C73" s="1"/>
      <c r="D73" s="1"/>
      <c r="E73" s="1"/>
      <c r="F73" s="1"/>
      <c r="G73" s="1"/>
      <c r="H73" s="1"/>
      <c r="I73" s="1"/>
      <c r="J73" s="1"/>
      <c r="K73" s="1"/>
    </row>
    <row r="74" spans="1:11" x14ac:dyDescent="0.25">
      <c r="A74" s="113"/>
      <c r="B74" s="1"/>
      <c r="C74" s="1"/>
      <c r="D74" s="1"/>
      <c r="E74" s="1"/>
      <c r="F74" s="1"/>
      <c r="G74" s="1"/>
      <c r="H74" s="1"/>
      <c r="I74" s="1"/>
      <c r="J74" s="1"/>
      <c r="K74" s="1"/>
    </row>
  </sheetData>
  <mergeCells count="55">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 ref="I7:K7"/>
    <mergeCell ref="I8:K8"/>
    <mergeCell ref="I10:K10"/>
    <mergeCell ref="I20:K20"/>
    <mergeCell ref="I21:K21"/>
    <mergeCell ref="I17:K17"/>
    <mergeCell ref="I18:K18"/>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s>
  <phoneticPr fontId="3" type="noConversion"/>
  <printOptions horizontalCentered="1"/>
  <pageMargins left="0.5" right="0.5" top="0.5" bottom="0.5" header="0.5" footer="0.5"/>
  <pageSetup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1">
    <tabColor indexed="61"/>
    <pageSetUpPr fitToPage="1"/>
  </sheetPr>
  <dimension ref="A1:L66"/>
  <sheetViews>
    <sheetView view="pageBreakPreview" topLeftCell="A25"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11" style="4" customWidth="1"/>
    <col min="4" max="4" width="8.5546875" style="4" customWidth="1"/>
    <col min="5" max="5" width="12.6640625" style="4" customWidth="1"/>
    <col min="6" max="6" width="13.5546875" style="4" customWidth="1"/>
    <col min="7" max="7" width="7.5546875" style="4" customWidth="1"/>
    <col min="8" max="8" width="8.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1374</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12" customHeight="1" x14ac:dyDescent="0.25">
      <c r="J5" s="4" t="s">
        <v>29</v>
      </c>
      <c r="K5"/>
      <c r="L5"/>
    </row>
    <row r="6" spans="1:12" ht="24.75" customHeight="1" x14ac:dyDescent="0.25">
      <c r="A6" s="109" t="s">
        <v>1375</v>
      </c>
      <c r="K6"/>
      <c r="L6" s="110" t="s">
        <v>295</v>
      </c>
    </row>
    <row r="7" spans="1:12" s="75" customFormat="1" ht="13.8" x14ac:dyDescent="0.25">
      <c r="A7" s="93">
        <v>5.01</v>
      </c>
      <c r="B7" s="76" t="s">
        <v>152</v>
      </c>
      <c r="C7" s="788"/>
      <c r="D7" s="788"/>
      <c r="E7" s="91"/>
      <c r="F7" s="1084"/>
      <c r="G7" s="1138" t="s">
        <v>827</v>
      </c>
      <c r="H7" s="1138"/>
      <c r="I7" s="91"/>
      <c r="K7" s="79"/>
      <c r="L7" s="110" t="s">
        <v>297</v>
      </c>
    </row>
    <row r="8" spans="1:12" s="75" customFormat="1" ht="13.8" x14ac:dyDescent="0.25">
      <c r="A8" s="789"/>
      <c r="B8" s="651" t="s">
        <v>1376</v>
      </c>
      <c r="C8" s="1084"/>
      <c r="D8" s="91"/>
      <c r="E8" s="1084" t="s">
        <v>299</v>
      </c>
      <c r="F8" s="1084" t="s">
        <v>300</v>
      </c>
      <c r="G8" s="1084" t="s">
        <v>295</v>
      </c>
      <c r="H8" s="1084" t="s">
        <v>299</v>
      </c>
      <c r="I8" s="1084" t="s">
        <v>983</v>
      </c>
      <c r="J8" s="1084" t="s">
        <v>302</v>
      </c>
      <c r="K8" s="79"/>
      <c r="L8" s="1084"/>
    </row>
    <row r="9" spans="1:12" s="75" customFormat="1" ht="13.8" x14ac:dyDescent="0.25">
      <c r="A9" s="790"/>
      <c r="B9" s="86" t="s">
        <v>822</v>
      </c>
      <c r="C9" s="91"/>
      <c r="D9" s="91"/>
      <c r="E9" s="1084" t="s">
        <v>303</v>
      </c>
      <c r="F9" s="1084" t="s">
        <v>304</v>
      </c>
      <c r="G9" s="1141" t="s">
        <v>831</v>
      </c>
      <c r="H9" s="1141"/>
      <c r="I9" s="1084" t="s">
        <v>984</v>
      </c>
      <c r="J9" s="1084" t="s">
        <v>306</v>
      </c>
      <c r="K9" s="79"/>
      <c r="L9" s="1084"/>
    </row>
    <row r="10" spans="1:12" s="75" customFormat="1" ht="13.8" x14ac:dyDescent="0.25">
      <c r="A10" s="790"/>
      <c r="B10" s="105" t="s">
        <v>307</v>
      </c>
      <c r="C10" s="91"/>
      <c r="D10" s="91"/>
      <c r="E10" s="80"/>
      <c r="F10" s="82"/>
      <c r="G10" s="107"/>
      <c r="H10" s="80"/>
      <c r="I10" s="83"/>
      <c r="J10" s="80"/>
      <c r="K10" s="84"/>
      <c r="L10" s="87">
        <v>0</v>
      </c>
    </row>
    <row r="11" spans="1:12" s="75" customFormat="1" ht="13.8" x14ac:dyDescent="0.25">
      <c r="A11" s="790"/>
      <c r="B11" s="793"/>
      <c r="C11" s="788"/>
      <c r="D11" s="788"/>
      <c r="E11" s="792"/>
      <c r="F11" s="792"/>
      <c r="I11" s="792"/>
      <c r="J11" s="98"/>
      <c r="L11" s="77"/>
    </row>
    <row r="12" spans="1:12" s="75" customFormat="1" ht="13.8" x14ac:dyDescent="0.25">
      <c r="A12" s="790"/>
      <c r="B12" s="4"/>
      <c r="C12" s="788"/>
      <c r="D12" s="788"/>
      <c r="E12" s="792"/>
      <c r="F12" s="792"/>
      <c r="I12" s="792"/>
      <c r="J12" s="100"/>
      <c r="L12" s="77"/>
    </row>
    <row r="13" spans="1:12" s="75" customFormat="1" ht="13.8" x14ac:dyDescent="0.25">
      <c r="A13" s="93">
        <v>5.0199999999999996</v>
      </c>
      <c r="B13" s="76" t="s">
        <v>154</v>
      </c>
      <c r="C13" s="788"/>
      <c r="D13" s="788"/>
      <c r="E13" s="91"/>
      <c r="F13" s="1084"/>
      <c r="G13" s="1138" t="s">
        <v>827</v>
      </c>
      <c r="H13" s="1138"/>
      <c r="I13" s="792"/>
      <c r="J13" s="100"/>
      <c r="L13" s="91"/>
    </row>
    <row r="14" spans="1:12" s="75" customFormat="1" ht="13.8" x14ac:dyDescent="0.25">
      <c r="A14" s="789"/>
      <c r="B14" s="651" t="s">
        <v>1377</v>
      </c>
      <c r="C14" s="794"/>
      <c r="D14" s="794"/>
      <c r="E14" s="1084" t="s">
        <v>299</v>
      </c>
      <c r="F14" s="1084" t="s">
        <v>300</v>
      </c>
      <c r="G14" s="1084" t="s">
        <v>295</v>
      </c>
      <c r="H14" s="1084" t="s">
        <v>299</v>
      </c>
      <c r="I14" s="1084" t="s">
        <v>983</v>
      </c>
      <c r="J14" s="1084" t="s">
        <v>302</v>
      </c>
      <c r="K14" s="74"/>
      <c r="L14" s="91"/>
    </row>
    <row r="15" spans="1:12" s="75" customFormat="1" ht="13.8" x14ac:dyDescent="0.25">
      <c r="A15" s="790"/>
      <c r="B15" s="86" t="s">
        <v>822</v>
      </c>
      <c r="C15" s="788"/>
      <c r="D15" s="788"/>
      <c r="E15" s="1084" t="s">
        <v>303</v>
      </c>
      <c r="F15" s="1084" t="s">
        <v>304</v>
      </c>
      <c r="G15" s="1141" t="s">
        <v>831</v>
      </c>
      <c r="H15" s="1141"/>
      <c r="I15" s="1084" t="s">
        <v>305</v>
      </c>
      <c r="J15" s="1084" t="s">
        <v>306</v>
      </c>
      <c r="L15" s="77"/>
    </row>
    <row r="16" spans="1:12" s="75" customFormat="1" ht="13.8" x14ac:dyDescent="0.25">
      <c r="A16" s="790"/>
      <c r="B16" s="105" t="s">
        <v>307</v>
      </c>
      <c r="C16" s="91"/>
      <c r="D16" s="788"/>
      <c r="E16" s="80"/>
      <c r="F16" s="82"/>
      <c r="G16" s="107"/>
      <c r="H16" s="80"/>
      <c r="I16" s="83"/>
      <c r="J16" s="80"/>
      <c r="L16" s="87">
        <v>0</v>
      </c>
    </row>
    <row r="17" spans="1:12" s="75" customFormat="1" ht="13.8" x14ac:dyDescent="0.25">
      <c r="A17" s="790"/>
      <c r="B17" s="651"/>
      <c r="C17" s="788"/>
      <c r="D17" s="788"/>
      <c r="E17" s="792"/>
      <c r="F17" s="792"/>
      <c r="G17" s="792"/>
      <c r="H17" s="98"/>
      <c r="I17" s="791"/>
      <c r="J17" s="77"/>
    </row>
    <row r="18" spans="1:12" s="75" customFormat="1" ht="13.8" x14ac:dyDescent="0.25">
      <c r="A18" s="790"/>
      <c r="B18" s="4"/>
      <c r="C18" s="788"/>
      <c r="D18" s="788"/>
      <c r="E18" s="792"/>
      <c r="F18" s="792"/>
      <c r="G18" s="792"/>
      <c r="H18" s="100"/>
      <c r="I18" s="791"/>
      <c r="J18" s="77"/>
    </row>
    <row r="19" spans="1:12" s="75" customFormat="1" ht="13.8" x14ac:dyDescent="0.25">
      <c r="A19" s="93">
        <v>5.03</v>
      </c>
      <c r="B19" s="76" t="s">
        <v>1378</v>
      </c>
      <c r="C19" s="788"/>
      <c r="D19" s="788"/>
      <c r="E19" s="91"/>
      <c r="F19" s="1084"/>
      <c r="G19" s="1138" t="s">
        <v>827</v>
      </c>
      <c r="H19" s="1138"/>
      <c r="I19" s="792"/>
      <c r="J19" s="100"/>
      <c r="L19" s="91"/>
    </row>
    <row r="20" spans="1:12" s="75" customFormat="1" ht="13.8" x14ac:dyDescent="0.25">
      <c r="A20" s="789"/>
      <c r="B20" s="651" t="s">
        <v>1379</v>
      </c>
      <c r="C20" s="794"/>
      <c r="D20" s="794"/>
      <c r="E20" s="1084" t="s">
        <v>299</v>
      </c>
      <c r="F20" s="1084" t="s">
        <v>300</v>
      </c>
      <c r="G20" s="1084" t="s">
        <v>295</v>
      </c>
      <c r="H20" s="1084" t="s">
        <v>299</v>
      </c>
      <c r="I20" s="1084" t="s">
        <v>983</v>
      </c>
      <c r="J20" s="1084" t="s">
        <v>302</v>
      </c>
      <c r="K20" s="74"/>
      <c r="L20" s="91"/>
    </row>
    <row r="21" spans="1:12" s="75" customFormat="1" ht="13.8" x14ac:dyDescent="0.25">
      <c r="A21" s="790"/>
      <c r="B21" s="86" t="s">
        <v>822</v>
      </c>
      <c r="C21" s="788"/>
      <c r="D21" s="788"/>
      <c r="E21" s="1084" t="s">
        <v>303</v>
      </c>
      <c r="F21" s="1084" t="s">
        <v>304</v>
      </c>
      <c r="G21" s="1141" t="s">
        <v>831</v>
      </c>
      <c r="H21" s="1141"/>
      <c r="I21" s="1084" t="s">
        <v>305</v>
      </c>
      <c r="J21" s="1084" t="s">
        <v>306</v>
      </c>
      <c r="L21" s="77"/>
    </row>
    <row r="22" spans="1:12" s="75" customFormat="1" ht="13.8" x14ac:dyDescent="0.25">
      <c r="A22" s="790"/>
      <c r="B22" s="105" t="s">
        <v>307</v>
      </c>
      <c r="C22" s="91"/>
      <c r="D22" s="788"/>
      <c r="E22" s="80"/>
      <c r="F22" s="82"/>
      <c r="G22" s="107"/>
      <c r="H22" s="80"/>
      <c r="I22" s="83"/>
      <c r="J22" s="80"/>
      <c r="L22" s="87">
        <v>0</v>
      </c>
    </row>
    <row r="23" spans="1:12" s="75" customFormat="1" ht="13.8" x14ac:dyDescent="0.25">
      <c r="A23" s="790"/>
      <c r="B23" s="651"/>
      <c r="C23" s="788"/>
      <c r="D23" s="788"/>
      <c r="E23" s="792"/>
      <c r="F23" s="792"/>
      <c r="G23" s="792"/>
      <c r="H23" s="98"/>
      <c r="I23" s="791"/>
      <c r="J23" s="77"/>
    </row>
    <row r="24" spans="1:12" s="75" customFormat="1" ht="13.8" x14ac:dyDescent="0.25">
      <c r="A24" s="790"/>
      <c r="B24" s="4"/>
      <c r="C24" s="788"/>
      <c r="D24" s="788"/>
      <c r="E24" s="792"/>
      <c r="F24" s="792"/>
      <c r="G24" s="792"/>
      <c r="H24" s="100"/>
      <c r="I24" s="791"/>
      <c r="J24" s="77"/>
    </row>
    <row r="25" spans="1:12" s="75" customFormat="1" ht="13.8" x14ac:dyDescent="0.25">
      <c r="A25" s="93">
        <v>5.05</v>
      </c>
      <c r="B25" s="76" t="s">
        <v>1380</v>
      </c>
      <c r="C25" s="788"/>
      <c r="D25" s="788"/>
      <c r="E25" s="91"/>
      <c r="F25" s="1084"/>
      <c r="G25" s="1138" t="s">
        <v>827</v>
      </c>
      <c r="H25" s="1138"/>
      <c r="I25" s="792"/>
      <c r="J25" s="100"/>
      <c r="L25" s="91"/>
    </row>
    <row r="26" spans="1:12" s="75" customFormat="1" ht="13.8" x14ac:dyDescent="0.25">
      <c r="A26" s="789"/>
      <c r="B26" s="651" t="s">
        <v>1381</v>
      </c>
      <c r="C26" s="794"/>
      <c r="D26" s="794"/>
      <c r="E26" s="1084" t="s">
        <v>299</v>
      </c>
      <c r="F26" s="1084" t="s">
        <v>300</v>
      </c>
      <c r="G26" s="1084" t="s">
        <v>295</v>
      </c>
      <c r="H26" s="1084" t="s">
        <v>299</v>
      </c>
      <c r="I26" s="1084" t="s">
        <v>983</v>
      </c>
      <c r="J26" s="1084" t="s">
        <v>302</v>
      </c>
      <c r="K26" s="74"/>
      <c r="L26" s="91"/>
    </row>
    <row r="27" spans="1:12" s="75" customFormat="1" ht="13.8" x14ac:dyDescent="0.25">
      <c r="A27" s="790"/>
      <c r="B27" s="86" t="s">
        <v>822</v>
      </c>
      <c r="C27" s="788"/>
      <c r="D27" s="788"/>
      <c r="E27" s="1084" t="s">
        <v>303</v>
      </c>
      <c r="F27" s="1084" t="s">
        <v>304</v>
      </c>
      <c r="G27" s="1141" t="s">
        <v>831</v>
      </c>
      <c r="H27" s="1141"/>
      <c r="I27" s="1084" t="s">
        <v>305</v>
      </c>
      <c r="J27" s="1084" t="s">
        <v>306</v>
      </c>
      <c r="L27" s="77"/>
    </row>
    <row r="28" spans="1:12" s="75" customFormat="1" ht="13.8" x14ac:dyDescent="0.25">
      <c r="A28" s="790"/>
      <c r="B28" s="105" t="s">
        <v>307</v>
      </c>
      <c r="C28" s="91"/>
      <c r="D28" s="788"/>
      <c r="E28" s="80"/>
      <c r="F28" s="82"/>
      <c r="G28" s="107"/>
      <c r="H28" s="80"/>
      <c r="I28" s="83"/>
      <c r="J28" s="80"/>
      <c r="L28" s="87">
        <v>0</v>
      </c>
    </row>
    <row r="29" spans="1:12" s="75" customFormat="1" ht="13.8" x14ac:dyDescent="0.25">
      <c r="A29" s="790"/>
      <c r="B29" s="651"/>
      <c r="C29" s="788"/>
      <c r="D29" s="788"/>
      <c r="E29" s="792"/>
      <c r="F29" s="792"/>
      <c r="G29" s="792"/>
      <c r="H29" s="98"/>
      <c r="I29" s="791"/>
      <c r="J29" s="77"/>
    </row>
    <row r="30" spans="1:12" s="75" customFormat="1" ht="13.8" x14ac:dyDescent="0.25">
      <c r="A30" s="790"/>
      <c r="B30" s="4"/>
      <c r="C30" s="788"/>
      <c r="D30" s="788"/>
      <c r="E30" s="792"/>
      <c r="F30" s="792"/>
      <c r="G30" s="792"/>
      <c r="H30" s="100"/>
      <c r="I30" s="791"/>
      <c r="J30" s="77"/>
    </row>
    <row r="31" spans="1:12" s="75" customFormat="1" ht="13.8" x14ac:dyDescent="0.25">
      <c r="A31" s="93">
        <v>5.0599999999999996</v>
      </c>
      <c r="B31" s="76" t="s">
        <v>1382</v>
      </c>
      <c r="C31" s="788"/>
      <c r="D31" s="788"/>
      <c r="E31" s="91"/>
      <c r="F31" s="1084"/>
      <c r="G31" s="1138" t="s">
        <v>827</v>
      </c>
      <c r="H31" s="1138"/>
      <c r="I31" s="792"/>
      <c r="J31" s="100"/>
      <c r="L31" s="91"/>
    </row>
    <row r="32" spans="1:12" s="75" customFormat="1" ht="13.8" x14ac:dyDescent="0.25">
      <c r="A32" s="789"/>
      <c r="B32" s="651" t="s">
        <v>1383</v>
      </c>
      <c r="C32" s="794"/>
      <c r="D32" s="794"/>
      <c r="E32" s="1084" t="s">
        <v>299</v>
      </c>
      <c r="F32" s="1084" t="s">
        <v>300</v>
      </c>
      <c r="G32" s="1084" t="s">
        <v>295</v>
      </c>
      <c r="H32" s="1084" t="s">
        <v>299</v>
      </c>
      <c r="I32" s="1084" t="s">
        <v>983</v>
      </c>
      <c r="J32" s="1084" t="s">
        <v>302</v>
      </c>
      <c r="K32" s="74"/>
      <c r="L32" s="91"/>
    </row>
    <row r="33" spans="1:12" s="75" customFormat="1" ht="13.8" x14ac:dyDescent="0.25">
      <c r="A33" s="790"/>
      <c r="B33" s="86" t="s">
        <v>822</v>
      </c>
      <c r="C33" s="788"/>
      <c r="D33" s="788"/>
      <c r="E33" s="1084" t="s">
        <v>303</v>
      </c>
      <c r="F33" s="1084" t="s">
        <v>304</v>
      </c>
      <c r="G33" s="1141" t="s">
        <v>831</v>
      </c>
      <c r="H33" s="1141"/>
      <c r="I33" s="1084" t="s">
        <v>305</v>
      </c>
      <c r="J33" s="1084" t="s">
        <v>306</v>
      </c>
      <c r="L33" s="77"/>
    </row>
    <row r="34" spans="1:12" s="75" customFormat="1" ht="13.8" x14ac:dyDescent="0.25">
      <c r="A34" s="790"/>
      <c r="B34" s="105" t="s">
        <v>307</v>
      </c>
      <c r="C34" s="91"/>
      <c r="D34" s="788"/>
      <c r="E34" s="80"/>
      <c r="F34" s="82"/>
      <c r="G34" s="107"/>
      <c r="H34" s="80"/>
      <c r="I34" s="83"/>
      <c r="J34" s="80"/>
      <c r="L34" s="87">
        <v>0</v>
      </c>
    </row>
    <row r="35" spans="1:12" s="75" customFormat="1" ht="13.8" x14ac:dyDescent="0.25">
      <c r="A35" s="790"/>
      <c r="B35" s="651"/>
      <c r="C35" s="788"/>
      <c r="D35" s="788"/>
      <c r="E35" s="792"/>
      <c r="F35" s="792"/>
      <c r="G35" s="792"/>
      <c r="H35" s="98"/>
      <c r="I35" s="791"/>
      <c r="J35" s="77"/>
    </row>
    <row r="36" spans="1:12" s="75" customFormat="1" ht="13.8" x14ac:dyDescent="0.25">
      <c r="A36" s="790"/>
      <c r="B36" s="4"/>
      <c r="C36" s="788"/>
      <c r="D36" s="788"/>
      <c r="E36" s="792"/>
      <c r="F36" s="792"/>
      <c r="G36" s="792"/>
      <c r="H36" s="100"/>
      <c r="I36" s="791"/>
      <c r="J36" s="77"/>
    </row>
    <row r="37" spans="1:12" s="75" customFormat="1" ht="13.8" x14ac:dyDescent="0.25">
      <c r="A37" s="93">
        <v>5.07</v>
      </c>
      <c r="B37" s="76" t="s">
        <v>1384</v>
      </c>
      <c r="C37" s="788"/>
      <c r="D37" s="788"/>
      <c r="E37" s="91"/>
      <c r="F37" s="1084"/>
      <c r="G37" s="1138" t="s">
        <v>827</v>
      </c>
      <c r="H37" s="1138"/>
      <c r="I37" s="792"/>
      <c r="J37" s="100"/>
      <c r="L37" s="91"/>
    </row>
    <row r="38" spans="1:12" s="75" customFormat="1" ht="13.8" x14ac:dyDescent="0.25">
      <c r="A38" s="789"/>
      <c r="B38" s="651" t="s">
        <v>1385</v>
      </c>
      <c r="C38" s="794"/>
      <c r="D38" s="794"/>
      <c r="E38" s="1084" t="s">
        <v>299</v>
      </c>
      <c r="F38" s="1084" t="s">
        <v>300</v>
      </c>
      <c r="G38" s="1084" t="s">
        <v>295</v>
      </c>
      <c r="H38" s="1084" t="s">
        <v>299</v>
      </c>
      <c r="I38" s="1084" t="s">
        <v>983</v>
      </c>
      <c r="J38" s="1084" t="s">
        <v>302</v>
      </c>
      <c r="K38" s="74"/>
      <c r="L38" s="91"/>
    </row>
    <row r="39" spans="1:12" s="75" customFormat="1" ht="13.8" x14ac:dyDescent="0.25">
      <c r="A39" s="790"/>
      <c r="B39" s="86" t="s">
        <v>822</v>
      </c>
      <c r="C39" s="788"/>
      <c r="D39" s="788"/>
      <c r="E39" s="1084" t="s">
        <v>320</v>
      </c>
      <c r="F39" s="1084" t="s">
        <v>304</v>
      </c>
      <c r="G39" s="1141" t="s">
        <v>831</v>
      </c>
      <c r="H39" s="1141"/>
      <c r="I39" s="1084" t="s">
        <v>305</v>
      </c>
      <c r="J39" s="1084" t="s">
        <v>306</v>
      </c>
      <c r="L39" s="77"/>
    </row>
    <row r="40" spans="1:12" s="75" customFormat="1" ht="13.8" x14ac:dyDescent="0.25">
      <c r="A40" s="790"/>
      <c r="B40" s="105" t="s">
        <v>307</v>
      </c>
      <c r="C40" s="91"/>
      <c r="D40" s="788"/>
      <c r="E40" s="80"/>
      <c r="F40" s="82"/>
      <c r="G40" s="107"/>
      <c r="H40" s="80"/>
      <c r="I40" s="83"/>
      <c r="J40" s="80"/>
      <c r="L40" s="87">
        <v>0</v>
      </c>
    </row>
    <row r="41" spans="1:12" s="75" customFormat="1" ht="13.8" x14ac:dyDescent="0.25">
      <c r="A41" s="790"/>
      <c r="B41" s="651"/>
      <c r="C41" s="788"/>
      <c r="D41" s="788"/>
      <c r="E41" s="792"/>
      <c r="F41" s="792"/>
      <c r="G41" s="792"/>
      <c r="H41" s="98"/>
      <c r="I41" s="791"/>
      <c r="J41" s="77"/>
    </row>
    <row r="42" spans="1:12" s="75" customFormat="1" ht="13.8" x14ac:dyDescent="0.25">
      <c r="A42" s="790"/>
      <c r="B42" s="4"/>
      <c r="C42" s="788"/>
      <c r="D42" s="788"/>
      <c r="E42" s="792"/>
      <c r="F42" s="792"/>
      <c r="G42" s="792"/>
      <c r="H42" s="100"/>
      <c r="I42" s="791"/>
      <c r="J42" s="77"/>
    </row>
    <row r="43" spans="1:12" s="75" customFormat="1" ht="13.8" x14ac:dyDescent="0.25">
      <c r="A43" s="93">
        <v>5.0810000000000004</v>
      </c>
      <c r="B43" s="76" t="s">
        <v>159</v>
      </c>
      <c r="C43" s="788"/>
      <c r="D43" s="788"/>
      <c r="E43" s="792"/>
      <c r="F43" s="792"/>
      <c r="G43" s="792"/>
      <c r="H43" s="792"/>
      <c r="I43" s="792"/>
      <c r="J43" s="100"/>
      <c r="K43" s="791"/>
      <c r="L43" s="88"/>
    </row>
    <row r="44" spans="1:12" s="75" customFormat="1" ht="13.8" x14ac:dyDescent="0.25">
      <c r="A44" s="789"/>
      <c r="B44" s="651" t="s">
        <v>1386</v>
      </c>
      <c r="C44" s="794"/>
      <c r="D44" s="794"/>
      <c r="F44" s="1084" t="s">
        <v>1025</v>
      </c>
      <c r="G44" s="1138" t="s">
        <v>827</v>
      </c>
      <c r="H44" s="1138"/>
    </row>
    <row r="45" spans="1:12" s="75" customFormat="1" ht="13.8" x14ac:dyDescent="0.25">
      <c r="A45" s="790"/>
      <c r="C45" s="1084" t="s">
        <v>299</v>
      </c>
      <c r="D45" s="1138" t="s">
        <v>1387</v>
      </c>
      <c r="E45" s="1138"/>
      <c r="F45" s="1084" t="s">
        <v>856</v>
      </c>
      <c r="G45" s="1084" t="s">
        <v>295</v>
      </c>
      <c r="H45" s="1084" t="s">
        <v>299</v>
      </c>
      <c r="I45" s="1084" t="s">
        <v>983</v>
      </c>
      <c r="J45" s="1084" t="s">
        <v>302</v>
      </c>
      <c r="K45" s="74"/>
      <c r="L45" s="91"/>
    </row>
    <row r="46" spans="1:12" s="75" customFormat="1" ht="13.8" x14ac:dyDescent="0.25">
      <c r="A46" s="790"/>
      <c r="C46" s="1084" t="s">
        <v>303</v>
      </c>
      <c r="D46" s="1207" t="s">
        <v>1388</v>
      </c>
      <c r="E46" s="1207"/>
      <c r="F46" s="1094" t="s">
        <v>304</v>
      </c>
      <c r="G46" s="1141" t="s">
        <v>831</v>
      </c>
      <c r="H46" s="1141"/>
      <c r="I46" s="1084" t="s">
        <v>305</v>
      </c>
      <c r="J46" s="1084" t="s">
        <v>306</v>
      </c>
      <c r="L46" s="77"/>
    </row>
    <row r="47" spans="1:12" s="75" customFormat="1" ht="13.8" x14ac:dyDescent="0.25">
      <c r="A47" s="790"/>
      <c r="B47" s="86"/>
      <c r="C47" s="80"/>
      <c r="D47" s="1166"/>
      <c r="E47" s="1167"/>
      <c r="F47" s="82"/>
      <c r="G47" s="107"/>
      <c r="H47" s="80"/>
      <c r="I47" s="83"/>
      <c r="J47" s="80"/>
      <c r="L47" s="87">
        <v>0</v>
      </c>
    </row>
    <row r="48" spans="1:12" s="75" customFormat="1" ht="13.8" x14ac:dyDescent="0.25">
      <c r="A48" s="790"/>
      <c r="B48" s="86" t="s">
        <v>822</v>
      </c>
      <c r="C48" s="91"/>
      <c r="D48" s="788"/>
      <c r="E48" s="103"/>
      <c r="F48" s="84"/>
      <c r="G48" s="84"/>
      <c r="H48" s="84"/>
      <c r="I48" s="104"/>
      <c r="J48" s="103"/>
      <c r="L48" s="88"/>
    </row>
    <row r="49" spans="1:12" s="75" customFormat="1" ht="13.8" x14ac:dyDescent="0.25">
      <c r="A49" s="790"/>
      <c r="B49" s="105" t="s">
        <v>307</v>
      </c>
      <c r="C49" s="95"/>
      <c r="D49" s="788"/>
      <c r="E49" s="792"/>
      <c r="F49" s="792"/>
      <c r="G49" s="792"/>
      <c r="H49" s="98"/>
      <c r="I49" s="791"/>
      <c r="J49" s="77"/>
    </row>
    <row r="50" spans="1:12" s="75" customFormat="1" ht="12" customHeight="1" x14ac:dyDescent="0.25">
      <c r="A50" s="790"/>
      <c r="B50" s="105" t="s">
        <v>987</v>
      </c>
      <c r="C50" s="97"/>
      <c r="D50" s="788"/>
      <c r="E50" s="792"/>
      <c r="F50" s="792"/>
      <c r="G50" s="792"/>
      <c r="H50" s="792"/>
      <c r="I50" s="792"/>
      <c r="J50" s="98"/>
      <c r="K50" s="791"/>
      <c r="L50" s="77"/>
    </row>
    <row r="53" spans="1:12" ht="13.8" x14ac:dyDescent="0.25">
      <c r="A53" s="93">
        <v>5.0819999999999999</v>
      </c>
      <c r="B53" s="76" t="s">
        <v>1389</v>
      </c>
      <c r="C53" s="788"/>
      <c r="D53" s="788"/>
      <c r="E53" s="792"/>
      <c r="F53" s="792"/>
      <c r="G53" s="792"/>
      <c r="H53" s="792"/>
      <c r="I53" s="1138"/>
      <c r="J53" s="1138"/>
      <c r="K53" s="75"/>
      <c r="L53" s="75"/>
    </row>
    <row r="54" spans="1:12" ht="13.8" x14ac:dyDescent="0.25">
      <c r="B54" s="651" t="s">
        <v>986</v>
      </c>
      <c r="C54" s="794"/>
      <c r="D54" s="794"/>
      <c r="E54" s="1084" t="s">
        <v>299</v>
      </c>
      <c r="F54" s="1084" t="s">
        <v>856</v>
      </c>
      <c r="G54" s="1138" t="s">
        <v>856</v>
      </c>
      <c r="H54" s="1138"/>
      <c r="I54" s="1084" t="s">
        <v>983</v>
      </c>
      <c r="J54" s="1084" t="s">
        <v>302</v>
      </c>
      <c r="K54" s="74"/>
      <c r="L54" s="91"/>
    </row>
    <row r="55" spans="1:12" ht="13.8" x14ac:dyDescent="0.25">
      <c r="B55" s="86" t="s">
        <v>822</v>
      </c>
      <c r="C55" s="788"/>
      <c r="D55" s="788"/>
      <c r="E55" s="1084" t="s">
        <v>303</v>
      </c>
      <c r="F55" s="1084" t="s">
        <v>858</v>
      </c>
      <c r="G55" s="1138" t="s">
        <v>304</v>
      </c>
      <c r="H55" s="1138"/>
      <c r="I55" s="1084" t="s">
        <v>305</v>
      </c>
      <c r="J55" s="1084" t="s">
        <v>306</v>
      </c>
      <c r="K55" s="75"/>
      <c r="L55" s="77"/>
    </row>
    <row r="56" spans="1:12" ht="13.8" x14ac:dyDescent="0.25">
      <c r="B56" s="105" t="s">
        <v>307</v>
      </c>
      <c r="C56" s="91"/>
      <c r="D56" s="788"/>
      <c r="E56" s="80"/>
      <c r="F56" s="82"/>
      <c r="G56" s="1166"/>
      <c r="H56" s="1167"/>
      <c r="I56" s="83"/>
      <c r="J56" s="80"/>
      <c r="K56" s="75"/>
      <c r="L56" s="87">
        <v>0</v>
      </c>
    </row>
    <row r="57" spans="1:12" ht="13.8" x14ac:dyDescent="0.25">
      <c r="B57" s="105" t="s">
        <v>987</v>
      </c>
      <c r="C57" s="95"/>
      <c r="D57" s="788"/>
      <c r="E57" s="792"/>
      <c r="F57" s="792"/>
      <c r="G57" s="792"/>
      <c r="H57" s="98"/>
      <c r="I57" s="791"/>
      <c r="J57" s="77"/>
      <c r="K57" s="75"/>
      <c r="L57" s="75"/>
    </row>
    <row r="58" spans="1:12" ht="14.4" x14ac:dyDescent="0.3">
      <c r="B58" s="707" t="s">
        <v>1253</v>
      </c>
      <c r="C58" s="788"/>
      <c r="D58" s="788"/>
      <c r="E58" s="792"/>
      <c r="F58" s="792"/>
      <c r="G58" s="792"/>
      <c r="H58" s="98"/>
      <c r="I58" s="791"/>
      <c r="J58" s="77"/>
      <c r="K58" s="75"/>
      <c r="L58" s="75"/>
    </row>
    <row r="61" spans="1:12" ht="13.8" x14ac:dyDescent="0.25">
      <c r="A61" s="93">
        <v>5.0830000000000002</v>
      </c>
      <c r="B61" s="76" t="s">
        <v>1390</v>
      </c>
      <c r="C61" s="788"/>
      <c r="D61" s="788"/>
      <c r="E61" s="792"/>
      <c r="F61" s="792"/>
      <c r="G61" s="792"/>
      <c r="H61" s="792"/>
      <c r="I61" s="1138"/>
      <c r="J61" s="1138"/>
      <c r="K61" s="75"/>
      <c r="L61" s="75"/>
    </row>
    <row r="62" spans="1:12" ht="13.8" x14ac:dyDescent="0.25">
      <c r="B62" s="651" t="s">
        <v>986</v>
      </c>
      <c r="C62" s="794"/>
      <c r="D62" s="794"/>
      <c r="E62" s="1084" t="s">
        <v>299</v>
      </c>
      <c r="F62" s="1084" t="s">
        <v>856</v>
      </c>
      <c r="G62" s="1138" t="s">
        <v>856</v>
      </c>
      <c r="H62" s="1138"/>
      <c r="I62" s="1084" t="s">
        <v>983</v>
      </c>
      <c r="J62" s="1084" t="s">
        <v>302</v>
      </c>
      <c r="K62" s="74"/>
      <c r="L62" s="91"/>
    </row>
    <row r="63" spans="1:12" ht="13.8" x14ac:dyDescent="0.25">
      <c r="B63" s="86" t="s">
        <v>822</v>
      </c>
      <c r="C63" s="788"/>
      <c r="D63" s="788"/>
      <c r="E63" s="1084" t="s">
        <v>303</v>
      </c>
      <c r="F63" s="1084" t="s">
        <v>858</v>
      </c>
      <c r="G63" s="1138" t="s">
        <v>304</v>
      </c>
      <c r="H63" s="1138"/>
      <c r="I63" s="1084" t="s">
        <v>305</v>
      </c>
      <c r="J63" s="1084" t="s">
        <v>306</v>
      </c>
      <c r="K63" s="75"/>
      <c r="L63" s="77"/>
    </row>
    <row r="64" spans="1:12" ht="13.8" x14ac:dyDescent="0.25">
      <c r="B64" s="105" t="s">
        <v>307</v>
      </c>
      <c r="C64" s="91"/>
      <c r="D64" s="788"/>
      <c r="E64" s="80"/>
      <c r="F64" s="82"/>
      <c r="G64" s="1166"/>
      <c r="H64" s="1167"/>
      <c r="I64" s="83"/>
      <c r="J64" s="80"/>
      <c r="K64" s="75"/>
      <c r="L64" s="87">
        <v>0</v>
      </c>
    </row>
    <row r="65" spans="2:12" ht="13.8" x14ac:dyDescent="0.25">
      <c r="B65" s="105" t="s">
        <v>987</v>
      </c>
      <c r="C65" s="95"/>
      <c r="D65" s="788"/>
      <c r="E65" s="792"/>
      <c r="F65" s="792"/>
      <c r="G65" s="792"/>
      <c r="H65" s="98"/>
      <c r="I65" s="791"/>
      <c r="J65" s="77"/>
      <c r="K65" s="75"/>
      <c r="L65" s="75"/>
    </row>
    <row r="66" spans="2:12" ht="14.4" x14ac:dyDescent="0.3">
      <c r="B66" s="707" t="s">
        <v>1253</v>
      </c>
      <c r="C66" s="788"/>
      <c r="D66" s="788"/>
      <c r="E66" s="792"/>
      <c r="F66" s="792"/>
      <c r="G66" s="792"/>
      <c r="H66" s="98"/>
      <c r="I66" s="791"/>
      <c r="J66" s="77"/>
      <c r="K66" s="75"/>
      <c r="L66" s="75"/>
    </row>
  </sheetData>
  <mergeCells count="25">
    <mergeCell ref="I61:J61"/>
    <mergeCell ref="G62:H62"/>
    <mergeCell ref="G63:H63"/>
    <mergeCell ref="G64:H64"/>
    <mergeCell ref="I53:J53"/>
    <mergeCell ref="G54:H54"/>
    <mergeCell ref="G55:H55"/>
    <mergeCell ref="G56:H56"/>
    <mergeCell ref="G31:H31"/>
    <mergeCell ref="D46:E46"/>
    <mergeCell ref="D47:E47"/>
    <mergeCell ref="G44:H44"/>
    <mergeCell ref="G46:H46"/>
    <mergeCell ref="D45:E45"/>
    <mergeCell ref="G39:H39"/>
    <mergeCell ref="G33:H33"/>
    <mergeCell ref="G37:H37"/>
    <mergeCell ref="G27:H27"/>
    <mergeCell ref="G7:H7"/>
    <mergeCell ref="G25:H25"/>
    <mergeCell ref="G21:H21"/>
    <mergeCell ref="G9:H9"/>
    <mergeCell ref="G13:H13"/>
    <mergeCell ref="G15:H15"/>
    <mergeCell ref="G19:H19"/>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1">
    <tabColor indexed="47"/>
    <pageSetUpPr fitToPage="1"/>
  </sheetPr>
  <dimension ref="A1:L69"/>
  <sheetViews>
    <sheetView view="pageBreakPreview"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8.6640625" style="4" customWidth="1"/>
    <col min="4" max="4" width="10.33203125" style="4" customWidth="1"/>
    <col min="5" max="6" width="10.6640625" style="4" customWidth="1"/>
    <col min="7" max="8" width="11.5546875" style="4" customWidth="1"/>
    <col min="9" max="9" width="10.44140625" style="4" customWidth="1"/>
    <col min="10" max="10" width="10.6640625" style="4" customWidth="1"/>
    <col min="11" max="11" width="0.6640625" style="4" customWidth="1"/>
    <col min="12" max="12" width="12.6640625" style="4" customWidth="1"/>
    <col min="14" max="14" width="7.44140625" bestFit="1" customWidth="1"/>
  </cols>
  <sheetData>
    <row r="1" spans="1:12" ht="15.6" x14ac:dyDescent="0.3">
      <c r="A1" s="70" t="s">
        <v>1391</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12" customHeight="1" x14ac:dyDescent="0.25">
      <c r="J5" s="4" t="s">
        <v>29</v>
      </c>
      <c r="K5"/>
      <c r="L5"/>
    </row>
    <row r="6" spans="1:12" ht="19.5" customHeight="1" x14ac:dyDescent="0.25">
      <c r="A6" s="109" t="s">
        <v>1392</v>
      </c>
      <c r="K6"/>
      <c r="L6" s="110" t="s">
        <v>295</v>
      </c>
    </row>
    <row r="7" spans="1:12" s="75" customFormat="1" ht="12.75" customHeight="1" x14ac:dyDescent="0.25">
      <c r="A7" s="93">
        <v>6.01</v>
      </c>
      <c r="B7" s="76" t="s">
        <v>163</v>
      </c>
      <c r="C7" s="788"/>
      <c r="D7" s="788"/>
      <c r="E7" s="91"/>
      <c r="F7" s="1084"/>
      <c r="I7" s="1084" t="s">
        <v>330</v>
      </c>
      <c r="J7" s="1084" t="s">
        <v>302</v>
      </c>
      <c r="K7" s="79"/>
      <c r="L7" s="110" t="s">
        <v>297</v>
      </c>
    </row>
    <row r="8" spans="1:12" s="75" customFormat="1" ht="12.75" customHeight="1" x14ac:dyDescent="0.25">
      <c r="A8" s="789"/>
      <c r="B8" s="651" t="s">
        <v>1393</v>
      </c>
      <c r="C8" s="1084"/>
      <c r="D8" s="91"/>
      <c r="E8" s="91"/>
      <c r="F8" s="1084" t="s">
        <v>300</v>
      </c>
      <c r="G8" s="1138" t="s">
        <v>1394</v>
      </c>
      <c r="H8" s="1138"/>
      <c r="I8" s="1084" t="s">
        <v>1111</v>
      </c>
      <c r="J8" s="1084" t="s">
        <v>306</v>
      </c>
      <c r="K8" s="79"/>
      <c r="L8" s="1084"/>
    </row>
    <row r="9" spans="1:12" s="75" customFormat="1" ht="12.75" customHeight="1" x14ac:dyDescent="0.25">
      <c r="A9" s="790"/>
      <c r="C9" s="91"/>
      <c r="D9" s="91"/>
      <c r="E9" s="91"/>
      <c r="F9" s="1084" t="s">
        <v>304</v>
      </c>
      <c r="G9" s="1084" t="s">
        <v>1395</v>
      </c>
      <c r="H9" s="1084" t="s">
        <v>1396</v>
      </c>
      <c r="I9" s="1084" t="s">
        <v>1397</v>
      </c>
      <c r="J9" s="1099" t="s">
        <v>335</v>
      </c>
      <c r="K9" s="79"/>
      <c r="L9" s="1084"/>
    </row>
    <row r="10" spans="1:12" s="75" customFormat="1" ht="12.75" customHeight="1" x14ac:dyDescent="0.25">
      <c r="A10" s="790"/>
      <c r="B10" s="86" t="s">
        <v>822</v>
      </c>
      <c r="C10" s="91"/>
      <c r="D10" s="91"/>
      <c r="E10" s="91"/>
      <c r="F10" s="82"/>
      <c r="G10" s="80"/>
      <c r="H10" s="80"/>
      <c r="I10" s="83"/>
      <c r="J10" s="80"/>
      <c r="K10" s="84"/>
      <c r="L10" s="87">
        <v>0</v>
      </c>
    </row>
    <row r="11" spans="1:12" s="75" customFormat="1" ht="12.75" customHeight="1" x14ac:dyDescent="0.25">
      <c r="A11" s="790"/>
      <c r="B11" s="105" t="s">
        <v>1398</v>
      </c>
      <c r="C11" s="788"/>
      <c r="D11" s="788"/>
      <c r="E11" s="91"/>
      <c r="F11" s="792"/>
      <c r="I11" s="792"/>
      <c r="J11" s="98"/>
      <c r="L11" s="77"/>
    </row>
    <row r="12" spans="1:12" s="75" customFormat="1" ht="12.75" customHeight="1" x14ac:dyDescent="0.25">
      <c r="A12" s="790"/>
      <c r="B12" s="94" t="s">
        <v>1399</v>
      </c>
      <c r="C12" s="788"/>
      <c r="D12" s="788"/>
      <c r="E12" s="792"/>
      <c r="F12" s="792"/>
      <c r="I12" s="792"/>
      <c r="J12" s="98"/>
      <c r="L12" s="77"/>
    </row>
    <row r="13" spans="1:12" s="75" customFormat="1" ht="12.75" customHeight="1" x14ac:dyDescent="0.25">
      <c r="A13" s="790"/>
      <c r="B13" s="94"/>
      <c r="C13" s="788"/>
      <c r="D13" s="788"/>
      <c r="E13" s="792"/>
      <c r="F13" s="792"/>
      <c r="I13" s="792"/>
      <c r="J13" s="98"/>
      <c r="L13" s="77"/>
    </row>
    <row r="14" spans="1:12" s="75" customFormat="1" ht="12.75" customHeight="1" x14ac:dyDescent="0.25">
      <c r="A14" s="93">
        <v>6.0149999999999997</v>
      </c>
      <c r="B14" s="76" t="s">
        <v>165</v>
      </c>
      <c r="C14" s="788"/>
      <c r="D14" s="788"/>
      <c r="E14" s="91"/>
      <c r="F14" s="1084"/>
      <c r="L14" s="91"/>
    </row>
    <row r="15" spans="1:12" s="75" customFormat="1" ht="12.75" customHeight="1" x14ac:dyDescent="0.25">
      <c r="A15" s="789"/>
      <c r="B15" s="651" t="s">
        <v>1400</v>
      </c>
      <c r="C15" s="794"/>
      <c r="D15" s="794"/>
      <c r="E15" s="91"/>
      <c r="I15" s="1084" t="s">
        <v>330</v>
      </c>
      <c r="J15" s="1084" t="s">
        <v>302</v>
      </c>
    </row>
    <row r="16" spans="1:12" s="75" customFormat="1" ht="12.75" customHeight="1" x14ac:dyDescent="0.25">
      <c r="A16" s="790"/>
      <c r="B16" s="86"/>
      <c r="C16" s="788"/>
      <c r="D16" s="91"/>
      <c r="E16" s="1084" t="s">
        <v>300</v>
      </c>
      <c r="F16" s="1084" t="s">
        <v>1401</v>
      </c>
      <c r="G16" s="1138" t="s">
        <v>1394</v>
      </c>
      <c r="H16" s="1138"/>
      <c r="I16" s="1084" t="s">
        <v>1111</v>
      </c>
      <c r="J16" s="1084" t="s">
        <v>306</v>
      </c>
      <c r="K16" s="74"/>
      <c r="L16" s="91"/>
    </row>
    <row r="17" spans="1:12" s="75" customFormat="1" ht="12.75" customHeight="1" x14ac:dyDescent="0.25">
      <c r="A17" s="790"/>
      <c r="C17" s="91"/>
      <c r="E17" s="1084" t="s">
        <v>304</v>
      </c>
      <c r="F17" s="1084" t="s">
        <v>368</v>
      </c>
      <c r="G17" s="1084" t="s">
        <v>1395</v>
      </c>
      <c r="H17" s="1084" t="s">
        <v>974</v>
      </c>
      <c r="I17" s="1084" t="s">
        <v>1397</v>
      </c>
      <c r="J17" s="1099" t="s">
        <v>335</v>
      </c>
      <c r="L17" s="77"/>
    </row>
    <row r="18" spans="1:12" s="75" customFormat="1" ht="12.75" customHeight="1" x14ac:dyDescent="0.25">
      <c r="A18" s="790"/>
      <c r="C18" s="788"/>
      <c r="D18" s="328" t="s">
        <v>1402</v>
      </c>
      <c r="E18" s="82"/>
      <c r="F18" s="81"/>
      <c r="G18" s="80"/>
      <c r="H18" s="80"/>
      <c r="I18" s="83"/>
      <c r="J18" s="80"/>
      <c r="L18" s="87">
        <f>SUM(F18:F21)</f>
        <v>0</v>
      </c>
    </row>
    <row r="19" spans="1:12" s="75" customFormat="1" ht="12.75" customHeight="1" x14ac:dyDescent="0.25">
      <c r="A19" s="790"/>
      <c r="C19" s="788"/>
      <c r="D19" s="328" t="s">
        <v>1403</v>
      </c>
      <c r="E19" s="82"/>
      <c r="F19" s="81"/>
      <c r="G19" s="80"/>
      <c r="H19" s="80"/>
      <c r="I19" s="83"/>
      <c r="J19" s="80"/>
    </row>
    <row r="20" spans="1:12" s="75" customFormat="1" ht="12.75" customHeight="1" x14ac:dyDescent="0.25">
      <c r="A20" s="790"/>
      <c r="B20" s="94"/>
      <c r="C20" s="788"/>
      <c r="D20" s="328" t="s">
        <v>1404</v>
      </c>
      <c r="E20" s="82"/>
      <c r="F20" s="81"/>
      <c r="G20" s="80"/>
      <c r="H20" s="80"/>
      <c r="I20" s="83"/>
      <c r="J20" s="80"/>
    </row>
    <row r="21" spans="1:12" s="75" customFormat="1" ht="12.75" customHeight="1" x14ac:dyDescent="0.25">
      <c r="A21" s="790"/>
      <c r="B21" s="94"/>
      <c r="C21" s="788"/>
      <c r="D21" s="328" t="s">
        <v>1405</v>
      </c>
      <c r="E21" s="82"/>
      <c r="F21" s="81"/>
      <c r="G21" s="80"/>
      <c r="H21" s="80"/>
      <c r="I21" s="83"/>
      <c r="J21" s="80"/>
    </row>
    <row r="22" spans="1:12" s="75" customFormat="1" ht="12.75" customHeight="1" x14ac:dyDescent="0.25">
      <c r="A22" s="790"/>
      <c r="B22" s="86" t="s">
        <v>822</v>
      </c>
      <c r="C22" s="788"/>
      <c r="D22" s="788"/>
      <c r="E22" s="792"/>
      <c r="F22" s="792"/>
      <c r="G22" s="792"/>
      <c r="H22" s="100"/>
      <c r="I22" s="791"/>
      <c r="J22" s="77"/>
    </row>
    <row r="23" spans="1:12" s="75" customFormat="1" ht="12.75" customHeight="1" x14ac:dyDescent="0.25">
      <c r="A23" s="790"/>
      <c r="B23" s="105" t="s">
        <v>1406</v>
      </c>
      <c r="C23" s="788"/>
      <c r="D23" s="788"/>
      <c r="E23" s="792"/>
      <c r="F23" s="792"/>
      <c r="G23" s="792"/>
      <c r="H23" s="100"/>
      <c r="I23" s="791"/>
      <c r="J23" s="77"/>
    </row>
    <row r="24" spans="1:12" s="75" customFormat="1" ht="12.75" customHeight="1" x14ac:dyDescent="0.25">
      <c r="A24" s="790"/>
      <c r="B24" s="94" t="s">
        <v>1399</v>
      </c>
      <c r="C24" s="788"/>
      <c r="D24" s="788"/>
      <c r="E24" s="792"/>
      <c r="F24" s="792"/>
      <c r="G24" s="792"/>
      <c r="H24" s="100"/>
      <c r="I24" s="791"/>
      <c r="J24" s="77"/>
    </row>
    <row r="25" spans="1:12" s="75" customFormat="1" ht="12.75" customHeight="1" x14ac:dyDescent="0.25">
      <c r="A25" s="790"/>
      <c r="B25" s="94"/>
      <c r="C25" s="788"/>
      <c r="D25" s="788"/>
      <c r="E25" s="792"/>
      <c r="F25" s="792"/>
      <c r="G25" s="792"/>
      <c r="H25" s="100"/>
      <c r="I25" s="791"/>
      <c r="J25" s="77"/>
    </row>
    <row r="26" spans="1:12" s="75" customFormat="1" ht="12.75" customHeight="1" x14ac:dyDescent="0.25">
      <c r="A26" s="93">
        <v>6.0220000000000002</v>
      </c>
      <c r="B26" s="76" t="s">
        <v>166</v>
      </c>
      <c r="C26" s="788"/>
      <c r="D26" s="788"/>
      <c r="E26" s="91"/>
      <c r="F26" s="1084"/>
      <c r="I26" s="1084"/>
      <c r="K26" s="79"/>
      <c r="L26" s="110"/>
    </row>
    <row r="27" spans="1:12" s="75" customFormat="1" ht="12.75" customHeight="1" x14ac:dyDescent="0.25">
      <c r="A27" s="789"/>
      <c r="B27" s="651" t="s">
        <v>1407</v>
      </c>
      <c r="C27" s="1084"/>
      <c r="D27" s="91"/>
      <c r="E27" s="91"/>
      <c r="F27" s="1084" t="s">
        <v>300</v>
      </c>
      <c r="G27" s="1138" t="s">
        <v>1394</v>
      </c>
      <c r="H27" s="1138"/>
      <c r="I27" s="1084" t="s">
        <v>983</v>
      </c>
      <c r="J27" s="1084" t="s">
        <v>302</v>
      </c>
      <c r="K27" s="79"/>
      <c r="L27" s="1084"/>
    </row>
    <row r="28" spans="1:12" s="75" customFormat="1" ht="12.75" customHeight="1" x14ac:dyDescent="0.25">
      <c r="A28" s="790"/>
      <c r="C28" s="91"/>
      <c r="D28" s="91"/>
      <c r="E28" s="91"/>
      <c r="F28" s="1084" t="s">
        <v>304</v>
      </c>
      <c r="G28" s="1084" t="s">
        <v>1395</v>
      </c>
      <c r="H28" s="1084" t="s">
        <v>974</v>
      </c>
      <c r="I28" s="1084" t="s">
        <v>305</v>
      </c>
      <c r="J28" s="1084" t="s">
        <v>306</v>
      </c>
      <c r="K28" s="79"/>
      <c r="L28" s="1084"/>
    </row>
    <row r="29" spans="1:12" s="75" customFormat="1" ht="12.75" customHeight="1" x14ac:dyDescent="0.25">
      <c r="A29" s="790"/>
      <c r="B29" s="86" t="s">
        <v>822</v>
      </c>
      <c r="C29" s="91"/>
      <c r="D29" s="91"/>
      <c r="E29" s="91"/>
      <c r="F29" s="82"/>
      <c r="G29" s="80"/>
      <c r="H29" s="80"/>
      <c r="I29" s="83"/>
      <c r="J29" s="80"/>
      <c r="K29" s="84"/>
      <c r="L29" s="87">
        <v>0</v>
      </c>
    </row>
    <row r="30" spans="1:12" s="75" customFormat="1" ht="12.75" customHeight="1" x14ac:dyDescent="0.25">
      <c r="A30" s="790"/>
      <c r="B30" s="105" t="s">
        <v>307</v>
      </c>
      <c r="C30" s="788"/>
      <c r="D30" s="788"/>
      <c r="E30" s="792"/>
      <c r="F30" s="792"/>
      <c r="G30" s="792"/>
      <c r="H30" s="98"/>
      <c r="I30" s="791"/>
      <c r="J30" s="77"/>
    </row>
    <row r="31" spans="1:12" s="75" customFormat="1" ht="12.75" customHeight="1" x14ac:dyDescent="0.25">
      <c r="A31" s="790"/>
      <c r="B31" s="94" t="s">
        <v>1408</v>
      </c>
      <c r="C31" s="788"/>
      <c r="D31" s="788"/>
      <c r="E31" s="792"/>
      <c r="F31" s="792"/>
      <c r="G31" s="792"/>
      <c r="H31" s="98"/>
      <c r="I31" s="791"/>
      <c r="J31" s="77"/>
    </row>
    <row r="32" spans="1:12" s="75" customFormat="1" ht="12.75" customHeight="1" x14ac:dyDescent="0.25">
      <c r="A32" s="790"/>
      <c r="B32" s="94"/>
      <c r="C32" s="788"/>
      <c r="D32" s="788"/>
      <c r="E32" s="792"/>
      <c r="F32" s="792"/>
      <c r="G32" s="792"/>
      <c r="H32" s="98"/>
      <c r="I32" s="791"/>
      <c r="J32" s="77"/>
    </row>
    <row r="33" spans="1:12" s="75" customFormat="1" ht="12.75" customHeight="1" x14ac:dyDescent="0.25">
      <c r="A33" s="93">
        <v>6.0289999999999999</v>
      </c>
      <c r="B33" s="76" t="s">
        <v>1409</v>
      </c>
      <c r="C33" s="788"/>
      <c r="D33" s="788"/>
      <c r="E33" s="91"/>
      <c r="F33" s="1084"/>
      <c r="I33" s="1084"/>
      <c r="K33" s="79"/>
      <c r="L33" s="110"/>
    </row>
    <row r="34" spans="1:12" s="75" customFormat="1" ht="12.75" customHeight="1" x14ac:dyDescent="0.25">
      <c r="A34" s="789"/>
      <c r="B34" s="651" t="s">
        <v>1410</v>
      </c>
      <c r="C34" s="1084"/>
      <c r="D34" s="91"/>
      <c r="E34" s="91"/>
      <c r="F34" s="1084" t="s">
        <v>300</v>
      </c>
      <c r="G34" s="1138" t="s">
        <v>1394</v>
      </c>
      <c r="H34" s="1138"/>
      <c r="I34" s="1084" t="s">
        <v>983</v>
      </c>
      <c r="J34" s="1084" t="s">
        <v>302</v>
      </c>
      <c r="K34" s="79"/>
      <c r="L34" s="1084"/>
    </row>
    <row r="35" spans="1:12" s="75" customFormat="1" ht="12.75" customHeight="1" x14ac:dyDescent="0.25">
      <c r="A35" s="790"/>
      <c r="C35" s="91"/>
      <c r="D35" s="91"/>
      <c r="E35" s="91"/>
      <c r="F35" s="1084" t="s">
        <v>304</v>
      </c>
      <c r="G35" s="1084" t="s">
        <v>1395</v>
      </c>
      <c r="H35" s="1084" t="s">
        <v>974</v>
      </c>
      <c r="I35" s="1084" t="s">
        <v>305</v>
      </c>
      <c r="J35" s="1084" t="s">
        <v>306</v>
      </c>
      <c r="K35" s="79"/>
      <c r="L35" s="1084"/>
    </row>
    <row r="36" spans="1:12" s="75" customFormat="1" ht="12.75" customHeight="1" x14ac:dyDescent="0.25">
      <c r="A36" s="790"/>
      <c r="B36" s="86" t="s">
        <v>822</v>
      </c>
      <c r="C36" s="91"/>
      <c r="D36" s="91"/>
      <c r="E36" s="91"/>
      <c r="F36" s="82"/>
      <c r="G36" s="80"/>
      <c r="H36" s="80"/>
      <c r="I36" s="83"/>
      <c r="J36" s="80"/>
      <c r="K36" s="84"/>
      <c r="L36" s="87">
        <v>0</v>
      </c>
    </row>
    <row r="37" spans="1:12" s="75" customFormat="1" ht="12.75" customHeight="1" x14ac:dyDescent="0.25">
      <c r="A37" s="790"/>
      <c r="B37" s="105" t="s">
        <v>307</v>
      </c>
      <c r="C37" s="788"/>
      <c r="D37" s="788"/>
      <c r="E37" s="792"/>
      <c r="F37" s="792"/>
      <c r="G37" s="792"/>
      <c r="H37" s="98"/>
      <c r="I37" s="791"/>
      <c r="J37" s="77"/>
    </row>
    <row r="38" spans="1:12" s="75" customFormat="1" ht="12.75" customHeight="1" x14ac:dyDescent="0.25">
      <c r="A38" s="790"/>
      <c r="B38" s="105"/>
      <c r="C38" s="788"/>
      <c r="D38" s="788"/>
      <c r="E38" s="792"/>
      <c r="F38" s="792"/>
      <c r="G38" s="792"/>
      <c r="H38" s="98"/>
      <c r="I38" s="791"/>
      <c r="J38" s="77"/>
    </row>
    <row r="39" spans="1:12" s="75" customFormat="1" ht="12.75" customHeight="1" x14ac:dyDescent="0.25">
      <c r="A39" s="93">
        <v>6.032</v>
      </c>
      <c r="B39" s="76" t="s">
        <v>1411</v>
      </c>
      <c r="C39" s="788"/>
      <c r="D39" s="788"/>
      <c r="E39" s="91"/>
      <c r="F39" s="1084"/>
      <c r="I39" s="1084"/>
      <c r="K39" s="79"/>
      <c r="L39" s="110"/>
    </row>
    <row r="40" spans="1:12" s="75" customFormat="1" ht="12.75" customHeight="1" x14ac:dyDescent="0.25">
      <c r="A40" s="789"/>
      <c r="B40" s="651" t="s">
        <v>1412</v>
      </c>
      <c r="C40" s="1084"/>
      <c r="D40" s="91"/>
      <c r="E40" s="91"/>
      <c r="F40" s="1084" t="s">
        <v>300</v>
      </c>
      <c r="G40" s="1138" t="s">
        <v>1394</v>
      </c>
      <c r="H40" s="1138"/>
      <c r="I40" s="1084" t="s">
        <v>983</v>
      </c>
      <c r="J40" s="1084" t="s">
        <v>302</v>
      </c>
      <c r="K40" s="79"/>
      <c r="L40" s="1084"/>
    </row>
    <row r="41" spans="1:12" s="75" customFormat="1" ht="12.75" customHeight="1" x14ac:dyDescent="0.25">
      <c r="A41" s="790"/>
      <c r="C41" s="91"/>
      <c r="D41" s="91"/>
      <c r="E41" s="91"/>
      <c r="F41" s="1084" t="s">
        <v>304</v>
      </c>
      <c r="G41" s="1084" t="s">
        <v>1395</v>
      </c>
      <c r="H41" s="1084" t="s">
        <v>974</v>
      </c>
      <c r="I41" s="1084" t="s">
        <v>305</v>
      </c>
      <c r="J41" s="1084" t="s">
        <v>306</v>
      </c>
      <c r="K41" s="79"/>
      <c r="L41" s="1084"/>
    </row>
    <row r="42" spans="1:12" s="75" customFormat="1" ht="12.75" customHeight="1" x14ac:dyDescent="0.25">
      <c r="A42" s="790"/>
      <c r="B42" s="86" t="s">
        <v>822</v>
      </c>
      <c r="C42" s="91"/>
      <c r="D42" s="91"/>
      <c r="E42" s="91"/>
      <c r="F42" s="82"/>
      <c r="G42" s="80"/>
      <c r="H42" s="80"/>
      <c r="I42" s="83"/>
      <c r="J42" s="80"/>
      <c r="K42" s="84"/>
      <c r="L42" s="87">
        <v>0</v>
      </c>
    </row>
    <row r="43" spans="1:12" s="75" customFormat="1" ht="12.75" customHeight="1" x14ac:dyDescent="0.25">
      <c r="A43" s="790"/>
      <c r="B43" s="105" t="s">
        <v>307</v>
      </c>
      <c r="C43" s="788"/>
      <c r="D43" s="788"/>
      <c r="E43" s="792"/>
      <c r="F43" s="792"/>
      <c r="G43" s="792"/>
      <c r="H43" s="98"/>
      <c r="I43" s="791"/>
      <c r="J43" s="77"/>
    </row>
    <row r="44" spans="1:12" s="75" customFormat="1" ht="12.75" customHeight="1" x14ac:dyDescent="0.25">
      <c r="A44" s="790"/>
      <c r="B44" s="94"/>
      <c r="C44" s="788"/>
      <c r="D44" s="788"/>
      <c r="E44" s="792"/>
      <c r="F44" s="792"/>
      <c r="G44" s="792"/>
      <c r="H44" s="98"/>
      <c r="I44" s="791"/>
      <c r="J44" s="77"/>
    </row>
    <row r="45" spans="1:12" s="75" customFormat="1" ht="12.75" customHeight="1" x14ac:dyDescent="0.3">
      <c r="A45" s="93">
        <v>6.0330000000000004</v>
      </c>
      <c r="B45" s="76" t="s">
        <v>1413</v>
      </c>
      <c r="C45" s="788"/>
      <c r="D45" s="788"/>
      <c r="E45" s="91"/>
      <c r="F45" s="1084"/>
      <c r="I45" s="1084"/>
      <c r="J45" s="1084" t="s">
        <v>1414</v>
      </c>
      <c r="K45" s="79"/>
      <c r="L45" s="110"/>
    </row>
    <row r="46" spans="1:12" s="75" customFormat="1" ht="12.75" customHeight="1" x14ac:dyDescent="0.25">
      <c r="A46" s="789"/>
      <c r="B46" s="651" t="s">
        <v>1415</v>
      </c>
      <c r="C46" s="1084"/>
      <c r="D46" s="91"/>
      <c r="E46" s="91"/>
      <c r="F46" s="1084" t="s">
        <v>300</v>
      </c>
      <c r="G46" s="1138" t="s">
        <v>1394</v>
      </c>
      <c r="H46" s="1138"/>
      <c r="I46" s="1084" t="s">
        <v>1416</v>
      </c>
      <c r="J46" s="1084" t="s">
        <v>1417</v>
      </c>
      <c r="K46" s="79"/>
      <c r="L46" s="1084"/>
    </row>
    <row r="47" spans="1:12" s="75" customFormat="1" ht="12.75" customHeight="1" x14ac:dyDescent="0.25">
      <c r="A47" s="790"/>
      <c r="C47" s="91"/>
      <c r="D47" s="91"/>
      <c r="E47" s="91"/>
      <c r="F47" s="1084" t="s">
        <v>304</v>
      </c>
      <c r="G47" s="1084" t="s">
        <v>1395</v>
      </c>
      <c r="H47" s="1084" t="s">
        <v>1396</v>
      </c>
      <c r="I47" s="1084" t="s">
        <v>16</v>
      </c>
      <c r="J47" s="1084" t="s">
        <v>1418</v>
      </c>
      <c r="K47" s="79"/>
      <c r="L47" s="1084"/>
    </row>
    <row r="48" spans="1:12" s="75" customFormat="1" ht="12.75" customHeight="1" x14ac:dyDescent="0.25">
      <c r="A48" s="790"/>
      <c r="B48" s="86" t="s">
        <v>822</v>
      </c>
      <c r="C48" s="91"/>
      <c r="D48" s="91"/>
      <c r="E48" s="91"/>
      <c r="F48" s="82"/>
      <c r="G48" s="80"/>
      <c r="H48" s="80"/>
      <c r="I48" s="652" t="s">
        <v>1419</v>
      </c>
      <c r="J48" s="80"/>
      <c r="K48" s="84"/>
      <c r="L48" s="87">
        <v>0</v>
      </c>
    </row>
    <row r="49" spans="1:12" s="75" customFormat="1" ht="12.75" customHeight="1" x14ac:dyDescent="0.25">
      <c r="A49" s="790"/>
      <c r="B49" s="105" t="s">
        <v>1420</v>
      </c>
      <c r="C49" s="788"/>
      <c r="D49" s="788"/>
      <c r="E49" s="91"/>
      <c r="F49" s="792"/>
      <c r="I49" s="792"/>
      <c r="J49" s="98"/>
      <c r="L49" s="77"/>
    </row>
    <row r="50" spans="1:12" s="75" customFormat="1" ht="12.75" customHeight="1" x14ac:dyDescent="0.25">
      <c r="A50" s="790"/>
      <c r="B50" s="105" t="s">
        <v>1421</v>
      </c>
      <c r="C50" s="788"/>
      <c r="D50" s="788"/>
      <c r="E50" s="91"/>
      <c r="F50" s="792"/>
      <c r="I50" s="792"/>
      <c r="J50" s="98"/>
      <c r="L50" s="77"/>
    </row>
    <row r="51" spans="1:12" s="75" customFormat="1" ht="12.75" customHeight="1" x14ac:dyDescent="0.25">
      <c r="A51" s="790"/>
      <c r="B51" s="94" t="s">
        <v>1422</v>
      </c>
      <c r="C51" s="788"/>
      <c r="D51" s="788"/>
      <c r="E51" s="792"/>
      <c r="F51" s="792"/>
      <c r="I51" s="792"/>
      <c r="J51" s="98"/>
      <c r="L51" s="77"/>
    </row>
    <row r="52" spans="1:12" s="75" customFormat="1" ht="12.75" customHeight="1" x14ac:dyDescent="0.25">
      <c r="A52" s="790"/>
      <c r="B52" s="94"/>
      <c r="C52" s="788"/>
      <c r="D52" s="788"/>
      <c r="E52" s="792"/>
      <c r="F52" s="792"/>
      <c r="I52" s="792"/>
      <c r="J52" s="98"/>
      <c r="L52" s="77"/>
    </row>
    <row r="53" spans="1:12" s="75" customFormat="1" ht="12.75" customHeight="1" x14ac:dyDescent="0.25">
      <c r="A53" s="93">
        <v>6.04</v>
      </c>
      <c r="B53" s="76" t="s">
        <v>1423</v>
      </c>
      <c r="C53" s="788"/>
      <c r="D53" s="788"/>
      <c r="E53" s="91"/>
      <c r="F53" s="1084"/>
      <c r="I53" s="1084"/>
      <c r="K53" s="79"/>
      <c r="L53" s="110"/>
    </row>
    <row r="54" spans="1:12" s="75" customFormat="1" ht="12.75" customHeight="1" x14ac:dyDescent="0.25">
      <c r="A54" s="789"/>
      <c r="B54" s="651" t="s">
        <v>1424</v>
      </c>
      <c r="C54" s="1084"/>
      <c r="D54" s="91"/>
      <c r="E54" s="91"/>
      <c r="F54" s="1084" t="s">
        <v>300</v>
      </c>
      <c r="G54" s="1138" t="s">
        <v>1394</v>
      </c>
      <c r="H54" s="1138"/>
      <c r="I54" s="1084" t="s">
        <v>983</v>
      </c>
      <c r="J54" s="1084" t="s">
        <v>302</v>
      </c>
      <c r="K54" s="79"/>
      <c r="L54" s="1084"/>
    </row>
    <row r="55" spans="1:12" s="75" customFormat="1" ht="12.75" customHeight="1" x14ac:dyDescent="0.25">
      <c r="A55" s="790"/>
      <c r="C55" s="91"/>
      <c r="D55" s="91"/>
      <c r="E55" s="91"/>
      <c r="F55" s="1084" t="s">
        <v>304</v>
      </c>
      <c r="G55" s="1084" t="s">
        <v>1395</v>
      </c>
      <c r="H55" s="1084" t="s">
        <v>974</v>
      </c>
      <c r="I55" s="1084" t="s">
        <v>305</v>
      </c>
      <c r="J55" s="1084" t="s">
        <v>306</v>
      </c>
      <c r="K55" s="79"/>
      <c r="L55" s="1084"/>
    </row>
    <row r="56" spans="1:12" s="75" customFormat="1" ht="12.75" customHeight="1" x14ac:dyDescent="0.25">
      <c r="A56" s="790"/>
      <c r="B56" s="86" t="s">
        <v>822</v>
      </c>
      <c r="C56" s="91"/>
      <c r="D56" s="91"/>
      <c r="E56" s="91"/>
      <c r="F56" s="82"/>
      <c r="G56" s="80"/>
      <c r="H56" s="80"/>
      <c r="I56" s="83"/>
      <c r="J56" s="80"/>
      <c r="K56" s="84"/>
      <c r="L56" s="87">
        <v>0</v>
      </c>
    </row>
    <row r="57" spans="1:12" s="75" customFormat="1" ht="12.75" customHeight="1" x14ac:dyDescent="0.25">
      <c r="A57" s="790"/>
      <c r="B57" s="105" t="s">
        <v>307</v>
      </c>
      <c r="C57" s="788"/>
      <c r="D57" s="788"/>
      <c r="E57" s="792"/>
      <c r="F57" s="792"/>
      <c r="G57" s="792"/>
      <c r="H57" s="98"/>
      <c r="I57" s="791"/>
      <c r="J57" s="77"/>
    </row>
    <row r="58" spans="1:12" s="75" customFormat="1" ht="12.75" customHeight="1" x14ac:dyDescent="0.25">
      <c r="A58" s="790"/>
      <c r="B58" s="105"/>
      <c r="C58" s="788"/>
      <c r="D58" s="788"/>
      <c r="E58" s="792"/>
      <c r="F58" s="792"/>
      <c r="G58" s="792"/>
      <c r="H58" s="98"/>
      <c r="I58" s="791"/>
      <c r="J58" s="77"/>
    </row>
    <row r="59" spans="1:12" s="75" customFormat="1" ht="12.75" customHeight="1" x14ac:dyDescent="0.25">
      <c r="A59" s="93">
        <v>6.0410000000000004</v>
      </c>
      <c r="B59" s="76" t="s">
        <v>1425</v>
      </c>
      <c r="C59" s="788"/>
      <c r="D59" s="788"/>
      <c r="E59" s="91"/>
      <c r="F59" s="1084"/>
      <c r="I59" s="1084"/>
      <c r="K59" s="79"/>
      <c r="L59" s="110"/>
    </row>
    <row r="60" spans="1:12" s="75" customFormat="1" ht="12.75" customHeight="1" x14ac:dyDescent="0.25">
      <c r="A60" s="789"/>
      <c r="B60" s="651" t="s">
        <v>1426</v>
      </c>
      <c r="C60" s="1084"/>
      <c r="D60" s="91"/>
      <c r="E60" s="91"/>
      <c r="F60" s="1084" t="s">
        <v>300</v>
      </c>
      <c r="G60" s="1138" t="s">
        <v>1394</v>
      </c>
      <c r="H60" s="1138"/>
      <c r="I60" s="1084" t="s">
        <v>983</v>
      </c>
      <c r="J60" s="1084" t="s">
        <v>302</v>
      </c>
      <c r="K60" s="79"/>
      <c r="L60" s="1084"/>
    </row>
    <row r="61" spans="1:12" s="75" customFormat="1" ht="12.75" customHeight="1" x14ac:dyDescent="0.25">
      <c r="A61" s="790"/>
      <c r="C61" s="91"/>
      <c r="D61" s="91"/>
      <c r="E61" s="91"/>
      <c r="F61" s="1084" t="s">
        <v>304</v>
      </c>
      <c r="G61" s="1084" t="s">
        <v>1395</v>
      </c>
      <c r="H61" s="1084" t="s">
        <v>974</v>
      </c>
      <c r="I61" s="1084" t="s">
        <v>305</v>
      </c>
      <c r="J61" s="1084" t="s">
        <v>306</v>
      </c>
      <c r="K61" s="79"/>
      <c r="L61" s="1084"/>
    </row>
    <row r="62" spans="1:12" s="75" customFormat="1" ht="12.75" customHeight="1" x14ac:dyDescent="0.25">
      <c r="A62" s="790"/>
      <c r="B62" s="86" t="s">
        <v>822</v>
      </c>
      <c r="C62" s="91"/>
      <c r="D62" s="91"/>
      <c r="E62" s="91"/>
      <c r="F62" s="82"/>
      <c r="G62" s="80"/>
      <c r="H62" s="80"/>
      <c r="I62" s="83"/>
      <c r="J62" s="80"/>
      <c r="K62" s="84"/>
      <c r="L62" s="87">
        <v>0</v>
      </c>
    </row>
    <row r="63" spans="1:12" s="75" customFormat="1" ht="12.75" customHeight="1" x14ac:dyDescent="0.25">
      <c r="A63" s="790"/>
      <c r="B63" s="105" t="s">
        <v>307</v>
      </c>
      <c r="C63" s="788"/>
      <c r="D63" s="788"/>
      <c r="E63" s="792"/>
      <c r="F63" s="792"/>
      <c r="G63" s="792"/>
      <c r="H63" s="98"/>
      <c r="I63" s="791"/>
      <c r="J63" s="77"/>
    </row>
    <row r="64" spans="1:12" s="75" customFormat="1" ht="12.75" customHeight="1" x14ac:dyDescent="0.25">
      <c r="A64" s="790"/>
      <c r="B64" s="105"/>
      <c r="C64" s="788"/>
      <c r="D64" s="788"/>
      <c r="E64" s="792"/>
      <c r="F64" s="792"/>
      <c r="G64" s="792"/>
      <c r="H64" s="98"/>
      <c r="I64" s="791"/>
      <c r="J64" s="77"/>
    </row>
    <row r="65" spans="1:12" ht="13.8" x14ac:dyDescent="0.25">
      <c r="A65" s="93">
        <v>6.05</v>
      </c>
      <c r="B65" s="76" t="s">
        <v>1427</v>
      </c>
      <c r="C65" s="788"/>
      <c r="D65" s="788"/>
      <c r="E65" s="91"/>
      <c r="F65" s="1084"/>
      <c r="G65" s="75"/>
      <c r="H65" s="75"/>
      <c r="I65" s="1084"/>
      <c r="J65" s="75"/>
      <c r="K65" s="79"/>
      <c r="L65" s="110"/>
    </row>
    <row r="66" spans="1:12" ht="13.8" x14ac:dyDescent="0.25">
      <c r="A66" s="789"/>
      <c r="B66" s="651" t="s">
        <v>1428</v>
      </c>
      <c r="C66" s="1084"/>
      <c r="D66" s="91"/>
      <c r="E66" s="91"/>
      <c r="F66" s="1084" t="s">
        <v>300</v>
      </c>
      <c r="G66" s="1138" t="s">
        <v>1394</v>
      </c>
      <c r="H66" s="1138"/>
      <c r="I66" s="1084" t="s">
        <v>983</v>
      </c>
      <c r="J66" s="1084" t="s">
        <v>302</v>
      </c>
      <c r="K66" s="79"/>
      <c r="L66" s="1084"/>
    </row>
    <row r="67" spans="1:12" ht="13.8" x14ac:dyDescent="0.25">
      <c r="A67" s="790"/>
      <c r="B67" s="75"/>
      <c r="C67" s="91"/>
      <c r="D67" s="91"/>
      <c r="E67" s="91"/>
      <c r="F67" s="1084" t="s">
        <v>304</v>
      </c>
      <c r="G67" s="1084" t="s">
        <v>1395</v>
      </c>
      <c r="H67" s="1084" t="s">
        <v>974</v>
      </c>
      <c r="I67" s="1084" t="s">
        <v>305</v>
      </c>
      <c r="J67" s="1084" t="s">
        <v>306</v>
      </c>
      <c r="K67" s="79"/>
      <c r="L67" s="1084"/>
    </row>
    <row r="68" spans="1:12" ht="13.8" x14ac:dyDescent="0.25">
      <c r="A68" s="790"/>
      <c r="B68" s="86" t="s">
        <v>822</v>
      </c>
      <c r="C68" s="91"/>
      <c r="D68" s="91"/>
      <c r="E68" s="91"/>
      <c r="F68" s="82"/>
      <c r="G68" s="80"/>
      <c r="H68" s="80"/>
      <c r="I68" s="83"/>
      <c r="J68" s="80"/>
      <c r="K68" s="84"/>
      <c r="L68" s="87">
        <v>0</v>
      </c>
    </row>
    <row r="69" spans="1:12" ht="13.8" x14ac:dyDescent="0.25">
      <c r="A69" s="790"/>
      <c r="B69" s="105" t="s">
        <v>307</v>
      </c>
      <c r="C69" s="788"/>
      <c r="D69" s="788"/>
      <c r="E69" s="792"/>
      <c r="F69" s="792"/>
      <c r="G69" s="792"/>
      <c r="H69" s="98"/>
      <c r="I69" s="791"/>
      <c r="J69" s="77"/>
      <c r="K69" s="75"/>
      <c r="L69" s="75"/>
    </row>
  </sheetData>
  <mergeCells count="9">
    <mergeCell ref="G60:H60"/>
    <mergeCell ref="G66:H66"/>
    <mergeCell ref="G8:H8"/>
    <mergeCell ref="G16:H16"/>
    <mergeCell ref="G27:H27"/>
    <mergeCell ref="G54:H54"/>
    <mergeCell ref="G46:H46"/>
    <mergeCell ref="G34:H34"/>
    <mergeCell ref="G40:H40"/>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111">
    <tabColor indexed="47"/>
    <pageSetUpPr fitToPage="1"/>
  </sheetPr>
  <dimension ref="A1:Y85"/>
  <sheetViews>
    <sheetView view="pageBreakPreview" topLeftCell="A49"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8.6640625" style="4" customWidth="1"/>
    <col min="4" max="4" width="10.33203125" style="4" customWidth="1"/>
    <col min="5" max="5" width="10.6640625" style="4" customWidth="1"/>
    <col min="6" max="10" width="11.5546875" style="4" customWidth="1"/>
    <col min="11" max="11" width="1.33203125" style="4" customWidth="1"/>
    <col min="12" max="12" width="14" style="4" customWidth="1"/>
    <col min="14" max="14" width="7.44140625" bestFit="1" customWidth="1"/>
  </cols>
  <sheetData>
    <row r="1" spans="1:25" ht="15.6" x14ac:dyDescent="0.3">
      <c r="A1" s="70" t="s">
        <v>1429</v>
      </c>
      <c r="B1" s="89"/>
      <c r="C1" s="89"/>
      <c r="D1" s="89"/>
      <c r="E1" s="89"/>
      <c r="F1" s="89"/>
      <c r="G1" s="89"/>
      <c r="H1" s="89"/>
      <c r="I1" s="89"/>
      <c r="J1" s="89"/>
      <c r="K1"/>
      <c r="L1"/>
    </row>
    <row r="2" spans="1:25" ht="6" customHeight="1" x14ac:dyDescent="0.25">
      <c r="K2"/>
      <c r="L2"/>
    </row>
    <row r="3" spans="1:25" s="75" customFormat="1" ht="12.7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25" ht="12.75" customHeight="1" x14ac:dyDescent="0.25">
      <c r="K4"/>
      <c r="L4"/>
    </row>
    <row r="5" spans="1:25" ht="12.75" customHeight="1" x14ac:dyDescent="0.25">
      <c r="A5" s="109" t="s">
        <v>1392</v>
      </c>
      <c r="K5"/>
      <c r="L5" s="110" t="s">
        <v>295</v>
      </c>
    </row>
    <row r="6" spans="1:25" s="75" customFormat="1" ht="12.75" customHeight="1" x14ac:dyDescent="0.25">
      <c r="A6" s="93">
        <v>6.06</v>
      </c>
      <c r="B6" s="76" t="s">
        <v>1430</v>
      </c>
      <c r="C6" s="788"/>
      <c r="D6" s="788"/>
      <c r="E6" s="91"/>
      <c r="F6" s="1084"/>
      <c r="I6" s="1084"/>
      <c r="K6" s="79"/>
      <c r="L6" s="110" t="s">
        <v>297</v>
      </c>
    </row>
    <row r="7" spans="1:25" s="75" customFormat="1" ht="12.75" customHeight="1" x14ac:dyDescent="0.25">
      <c r="A7" s="789"/>
      <c r="B7" s="651" t="s">
        <v>1431</v>
      </c>
      <c r="C7" s="1084"/>
      <c r="D7" s="91"/>
      <c r="E7" s="91"/>
      <c r="F7" s="1084" t="s">
        <v>300</v>
      </c>
      <c r="G7" s="1138" t="s">
        <v>1394</v>
      </c>
      <c r="H7" s="1138"/>
      <c r="I7" s="1084" t="s">
        <v>983</v>
      </c>
      <c r="J7" s="1084" t="s">
        <v>302</v>
      </c>
      <c r="K7" s="79"/>
      <c r="L7" s="1084"/>
    </row>
    <row r="8" spans="1:25" s="75" customFormat="1" ht="12.75" customHeight="1" x14ac:dyDescent="0.25">
      <c r="A8" s="790"/>
      <c r="C8" s="91"/>
      <c r="D8" s="91"/>
      <c r="E8" s="91"/>
      <c r="F8" s="1084" t="s">
        <v>304</v>
      </c>
      <c r="G8" s="1084" t="s">
        <v>1395</v>
      </c>
      <c r="H8" s="1084" t="s">
        <v>974</v>
      </c>
      <c r="I8" s="1084" t="s">
        <v>305</v>
      </c>
      <c r="J8" s="1084" t="s">
        <v>306</v>
      </c>
      <c r="K8" s="79"/>
      <c r="L8" s="1084"/>
    </row>
    <row r="9" spans="1:25" s="75" customFormat="1" ht="12.75" customHeight="1" x14ac:dyDescent="0.25">
      <c r="A9" s="790"/>
      <c r="B9" s="86" t="s">
        <v>822</v>
      </c>
      <c r="C9" s="91"/>
      <c r="D9" s="91"/>
      <c r="E9" s="91"/>
      <c r="F9" s="82"/>
      <c r="G9" s="80"/>
      <c r="H9" s="80"/>
      <c r="I9" s="83"/>
      <c r="J9" s="80"/>
      <c r="K9" s="84"/>
      <c r="L9" s="87">
        <v>0</v>
      </c>
    </row>
    <row r="10" spans="1:25" s="75" customFormat="1" ht="12.75" customHeight="1" x14ac:dyDescent="0.25">
      <c r="A10" s="790"/>
      <c r="B10" s="105" t="s">
        <v>307</v>
      </c>
      <c r="C10" s="788"/>
      <c r="D10" s="788"/>
      <c r="E10" s="792"/>
      <c r="F10" s="792"/>
      <c r="G10" s="792"/>
      <c r="H10" s="98"/>
      <c r="I10" s="791"/>
      <c r="J10" s="77"/>
    </row>
    <row r="11" spans="1:25" ht="12.75" customHeight="1" x14ac:dyDescent="0.25">
      <c r="B11" s="94" t="s">
        <v>1432</v>
      </c>
    </row>
    <row r="12" spans="1:25" ht="12.75" customHeight="1" x14ac:dyDescent="0.25">
      <c r="B12" s="713" t="s">
        <v>1433</v>
      </c>
    </row>
    <row r="13" spans="1:25" ht="12.75" customHeight="1" x14ac:dyDescent="0.25">
      <c r="B13" s="94" t="s">
        <v>1434</v>
      </c>
    </row>
    <row r="14" spans="1:25" ht="12.75" customHeight="1" x14ac:dyDescent="0.25">
      <c r="A14" s="109"/>
      <c r="K14"/>
      <c r="L14" s="705"/>
      <c r="N14" s="790"/>
      <c r="O14" s="86"/>
      <c r="P14" s="91"/>
    </row>
    <row r="15" spans="1:25" s="75" customFormat="1" ht="12.75" customHeight="1" x14ac:dyDescent="0.25">
      <c r="A15" s="790"/>
      <c r="B15" s="105"/>
      <c r="C15" s="91"/>
      <c r="D15" s="91"/>
      <c r="E15" s="91"/>
      <c r="F15" s="84"/>
      <c r="G15" s="103"/>
      <c r="H15" s="103"/>
      <c r="I15" s="104"/>
      <c r="J15" s="103"/>
      <c r="K15" s="84"/>
      <c r="L15" s="88"/>
      <c r="N15" s="4"/>
      <c r="O15" s="94"/>
      <c r="P15" s="4"/>
      <c r="Q15" s="4"/>
      <c r="R15" s="4"/>
      <c r="S15" s="4"/>
      <c r="T15" s="4"/>
      <c r="U15" s="4"/>
      <c r="V15" s="4"/>
      <c r="W15" s="4"/>
      <c r="X15" s="4"/>
      <c r="Y15" s="4"/>
    </row>
    <row r="16" spans="1:25" s="75" customFormat="1" ht="12.75" customHeight="1" x14ac:dyDescent="0.25">
      <c r="A16" s="790"/>
      <c r="B16" s="105"/>
      <c r="C16" s="91"/>
      <c r="D16" s="91"/>
      <c r="E16" s="91"/>
      <c r="F16" s="84"/>
      <c r="G16" s="103"/>
      <c r="H16" s="103"/>
      <c r="I16" s="104"/>
      <c r="J16" s="103"/>
      <c r="K16" s="84"/>
      <c r="L16" s="88"/>
      <c r="N16" s="4"/>
      <c r="O16" s="94"/>
      <c r="P16" s="4"/>
      <c r="Q16" s="4"/>
      <c r="R16" s="4"/>
      <c r="S16" s="4"/>
      <c r="T16" s="4"/>
      <c r="U16" s="4"/>
      <c r="V16" s="4"/>
      <c r="W16" s="4"/>
      <c r="X16" s="4"/>
      <c r="Y16" s="4"/>
    </row>
    <row r="17" spans="1:25" s="75" customFormat="1" ht="12.75" customHeight="1" x14ac:dyDescent="0.25">
      <c r="A17" s="1102">
        <v>6.0640000000000001</v>
      </c>
      <c r="B17" s="76" t="s">
        <v>174</v>
      </c>
      <c r="C17" s="788"/>
      <c r="D17" s="788"/>
      <c r="E17" s="91"/>
      <c r="F17" s="1084"/>
      <c r="I17" s="1084"/>
      <c r="K17" s="79"/>
      <c r="N17" s="790"/>
      <c r="O17" s="105"/>
      <c r="P17" s="788"/>
      <c r="Q17" s="788"/>
      <c r="R17" s="792"/>
      <c r="S17" s="792"/>
      <c r="T17" s="792"/>
      <c r="U17" s="98"/>
      <c r="V17" s="791"/>
      <c r="W17" s="77"/>
    </row>
    <row r="18" spans="1:25" s="75" customFormat="1" ht="12.75" customHeight="1" x14ac:dyDescent="0.25">
      <c r="A18" s="1103"/>
      <c r="B18" s="651" t="s">
        <v>1435</v>
      </c>
      <c r="C18" s="1084"/>
      <c r="D18" s="91"/>
      <c r="E18" s="91"/>
      <c r="F18" s="1084" t="s">
        <v>300</v>
      </c>
      <c r="G18" s="1138" t="s">
        <v>1394</v>
      </c>
      <c r="H18" s="1138"/>
      <c r="I18" s="1084" t="s">
        <v>983</v>
      </c>
      <c r="J18" s="1084" t="s">
        <v>302</v>
      </c>
      <c r="K18" s="79"/>
      <c r="L18" s="1084"/>
      <c r="N18" s="4"/>
      <c r="O18" s="94"/>
      <c r="P18" s="4"/>
      <c r="Q18" s="4"/>
      <c r="R18" s="4"/>
      <c r="S18" s="4"/>
      <c r="T18" s="4"/>
      <c r="U18" s="4"/>
      <c r="V18" s="4"/>
      <c r="W18" s="4"/>
      <c r="X18" s="4"/>
      <c r="Y18" s="4"/>
    </row>
    <row r="19" spans="1:25" s="75" customFormat="1" ht="12.75" customHeight="1" x14ac:dyDescent="0.25">
      <c r="A19" s="790"/>
      <c r="B19" s="86" t="s">
        <v>822</v>
      </c>
      <c r="C19" s="91"/>
      <c r="D19" s="91"/>
      <c r="E19" s="91"/>
      <c r="F19" s="1084" t="s">
        <v>304</v>
      </c>
      <c r="G19" s="1084" t="s">
        <v>1395</v>
      </c>
      <c r="H19" s="1084" t="s">
        <v>974</v>
      </c>
      <c r="I19" s="1084" t="s">
        <v>305</v>
      </c>
      <c r="J19" s="1084" t="s">
        <v>306</v>
      </c>
      <c r="K19" s="79"/>
      <c r="L19" s="1084"/>
      <c r="N19" s="4"/>
      <c r="O19" s="252"/>
      <c r="P19" s="4"/>
      <c r="Q19" s="4"/>
      <c r="R19" s="4"/>
      <c r="S19" s="4"/>
      <c r="T19" s="4"/>
      <c r="U19" s="4"/>
      <c r="V19" s="4"/>
      <c r="W19" s="4"/>
      <c r="X19" s="4"/>
      <c r="Y19" s="4"/>
    </row>
    <row r="20" spans="1:25" s="75" customFormat="1" ht="12.75" customHeight="1" x14ac:dyDescent="0.25">
      <c r="A20" s="790"/>
      <c r="B20" s="105" t="s">
        <v>307</v>
      </c>
      <c r="C20" s="91"/>
      <c r="D20" s="91"/>
      <c r="E20" s="91"/>
      <c r="F20" s="82"/>
      <c r="G20" s="80"/>
      <c r="H20" s="80"/>
      <c r="I20" s="83"/>
      <c r="J20" s="80"/>
      <c r="K20" s="84"/>
      <c r="L20" s="87">
        <v>0</v>
      </c>
      <c r="N20" s="4"/>
      <c r="O20" s="94"/>
      <c r="P20" s="4"/>
      <c r="Q20" s="4"/>
      <c r="R20" s="4"/>
      <c r="S20" s="4"/>
      <c r="T20" s="4"/>
      <c r="U20" s="4"/>
      <c r="V20" s="4"/>
      <c r="W20" s="4"/>
      <c r="X20" s="4"/>
      <c r="Y20" s="4"/>
    </row>
    <row r="21" spans="1:25" s="75" customFormat="1" ht="12.75" customHeight="1" x14ac:dyDescent="0.25">
      <c r="A21" s="790"/>
      <c r="B21" s="105"/>
      <c r="C21" s="91"/>
      <c r="D21" s="91"/>
      <c r="E21" s="91"/>
      <c r="F21" s="84"/>
      <c r="G21" s="103"/>
      <c r="H21" s="103"/>
      <c r="I21" s="104"/>
      <c r="J21" s="103"/>
      <c r="K21" s="84"/>
      <c r="L21" s="88"/>
      <c r="N21"/>
      <c r="O21"/>
      <c r="P21"/>
      <c r="Q21"/>
      <c r="R21"/>
      <c r="S21"/>
      <c r="T21"/>
      <c r="U21"/>
      <c r="V21"/>
      <c r="W21"/>
      <c r="X21"/>
      <c r="Y21"/>
    </row>
    <row r="22" spans="1:25" s="75" customFormat="1" ht="12.75" customHeight="1" x14ac:dyDescent="0.25">
      <c r="A22" s="790"/>
      <c r="B22" s="105"/>
      <c r="C22" s="91"/>
      <c r="D22" s="91"/>
      <c r="E22" s="91"/>
      <c r="F22" s="84"/>
      <c r="G22" s="103"/>
      <c r="H22" s="103"/>
      <c r="I22" s="104"/>
      <c r="J22" s="103"/>
      <c r="K22" s="84"/>
      <c r="L22" s="88"/>
      <c r="N22"/>
      <c r="O22"/>
      <c r="P22"/>
      <c r="Q22"/>
      <c r="R22"/>
      <c r="S22"/>
      <c r="T22"/>
      <c r="U22"/>
      <c r="V22"/>
      <c r="W22"/>
      <c r="X22"/>
      <c r="Y22"/>
    </row>
    <row r="23" spans="1:25" s="75" customFormat="1" ht="12.75" customHeight="1" x14ac:dyDescent="0.25">
      <c r="A23" s="93">
        <v>6.0650000000000004</v>
      </c>
      <c r="B23" s="76" t="s">
        <v>176</v>
      </c>
      <c r="C23" s="788"/>
      <c r="D23" s="788"/>
      <c r="E23" s="91"/>
      <c r="F23" s="84"/>
      <c r="G23" s="103"/>
      <c r="H23" s="103"/>
      <c r="I23" s="104"/>
      <c r="J23" s="103"/>
      <c r="K23" s="84"/>
      <c r="L23" s="88"/>
      <c r="N23"/>
      <c r="O23"/>
      <c r="P23"/>
      <c r="Q23"/>
      <c r="R23"/>
      <c r="S23"/>
      <c r="T23"/>
      <c r="U23"/>
      <c r="V23"/>
      <c r="W23"/>
      <c r="X23"/>
      <c r="Y23"/>
    </row>
    <row r="24" spans="1:25" s="75" customFormat="1" ht="12.75" customHeight="1" x14ac:dyDescent="0.25">
      <c r="A24" s="789"/>
      <c r="B24" s="651" t="s">
        <v>1730</v>
      </c>
      <c r="C24" s="1084"/>
      <c r="D24" s="91"/>
      <c r="E24" s="91"/>
      <c r="F24" s="1084" t="s">
        <v>300</v>
      </c>
      <c r="G24" s="1138" t="s">
        <v>1394</v>
      </c>
      <c r="H24" s="1138"/>
      <c r="I24" s="1084" t="s">
        <v>983</v>
      </c>
      <c r="J24" s="1084" t="s">
        <v>302</v>
      </c>
      <c r="K24" s="79"/>
      <c r="L24" s="1084"/>
      <c r="N24"/>
      <c r="O24"/>
      <c r="P24"/>
      <c r="Q24"/>
      <c r="R24"/>
      <c r="S24"/>
      <c r="T24"/>
      <c r="U24"/>
      <c r="V24"/>
      <c r="W24"/>
      <c r="X24"/>
      <c r="Y24"/>
    </row>
    <row r="25" spans="1:25" s="75" customFormat="1" ht="12.75" customHeight="1" x14ac:dyDescent="0.25">
      <c r="A25" s="790"/>
      <c r="B25" s="86" t="s">
        <v>822</v>
      </c>
      <c r="C25" s="91"/>
      <c r="D25" s="91"/>
      <c r="E25" s="91"/>
      <c r="F25" s="1084" t="s">
        <v>304</v>
      </c>
      <c r="G25" s="1084" t="s">
        <v>1395</v>
      </c>
      <c r="H25" s="1084" t="s">
        <v>974</v>
      </c>
      <c r="I25" s="1084" t="s">
        <v>305</v>
      </c>
      <c r="J25" s="1084" t="s">
        <v>306</v>
      </c>
      <c r="K25" s="79"/>
      <c r="L25" s="1084"/>
      <c r="N25"/>
      <c r="O25"/>
      <c r="P25"/>
      <c r="Q25"/>
      <c r="R25"/>
      <c r="S25"/>
      <c r="T25"/>
      <c r="U25"/>
      <c r="V25"/>
      <c r="W25"/>
      <c r="X25"/>
      <c r="Y25"/>
    </row>
    <row r="26" spans="1:25" s="75" customFormat="1" ht="12.75" customHeight="1" x14ac:dyDescent="0.25">
      <c r="A26" s="790"/>
      <c r="B26" s="105" t="s">
        <v>307</v>
      </c>
      <c r="C26" s="91"/>
      <c r="D26" s="91"/>
      <c r="E26" s="91"/>
      <c r="F26" s="82"/>
      <c r="G26" s="80"/>
      <c r="H26" s="80"/>
      <c r="I26" s="83"/>
      <c r="J26" s="80"/>
      <c r="K26" s="84"/>
      <c r="L26" s="87">
        <v>0</v>
      </c>
    </row>
    <row r="27" spans="1:25" s="75" customFormat="1" ht="9.75" customHeight="1" x14ac:dyDescent="0.25">
      <c r="A27" s="790"/>
      <c r="C27" s="788"/>
      <c r="D27" s="788"/>
      <c r="E27" s="792"/>
      <c r="F27" s="792"/>
      <c r="G27" s="792"/>
      <c r="H27" s="98"/>
      <c r="I27" s="791"/>
      <c r="J27" s="77"/>
    </row>
    <row r="28" spans="1:25" s="75" customFormat="1" ht="12.75" customHeight="1" x14ac:dyDescent="0.25">
      <c r="A28" s="93">
        <v>6.0659999999999998</v>
      </c>
      <c r="B28" s="76" t="s">
        <v>177</v>
      </c>
      <c r="C28" s="788"/>
      <c r="D28" s="788"/>
      <c r="E28" s="91"/>
      <c r="F28" s="1084"/>
      <c r="I28" s="1084"/>
      <c r="K28" s="79"/>
      <c r="L28" s="110"/>
    </row>
    <row r="29" spans="1:25" s="75" customFormat="1" ht="12.75" customHeight="1" x14ac:dyDescent="0.25">
      <c r="A29" s="789"/>
      <c r="B29" s="651" t="s">
        <v>1436</v>
      </c>
      <c r="C29" s="1084"/>
      <c r="D29" s="91"/>
      <c r="E29" s="91"/>
      <c r="F29" s="1084" t="s">
        <v>300</v>
      </c>
      <c r="G29" s="1138" t="s">
        <v>1394</v>
      </c>
      <c r="H29" s="1138"/>
      <c r="I29" s="1084" t="s">
        <v>983</v>
      </c>
      <c r="J29" s="1084" t="s">
        <v>302</v>
      </c>
      <c r="K29" s="79"/>
      <c r="L29" s="1084"/>
    </row>
    <row r="30" spans="1:25" s="75" customFormat="1" ht="12.75" customHeight="1" x14ac:dyDescent="0.25">
      <c r="A30" s="790"/>
      <c r="B30" s="86" t="s">
        <v>822</v>
      </c>
      <c r="C30" s="91"/>
      <c r="D30" s="91"/>
      <c r="E30" s="91"/>
      <c r="F30" s="1084" t="s">
        <v>304</v>
      </c>
      <c r="G30" s="1084" t="s">
        <v>1395</v>
      </c>
      <c r="H30" s="1084" t="s">
        <v>974</v>
      </c>
      <c r="I30" s="1084" t="s">
        <v>305</v>
      </c>
      <c r="J30" s="1084" t="s">
        <v>306</v>
      </c>
      <c r="K30" s="79"/>
      <c r="L30" s="1084"/>
    </row>
    <row r="31" spans="1:25" s="75" customFormat="1" ht="12.75" customHeight="1" x14ac:dyDescent="0.25">
      <c r="A31" s="790"/>
      <c r="B31" s="105" t="s">
        <v>307</v>
      </c>
      <c r="C31" s="91"/>
      <c r="D31" s="91"/>
      <c r="E31" s="91"/>
      <c r="F31" s="82"/>
      <c r="G31" s="80"/>
      <c r="H31" s="80"/>
      <c r="I31" s="83"/>
      <c r="J31" s="80"/>
      <c r="K31" s="84"/>
      <c r="L31" s="87">
        <v>0</v>
      </c>
    </row>
    <row r="32" spans="1:25" s="75" customFormat="1" ht="11.25" customHeight="1" x14ac:dyDescent="0.25">
      <c r="A32" s="790"/>
      <c r="C32" s="788"/>
      <c r="D32" s="788"/>
      <c r="E32" s="792"/>
      <c r="F32" s="792"/>
      <c r="G32" s="792"/>
      <c r="H32" s="98"/>
      <c r="I32" s="791"/>
      <c r="J32" s="77"/>
    </row>
    <row r="33" spans="1:12" s="75" customFormat="1" ht="12.75" customHeight="1" x14ac:dyDescent="0.25">
      <c r="A33" s="93">
        <v>6.0670000000000002</v>
      </c>
      <c r="B33" s="76" t="s">
        <v>178</v>
      </c>
      <c r="C33" s="788"/>
      <c r="D33" s="788"/>
      <c r="E33" s="91"/>
      <c r="F33" s="1084"/>
      <c r="I33" s="1084"/>
      <c r="K33" s="79"/>
      <c r="L33" s="110"/>
    </row>
    <row r="34" spans="1:12" s="75" customFormat="1" ht="12.75" customHeight="1" x14ac:dyDescent="0.25">
      <c r="A34" s="789"/>
      <c r="B34" s="651" t="s">
        <v>1437</v>
      </c>
      <c r="C34" s="1084"/>
      <c r="D34" s="91"/>
      <c r="E34" s="91"/>
      <c r="F34" s="1084" t="s">
        <v>300</v>
      </c>
      <c r="G34" s="1138" t="s">
        <v>1394</v>
      </c>
      <c r="H34" s="1138"/>
      <c r="I34" s="1084" t="s">
        <v>983</v>
      </c>
      <c r="J34" s="1084" t="s">
        <v>302</v>
      </c>
      <c r="K34" s="79"/>
      <c r="L34" s="1084"/>
    </row>
    <row r="35" spans="1:12" s="75" customFormat="1" ht="12.75" customHeight="1" x14ac:dyDescent="0.25">
      <c r="A35" s="790"/>
      <c r="B35" s="86" t="s">
        <v>822</v>
      </c>
      <c r="C35" s="91"/>
      <c r="D35" s="91"/>
      <c r="E35" s="91"/>
      <c r="F35" s="1084" t="s">
        <v>304</v>
      </c>
      <c r="G35" s="1084" t="s">
        <v>1395</v>
      </c>
      <c r="H35" s="1084" t="s">
        <v>974</v>
      </c>
      <c r="I35" s="1084" t="s">
        <v>305</v>
      </c>
      <c r="J35" s="1084" t="s">
        <v>306</v>
      </c>
      <c r="K35" s="79"/>
      <c r="L35" s="1084"/>
    </row>
    <row r="36" spans="1:12" s="75" customFormat="1" ht="12.75" customHeight="1" x14ac:dyDescent="0.25">
      <c r="A36" s="790"/>
      <c r="B36" s="105" t="s">
        <v>307</v>
      </c>
      <c r="C36" s="91"/>
      <c r="D36" s="91"/>
      <c r="E36" s="91"/>
      <c r="F36" s="82"/>
      <c r="G36" s="80"/>
      <c r="H36" s="80"/>
      <c r="I36" s="83"/>
      <c r="J36" s="80"/>
      <c r="K36" s="84"/>
      <c r="L36" s="87">
        <v>0</v>
      </c>
    </row>
    <row r="37" spans="1:12" s="75" customFormat="1" ht="11.25" customHeight="1" x14ac:dyDescent="0.25">
      <c r="A37" s="790"/>
      <c r="C37" s="788"/>
      <c r="D37" s="788"/>
      <c r="E37" s="792"/>
      <c r="F37" s="792"/>
      <c r="G37" s="792"/>
      <c r="H37" s="98"/>
      <c r="I37" s="791"/>
      <c r="J37" s="77"/>
    </row>
    <row r="38" spans="1:12" s="75" customFormat="1" ht="12.75" customHeight="1" x14ac:dyDescent="0.25">
      <c r="A38" s="93">
        <v>6.08</v>
      </c>
      <c r="B38" s="76" t="s">
        <v>179</v>
      </c>
      <c r="C38" s="788"/>
      <c r="D38" s="788"/>
      <c r="E38" s="91"/>
      <c r="F38" s="1084"/>
      <c r="I38" s="1084"/>
      <c r="K38" s="79"/>
      <c r="L38" s="110"/>
    </row>
    <row r="39" spans="1:12" s="75" customFormat="1" ht="12.75" customHeight="1" x14ac:dyDescent="0.25">
      <c r="A39" s="789"/>
      <c r="B39" s="651" t="s">
        <v>1438</v>
      </c>
      <c r="C39" s="1084"/>
      <c r="D39" s="91"/>
      <c r="E39" s="91"/>
      <c r="F39" s="1084" t="s">
        <v>300</v>
      </c>
      <c r="G39" s="1138" t="s">
        <v>1394</v>
      </c>
      <c r="H39" s="1138"/>
      <c r="I39" s="1084" t="s">
        <v>983</v>
      </c>
      <c r="J39" s="1084" t="s">
        <v>302</v>
      </c>
      <c r="K39" s="79"/>
      <c r="L39" s="1084"/>
    </row>
    <row r="40" spans="1:12" s="75" customFormat="1" ht="12.75" customHeight="1" x14ac:dyDescent="0.25">
      <c r="A40" s="790"/>
      <c r="B40" s="86" t="s">
        <v>822</v>
      </c>
      <c r="C40" s="91"/>
      <c r="D40" s="91"/>
      <c r="E40" s="91"/>
      <c r="F40" s="1084" t="s">
        <v>304</v>
      </c>
      <c r="G40" s="1084" t="s">
        <v>1395</v>
      </c>
      <c r="H40" s="1084" t="s">
        <v>974</v>
      </c>
      <c r="I40" s="1084" t="s">
        <v>305</v>
      </c>
      <c r="J40" s="1084" t="s">
        <v>306</v>
      </c>
      <c r="K40" s="79"/>
      <c r="L40" s="1084"/>
    </row>
    <row r="41" spans="1:12" s="75" customFormat="1" ht="12.75" customHeight="1" x14ac:dyDescent="0.25">
      <c r="A41" s="790"/>
      <c r="B41" s="105" t="s">
        <v>307</v>
      </c>
      <c r="C41" s="91"/>
      <c r="D41" s="91"/>
      <c r="E41" s="91"/>
      <c r="F41" s="82"/>
      <c r="G41" s="80"/>
      <c r="H41" s="80"/>
      <c r="I41" s="83"/>
      <c r="J41" s="80"/>
      <c r="K41" s="84"/>
      <c r="L41" s="87">
        <v>0</v>
      </c>
    </row>
    <row r="42" spans="1:12" s="75" customFormat="1" ht="12.75" customHeight="1" x14ac:dyDescent="0.25">
      <c r="A42" s="790"/>
      <c r="B42" s="105"/>
      <c r="C42" s="91"/>
      <c r="D42" s="91"/>
      <c r="E42" s="91"/>
      <c r="F42" s="84"/>
      <c r="G42" s="103"/>
      <c r="H42" s="103"/>
      <c r="I42" s="104"/>
      <c r="J42" s="103"/>
      <c r="K42" s="84"/>
      <c r="L42" s="88"/>
    </row>
    <row r="43" spans="1:12" s="75" customFormat="1" ht="13.8" x14ac:dyDescent="0.25">
      <c r="A43" s="93">
        <v>6.0810000000000004</v>
      </c>
      <c r="B43" s="76" t="s">
        <v>180</v>
      </c>
      <c r="C43" s="788"/>
      <c r="D43" s="788"/>
      <c r="E43" s="91"/>
      <c r="F43" s="1084"/>
      <c r="I43" s="1084"/>
      <c r="K43" s="79"/>
      <c r="L43" s="110"/>
    </row>
    <row r="44" spans="1:12" s="75" customFormat="1" ht="12.75" customHeight="1" x14ac:dyDescent="0.25">
      <c r="A44" s="789"/>
      <c r="B44" s="651" t="s">
        <v>1439</v>
      </c>
      <c r="C44" s="1084"/>
      <c r="D44" s="91"/>
      <c r="E44" s="91"/>
      <c r="F44" s="1084" t="s">
        <v>300</v>
      </c>
      <c r="G44" s="1138" t="s">
        <v>1394</v>
      </c>
      <c r="H44" s="1138"/>
      <c r="I44" s="1084" t="s">
        <v>983</v>
      </c>
      <c r="J44" s="1084" t="s">
        <v>302</v>
      </c>
      <c r="K44" s="79"/>
      <c r="L44" s="1084"/>
    </row>
    <row r="45" spans="1:12" s="75" customFormat="1" ht="12.75" customHeight="1" x14ac:dyDescent="0.25">
      <c r="A45" s="790"/>
      <c r="B45" s="86" t="s">
        <v>822</v>
      </c>
      <c r="C45" s="91"/>
      <c r="D45" s="91"/>
      <c r="E45" s="91"/>
      <c r="F45" s="1084" t="s">
        <v>304</v>
      </c>
      <c r="G45" s="1084" t="s">
        <v>1395</v>
      </c>
      <c r="H45" s="1084" t="s">
        <v>974</v>
      </c>
      <c r="I45" s="1084" t="s">
        <v>305</v>
      </c>
      <c r="J45" s="1084" t="s">
        <v>306</v>
      </c>
      <c r="K45" s="79"/>
      <c r="L45" s="1084"/>
    </row>
    <row r="46" spans="1:12" s="75" customFormat="1" ht="12.75" customHeight="1" x14ac:dyDescent="0.25">
      <c r="A46" s="790"/>
      <c r="B46" s="105" t="s">
        <v>307</v>
      </c>
      <c r="C46" s="91"/>
      <c r="D46" s="91"/>
      <c r="E46" s="91"/>
      <c r="F46" s="82"/>
      <c r="G46" s="80"/>
      <c r="H46" s="80"/>
      <c r="I46" s="83"/>
      <c r="J46" s="80"/>
      <c r="K46" s="84"/>
      <c r="L46" s="87">
        <v>0</v>
      </c>
    </row>
    <row r="47" spans="1:12" s="75" customFormat="1" ht="12.75" customHeight="1" x14ac:dyDescent="0.25">
      <c r="A47" s="790"/>
      <c r="C47" s="788"/>
      <c r="D47" s="788"/>
      <c r="E47" s="792"/>
      <c r="F47" s="792"/>
      <c r="G47" s="792"/>
      <c r="H47" s="98"/>
      <c r="I47" s="791"/>
      <c r="J47" s="77"/>
    </row>
    <row r="48" spans="1:12" s="75" customFormat="1" ht="11.25" customHeight="1" x14ac:dyDescent="0.25">
      <c r="A48" s="93">
        <v>6.0819999999999999</v>
      </c>
      <c r="B48" s="76" t="s">
        <v>181</v>
      </c>
      <c r="C48" s="788"/>
      <c r="D48" s="788"/>
      <c r="E48" s="91"/>
      <c r="F48" s="1084"/>
      <c r="I48" s="1084"/>
      <c r="K48" s="79"/>
      <c r="L48" s="110"/>
    </row>
    <row r="49" spans="1:25" s="75" customFormat="1" ht="12.75" customHeight="1" x14ac:dyDescent="0.25">
      <c r="A49" s="789"/>
      <c r="B49" s="651" t="s">
        <v>1440</v>
      </c>
      <c r="C49" s="1084"/>
      <c r="D49" s="91"/>
      <c r="E49" s="91"/>
      <c r="F49" s="1084" t="s">
        <v>300</v>
      </c>
      <c r="G49" s="1138" t="s">
        <v>1441</v>
      </c>
      <c r="H49" s="1138"/>
      <c r="I49" s="1084" t="s">
        <v>983</v>
      </c>
      <c r="J49" s="1084" t="s">
        <v>302</v>
      </c>
      <c r="K49" s="79"/>
      <c r="L49" s="1084"/>
    </row>
    <row r="50" spans="1:25" s="75" customFormat="1" ht="12.75" customHeight="1" x14ac:dyDescent="0.25">
      <c r="A50" s="790"/>
      <c r="B50" s="86" t="s">
        <v>822</v>
      </c>
      <c r="C50" s="91"/>
      <c r="D50" s="91"/>
      <c r="E50" s="91"/>
      <c r="F50" s="1084" t="s">
        <v>304</v>
      </c>
      <c r="G50" s="1084" t="s">
        <v>1395</v>
      </c>
      <c r="H50" s="1084" t="s">
        <v>1442</v>
      </c>
      <c r="I50" s="1084" t="s">
        <v>305</v>
      </c>
      <c r="J50" s="1084" t="s">
        <v>306</v>
      </c>
      <c r="K50" s="79"/>
      <c r="L50" s="1084"/>
    </row>
    <row r="51" spans="1:25" s="75" customFormat="1" ht="12.75" customHeight="1" x14ac:dyDescent="0.25">
      <c r="A51" s="790"/>
      <c r="B51" s="105" t="s">
        <v>307</v>
      </c>
      <c r="C51" s="91"/>
      <c r="D51" s="91"/>
      <c r="E51" s="91"/>
      <c r="F51" s="82"/>
      <c r="G51" s="80"/>
      <c r="H51" s="80"/>
      <c r="I51" s="83"/>
      <c r="J51" s="80"/>
      <c r="K51" s="84"/>
      <c r="L51" s="87">
        <v>0</v>
      </c>
    </row>
    <row r="52" spans="1:25" s="75" customFormat="1" ht="12.75" customHeight="1" x14ac:dyDescent="0.25">
      <c r="A52" s="790"/>
      <c r="C52" s="788"/>
      <c r="D52" s="788"/>
      <c r="E52" s="792"/>
      <c r="F52" s="792"/>
      <c r="G52" s="792"/>
      <c r="H52" s="98"/>
      <c r="I52" s="791"/>
      <c r="J52" s="77"/>
    </row>
    <row r="53" spans="1:25" ht="13.8" x14ac:dyDescent="0.25">
      <c r="A53" s="93">
        <v>6.09</v>
      </c>
      <c r="B53" s="76" t="s">
        <v>1443</v>
      </c>
      <c r="C53" s="788"/>
      <c r="D53" s="788"/>
      <c r="E53" s="91"/>
      <c r="F53" s="1084"/>
      <c r="G53" s="75"/>
      <c r="H53" s="75"/>
      <c r="I53" s="1084"/>
      <c r="J53" s="75"/>
      <c r="K53" s="79"/>
      <c r="L53" s="110"/>
      <c r="N53" s="75"/>
      <c r="O53" s="75"/>
      <c r="P53" s="75"/>
      <c r="Q53" s="75"/>
      <c r="R53" s="75"/>
      <c r="S53" s="75"/>
      <c r="T53" s="75"/>
      <c r="U53" s="75"/>
      <c r="V53" s="75"/>
      <c r="W53" s="75"/>
      <c r="X53" s="75"/>
      <c r="Y53" s="75"/>
    </row>
    <row r="54" spans="1:25" ht="13.8" x14ac:dyDescent="0.25">
      <c r="A54" s="789"/>
      <c r="B54" s="651" t="s">
        <v>1444</v>
      </c>
      <c r="C54" s="1084"/>
      <c r="D54" s="91"/>
      <c r="E54" s="91"/>
      <c r="F54" s="1084" t="s">
        <v>300</v>
      </c>
      <c r="G54" s="1138" t="s">
        <v>1394</v>
      </c>
      <c r="H54" s="1138"/>
      <c r="I54" s="1084" t="s">
        <v>983</v>
      </c>
      <c r="J54" s="1084" t="s">
        <v>302</v>
      </c>
      <c r="K54" s="79"/>
      <c r="L54" s="1084"/>
      <c r="N54" s="75"/>
      <c r="O54" s="75"/>
      <c r="P54" s="75"/>
      <c r="Q54" s="75"/>
      <c r="R54" s="75"/>
      <c r="S54" s="75"/>
      <c r="T54" s="75"/>
      <c r="U54" s="75"/>
      <c r="V54" s="75"/>
      <c r="W54" s="75"/>
      <c r="X54" s="75"/>
      <c r="Y54" s="75"/>
    </row>
    <row r="55" spans="1:25" ht="11.25" customHeight="1" x14ac:dyDescent="0.25">
      <c r="A55" s="790"/>
      <c r="B55" s="75"/>
      <c r="C55" s="91"/>
      <c r="D55" s="91"/>
      <c r="E55" s="91"/>
      <c r="F55" s="1084" t="s">
        <v>304</v>
      </c>
      <c r="G55" s="1084" t="s">
        <v>1395</v>
      </c>
      <c r="H55" s="1084" t="s">
        <v>974</v>
      </c>
      <c r="I55" s="1084" t="s">
        <v>305</v>
      </c>
      <c r="J55" s="1084" t="s">
        <v>306</v>
      </c>
      <c r="K55" s="79"/>
      <c r="L55" s="1084"/>
      <c r="N55" s="75"/>
      <c r="O55" s="75"/>
      <c r="P55" s="75"/>
      <c r="Q55" s="75"/>
      <c r="R55" s="75"/>
      <c r="S55" s="75"/>
      <c r="T55" s="75"/>
      <c r="U55" s="75"/>
      <c r="V55" s="75"/>
      <c r="W55" s="75"/>
      <c r="X55" s="75"/>
      <c r="Y55" s="75"/>
    </row>
    <row r="56" spans="1:25" s="75" customFormat="1" ht="12.75" customHeight="1" x14ac:dyDescent="0.25">
      <c r="A56" s="790"/>
      <c r="B56" s="86" t="s">
        <v>822</v>
      </c>
      <c r="C56" s="91"/>
      <c r="D56" s="91"/>
      <c r="E56" s="91"/>
      <c r="F56" s="82"/>
      <c r="G56" s="80"/>
      <c r="H56" s="80"/>
      <c r="I56" s="83"/>
      <c r="J56" s="80"/>
      <c r="K56" s="84"/>
      <c r="L56" s="87">
        <v>0</v>
      </c>
    </row>
    <row r="57" spans="1:25" s="75" customFormat="1" ht="12.75" customHeight="1" x14ac:dyDescent="0.25">
      <c r="A57" s="4"/>
      <c r="B57" s="105" t="s">
        <v>307</v>
      </c>
      <c r="C57" s="4"/>
      <c r="D57" s="4"/>
      <c r="E57" s="4"/>
      <c r="F57" s="4"/>
      <c r="G57" s="4"/>
      <c r="H57" s="4"/>
      <c r="I57" s="4"/>
      <c r="J57" s="4"/>
      <c r="K57" s="4"/>
      <c r="L57" s="4"/>
    </row>
    <row r="58" spans="1:25" s="75" customFormat="1" ht="12.75" customHeight="1" x14ac:dyDescent="0.25">
      <c r="A58" s="4"/>
      <c r="B58" s="94" t="s">
        <v>1445</v>
      </c>
      <c r="C58" s="4"/>
      <c r="D58" s="4"/>
      <c r="E58" s="4"/>
      <c r="F58" s="4"/>
      <c r="G58" s="4"/>
      <c r="H58" s="4"/>
      <c r="I58" s="4"/>
      <c r="J58" s="4"/>
      <c r="K58" s="4"/>
      <c r="L58" s="4"/>
    </row>
    <row r="59" spans="1:25" s="75" customFormat="1" ht="12.75" customHeight="1" x14ac:dyDescent="0.25">
      <c r="A59" s="4"/>
      <c r="B59" s="4"/>
      <c r="C59" s="4"/>
      <c r="D59" s="4"/>
      <c r="E59" s="4"/>
      <c r="F59" s="4"/>
      <c r="G59" s="4"/>
      <c r="H59" s="4"/>
      <c r="I59" s="4"/>
      <c r="J59" s="4"/>
      <c r="K59" s="4"/>
      <c r="L59" s="4"/>
    </row>
    <row r="60" spans="1:25" ht="13.8" x14ac:dyDescent="0.25">
      <c r="A60" s="93">
        <v>6.1050000000000004</v>
      </c>
      <c r="B60" s="76" t="s">
        <v>1446</v>
      </c>
      <c r="C60" s="788"/>
      <c r="D60" s="788"/>
      <c r="E60" s="91"/>
      <c r="F60" s="1084"/>
      <c r="G60" s="75"/>
      <c r="H60" s="75"/>
      <c r="I60" s="1084"/>
      <c r="J60" s="75"/>
      <c r="K60" s="79"/>
      <c r="L60" s="110"/>
      <c r="N60" s="75"/>
      <c r="O60" s="75"/>
      <c r="P60" s="75"/>
      <c r="Q60" s="75"/>
      <c r="R60" s="75"/>
      <c r="S60" s="75"/>
      <c r="T60" s="75"/>
      <c r="U60" s="75"/>
      <c r="V60" s="75"/>
      <c r="W60" s="75"/>
      <c r="X60" s="75"/>
      <c r="Y60" s="75"/>
    </row>
    <row r="61" spans="1:25" ht="13.8" x14ac:dyDescent="0.25">
      <c r="A61" s="789"/>
      <c r="B61" s="651" t="s">
        <v>1447</v>
      </c>
      <c r="C61" s="1084"/>
      <c r="D61" s="91"/>
      <c r="E61" s="91"/>
      <c r="F61" s="1084" t="s">
        <v>300</v>
      </c>
      <c r="G61" s="1138" t="s">
        <v>1394</v>
      </c>
      <c r="H61" s="1138"/>
      <c r="I61" s="1084" t="s">
        <v>983</v>
      </c>
      <c r="J61" s="1084" t="s">
        <v>302</v>
      </c>
      <c r="K61" s="79"/>
      <c r="L61" s="1084"/>
    </row>
    <row r="62" spans="1:25" ht="10.5" customHeight="1" x14ac:dyDescent="0.25">
      <c r="A62" s="790"/>
      <c r="B62" s="75"/>
      <c r="C62" s="91"/>
      <c r="D62" s="91"/>
      <c r="E62" s="91"/>
      <c r="F62" s="1084" t="s">
        <v>304</v>
      </c>
      <c r="G62" s="1084" t="s">
        <v>1395</v>
      </c>
      <c r="H62" s="1084" t="s">
        <v>974</v>
      </c>
      <c r="I62" s="1084" t="s">
        <v>305</v>
      </c>
      <c r="J62" s="1084" t="s">
        <v>306</v>
      </c>
      <c r="K62" s="79"/>
      <c r="L62" s="1084"/>
    </row>
    <row r="63" spans="1:25" s="75" customFormat="1" ht="12.75" customHeight="1" x14ac:dyDescent="0.25">
      <c r="A63" s="790"/>
      <c r="B63" s="86" t="s">
        <v>822</v>
      </c>
      <c r="C63" s="91"/>
      <c r="D63" s="91"/>
      <c r="E63" s="91"/>
      <c r="F63" s="82"/>
      <c r="G63" s="80"/>
      <c r="H63" s="80"/>
      <c r="I63" s="83"/>
      <c r="J63" s="80"/>
      <c r="K63" s="84"/>
      <c r="L63" s="87">
        <v>0</v>
      </c>
      <c r="N63"/>
      <c r="O63"/>
      <c r="P63"/>
      <c r="Q63"/>
      <c r="R63"/>
      <c r="S63"/>
      <c r="T63"/>
      <c r="U63"/>
      <c r="V63"/>
      <c r="W63"/>
      <c r="X63"/>
      <c r="Y63"/>
    </row>
    <row r="64" spans="1:25" s="75" customFormat="1" ht="12.75" customHeight="1" x14ac:dyDescent="0.25">
      <c r="A64" s="4"/>
      <c r="B64" s="105" t="s">
        <v>307</v>
      </c>
      <c r="C64" s="4"/>
      <c r="D64" s="4"/>
      <c r="E64" s="4"/>
      <c r="F64" s="4"/>
      <c r="G64" s="4"/>
      <c r="H64" s="4"/>
      <c r="I64" s="4"/>
      <c r="J64" s="4"/>
      <c r="K64" s="4"/>
      <c r="L64" s="4"/>
    </row>
    <row r="65" spans="1:25" s="75" customFormat="1" ht="12.75" customHeight="1" x14ac:dyDescent="0.25">
      <c r="A65" s="4"/>
      <c r="B65" s="94" t="s">
        <v>1448</v>
      </c>
      <c r="C65" s="4"/>
      <c r="D65" s="4"/>
      <c r="E65" s="4"/>
      <c r="F65" s="4"/>
      <c r="G65" s="4"/>
      <c r="H65" s="4"/>
      <c r="I65" s="4"/>
      <c r="J65" s="4"/>
      <c r="K65" s="4"/>
      <c r="L65" s="4"/>
    </row>
    <row r="66" spans="1:25" s="75" customFormat="1" ht="12.75" customHeight="1" x14ac:dyDescent="0.25">
      <c r="A66" s="4"/>
      <c r="B66" s="4"/>
      <c r="C66" s="4"/>
      <c r="D66" s="4"/>
      <c r="E66" s="4"/>
      <c r="F66" s="4"/>
      <c r="G66" s="4"/>
      <c r="H66" s="4"/>
      <c r="I66" s="4"/>
      <c r="J66" s="4"/>
      <c r="K66" s="4"/>
      <c r="L66" s="4"/>
    </row>
    <row r="67" spans="1:25" ht="13.8" x14ac:dyDescent="0.25">
      <c r="A67" s="93">
        <v>6.1059999999999999</v>
      </c>
      <c r="B67" s="76" t="s">
        <v>1449</v>
      </c>
      <c r="C67" s="788"/>
      <c r="D67" s="788"/>
      <c r="E67" s="91"/>
      <c r="F67" s="1084"/>
      <c r="G67" s="75"/>
      <c r="H67" s="75"/>
      <c r="I67" s="1084"/>
      <c r="J67" s="75"/>
      <c r="K67" s="79"/>
      <c r="L67" s="110"/>
      <c r="N67" s="75"/>
      <c r="O67" s="75"/>
      <c r="P67" s="75"/>
      <c r="Q67" s="75"/>
      <c r="R67" s="75"/>
      <c r="S67" s="75"/>
      <c r="T67" s="75"/>
      <c r="U67" s="75"/>
      <c r="V67" s="75"/>
      <c r="W67" s="75"/>
      <c r="X67" s="75"/>
      <c r="Y67" s="75"/>
    </row>
    <row r="68" spans="1:25" ht="13.8" x14ac:dyDescent="0.25">
      <c r="A68" s="789"/>
      <c r="B68" s="651" t="s">
        <v>1450</v>
      </c>
      <c r="C68" s="1084"/>
      <c r="D68" s="91"/>
      <c r="E68" s="1084" t="s">
        <v>300</v>
      </c>
      <c r="F68" s="1084" t="s">
        <v>972</v>
      </c>
      <c r="G68" s="1138" t="s">
        <v>1394</v>
      </c>
      <c r="H68" s="1138"/>
      <c r="I68" s="1084" t="s">
        <v>983</v>
      </c>
      <c r="J68" s="1084" t="s">
        <v>302</v>
      </c>
      <c r="K68" s="79"/>
      <c r="L68" s="1084"/>
    </row>
    <row r="69" spans="1:25" ht="13.8" x14ac:dyDescent="0.25">
      <c r="A69" s="790"/>
      <c r="B69" s="75"/>
      <c r="C69" s="91"/>
      <c r="D69" s="91"/>
      <c r="E69" s="1084" t="s">
        <v>304</v>
      </c>
      <c r="F69" s="1084" t="s">
        <v>368</v>
      </c>
      <c r="G69" s="1084" t="s">
        <v>1395</v>
      </c>
      <c r="H69" s="1084" t="s">
        <v>974</v>
      </c>
      <c r="I69" s="1084" t="s">
        <v>305</v>
      </c>
      <c r="J69" s="1084" t="s">
        <v>306</v>
      </c>
      <c r="K69" s="79"/>
      <c r="L69" s="1084"/>
    </row>
    <row r="70" spans="1:25" ht="13.8" x14ac:dyDescent="0.25">
      <c r="A70" s="790"/>
      <c r="B70" s="86" t="s">
        <v>822</v>
      </c>
      <c r="C70" s="91"/>
      <c r="D70" s="91"/>
      <c r="E70" s="82"/>
      <c r="F70" s="81"/>
      <c r="G70" s="80"/>
      <c r="H70" s="80"/>
      <c r="I70" s="83"/>
      <c r="J70" s="80"/>
      <c r="K70" s="84"/>
      <c r="L70" s="87">
        <f>SUM(F70:F72)</f>
        <v>0</v>
      </c>
    </row>
    <row r="71" spans="1:25" x14ac:dyDescent="0.25">
      <c r="B71" s="105" t="s">
        <v>307</v>
      </c>
      <c r="E71" s="82"/>
      <c r="F71" s="81"/>
      <c r="G71" s="80"/>
      <c r="H71" s="80"/>
      <c r="I71" s="83"/>
      <c r="J71" s="80"/>
      <c r="N71" s="75"/>
      <c r="O71" s="75"/>
      <c r="P71" s="75"/>
      <c r="Q71" s="75"/>
      <c r="R71" s="75"/>
      <c r="S71" s="75"/>
      <c r="T71" s="75"/>
      <c r="U71" s="75"/>
      <c r="V71" s="75"/>
      <c r="W71" s="75"/>
      <c r="X71" s="75"/>
      <c r="Y71" s="75"/>
    </row>
    <row r="72" spans="1:25" x14ac:dyDescent="0.25">
      <c r="B72" s="94" t="s">
        <v>1451</v>
      </c>
      <c r="E72" s="82"/>
      <c r="F72" s="81"/>
      <c r="G72" s="80"/>
      <c r="H72" s="80"/>
      <c r="I72" s="83"/>
      <c r="J72" s="80"/>
      <c r="N72" s="75"/>
      <c r="O72" s="75"/>
      <c r="P72" s="75"/>
      <c r="Q72" s="75"/>
      <c r="R72" s="75"/>
      <c r="S72" s="75"/>
      <c r="T72" s="75"/>
      <c r="U72" s="75"/>
      <c r="V72" s="75"/>
      <c r="W72" s="75"/>
      <c r="X72" s="75"/>
      <c r="Y72" s="75"/>
    </row>
    <row r="73" spans="1:25" x14ac:dyDescent="0.25">
      <c r="N73" s="75"/>
      <c r="O73" s="75"/>
      <c r="P73" s="75"/>
      <c r="Q73" s="75"/>
      <c r="R73" s="75"/>
      <c r="S73" s="75"/>
      <c r="T73" s="75"/>
      <c r="U73" s="75"/>
      <c r="V73" s="75"/>
      <c r="W73" s="75"/>
      <c r="X73" s="75"/>
      <c r="Y73" s="75"/>
    </row>
    <row r="74" spans="1:25" ht="13.8" x14ac:dyDescent="0.25">
      <c r="A74" s="93">
        <v>6.1070000000000002</v>
      </c>
      <c r="B74" s="76" t="s">
        <v>1452</v>
      </c>
      <c r="C74" s="788"/>
      <c r="D74" s="788"/>
      <c r="E74" s="91"/>
      <c r="F74" s="1084"/>
      <c r="G74" s="75"/>
      <c r="H74" s="75"/>
      <c r="I74" s="1084"/>
      <c r="J74" s="75"/>
      <c r="K74" s="79"/>
      <c r="L74" s="110"/>
      <c r="N74" s="75"/>
      <c r="O74" s="75"/>
      <c r="P74" s="75"/>
      <c r="Q74" s="75"/>
      <c r="R74" s="75"/>
      <c r="S74" s="75"/>
      <c r="T74" s="75"/>
      <c r="U74" s="75"/>
      <c r="V74" s="75"/>
      <c r="W74" s="75"/>
      <c r="X74" s="75"/>
      <c r="Y74" s="75"/>
    </row>
    <row r="75" spans="1:25" ht="13.8" x14ac:dyDescent="0.25">
      <c r="A75" s="789"/>
      <c r="B75" s="651" t="s">
        <v>1447</v>
      </c>
      <c r="C75" s="1084"/>
      <c r="D75" s="91"/>
      <c r="E75" s="91"/>
      <c r="F75" s="1084" t="s">
        <v>300</v>
      </c>
      <c r="G75" s="1138" t="s">
        <v>1394</v>
      </c>
      <c r="H75" s="1138"/>
      <c r="I75" s="1084" t="s">
        <v>983</v>
      </c>
      <c r="J75" s="1084" t="s">
        <v>302</v>
      </c>
      <c r="K75" s="79"/>
      <c r="L75" s="1084"/>
    </row>
    <row r="76" spans="1:25" ht="13.8" x14ac:dyDescent="0.25">
      <c r="A76" s="790"/>
      <c r="B76" s="75" t="s">
        <v>1453</v>
      </c>
      <c r="C76" s="91"/>
      <c r="D76" s="91"/>
      <c r="E76" s="91"/>
      <c r="F76" s="1084" t="s">
        <v>304</v>
      </c>
      <c r="G76" s="1084" t="s">
        <v>1395</v>
      </c>
      <c r="H76" s="1084" t="s">
        <v>974</v>
      </c>
      <c r="I76" s="1084" t="s">
        <v>305</v>
      </c>
      <c r="J76" s="1084" t="s">
        <v>306</v>
      </c>
      <c r="K76" s="79"/>
      <c r="L76" s="1084"/>
    </row>
    <row r="77" spans="1:25" ht="13.8" x14ac:dyDescent="0.25">
      <c r="A77" s="790"/>
      <c r="B77" s="86" t="s">
        <v>822</v>
      </c>
      <c r="C77" s="91"/>
      <c r="D77" s="91"/>
      <c r="E77" s="91"/>
      <c r="F77" s="82"/>
      <c r="G77" s="80"/>
      <c r="H77" s="80"/>
      <c r="I77" s="83"/>
      <c r="J77" s="80"/>
      <c r="K77" s="84"/>
      <c r="L77" s="87">
        <v>0</v>
      </c>
    </row>
    <row r="78" spans="1:25" x14ac:dyDescent="0.25">
      <c r="B78" s="105" t="s">
        <v>307</v>
      </c>
    </row>
    <row r="79" spans="1:25" x14ac:dyDescent="0.25">
      <c r="B79" s="94"/>
    </row>
    <row r="80" spans="1:25" ht="13.8" x14ac:dyDescent="0.25">
      <c r="A80" s="93">
        <v>6.1079999999999997</v>
      </c>
      <c r="B80" s="76" t="s">
        <v>1454</v>
      </c>
      <c r="C80" s="788"/>
      <c r="D80" s="788"/>
      <c r="E80" s="91"/>
      <c r="F80" s="1084"/>
      <c r="G80" s="75"/>
      <c r="H80" s="75"/>
      <c r="I80" s="1084"/>
      <c r="J80" s="75"/>
      <c r="K80" s="79"/>
      <c r="L80" s="110"/>
    </row>
    <row r="81" spans="1:12" ht="13.8" x14ac:dyDescent="0.25">
      <c r="A81" s="789"/>
      <c r="B81" s="651" t="s">
        <v>1455</v>
      </c>
      <c r="C81" s="1084"/>
      <c r="D81" s="91"/>
      <c r="E81" s="1084" t="s">
        <v>300</v>
      </c>
      <c r="F81" s="1084" t="s">
        <v>972</v>
      </c>
      <c r="G81" s="1138" t="s">
        <v>1394</v>
      </c>
      <c r="H81" s="1138"/>
      <c r="I81" s="1084" t="s">
        <v>983</v>
      </c>
      <c r="J81" s="1084" t="s">
        <v>302</v>
      </c>
      <c r="K81" s="79"/>
      <c r="L81" s="1084"/>
    </row>
    <row r="82" spans="1:12" ht="13.8" x14ac:dyDescent="0.25">
      <c r="A82" s="790"/>
      <c r="B82" s="75"/>
      <c r="C82" s="91"/>
      <c r="D82" s="91"/>
      <c r="E82" s="1084" t="s">
        <v>304</v>
      </c>
      <c r="F82" s="1084" t="s">
        <v>368</v>
      </c>
      <c r="G82" s="1084" t="s">
        <v>1395</v>
      </c>
      <c r="H82" s="1084" t="s">
        <v>974</v>
      </c>
      <c r="I82" s="1084" t="s">
        <v>305</v>
      </c>
      <c r="J82" s="1084" t="s">
        <v>306</v>
      </c>
      <c r="K82" s="79"/>
      <c r="L82" s="1084"/>
    </row>
    <row r="83" spans="1:12" ht="13.8" x14ac:dyDescent="0.25">
      <c r="A83" s="790"/>
      <c r="B83" s="86" t="s">
        <v>822</v>
      </c>
      <c r="C83" s="91"/>
      <c r="D83" s="91"/>
      <c r="E83" s="82"/>
      <c r="F83" s="81"/>
      <c r="G83" s="80"/>
      <c r="H83" s="80"/>
      <c r="I83" s="83"/>
      <c r="J83" s="80"/>
      <c r="K83" s="84"/>
      <c r="L83" s="87">
        <f>SUM(F83:F85)</f>
        <v>0</v>
      </c>
    </row>
    <row r="84" spans="1:12" x14ac:dyDescent="0.25">
      <c r="B84" s="105" t="s">
        <v>307</v>
      </c>
      <c r="E84" s="82"/>
      <c r="F84" s="81"/>
      <c r="G84" s="80"/>
      <c r="H84" s="80"/>
      <c r="I84" s="83"/>
      <c r="J84" s="80"/>
    </row>
    <row r="85" spans="1:12" x14ac:dyDescent="0.25">
      <c r="B85" s="94" t="s">
        <v>1451</v>
      </c>
      <c r="E85" s="82"/>
      <c r="F85" s="81"/>
      <c r="G85" s="80"/>
      <c r="H85" s="80"/>
      <c r="I85" s="83"/>
      <c r="J85" s="80"/>
    </row>
  </sheetData>
  <mergeCells count="13">
    <mergeCell ref="G75:H75"/>
    <mergeCell ref="G81:H81"/>
    <mergeCell ref="G18:H18"/>
    <mergeCell ref="G7:H7"/>
    <mergeCell ref="G24:H24"/>
    <mergeCell ref="G68:H68"/>
    <mergeCell ref="G29:H29"/>
    <mergeCell ref="G34:H34"/>
    <mergeCell ref="G44:H44"/>
    <mergeCell ref="G49:H49"/>
    <mergeCell ref="G54:H54"/>
    <mergeCell ref="G61:H61"/>
    <mergeCell ref="G39:H39"/>
  </mergeCells>
  <phoneticPr fontId="3" type="noConversion"/>
  <printOptions horizontalCentered="1"/>
  <pageMargins left="0.5" right="0.5" top="0.5" bottom="0.5" header="0.4" footer="0.5"/>
  <pageSetup scale="71" orientation="portrait" r:id="rId1"/>
  <headerFooter alignWithMargins="0">
    <oddFooter>&amp;L&amp;8DWM/UST - 11/15/2024 Claim Forms&amp;R&amp;8(See also 11/15/2024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1111">
    <tabColor indexed="47"/>
    <pageSetUpPr fitToPage="1"/>
  </sheetPr>
  <dimension ref="A1:L60"/>
  <sheetViews>
    <sheetView view="pageBreakPreview" topLeftCell="A13"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8.6640625" style="4" customWidth="1"/>
    <col min="4" max="4" width="12" style="4" customWidth="1"/>
    <col min="5" max="5" width="10.6640625" style="4" customWidth="1"/>
    <col min="6" max="6" width="12.5546875" style="4" customWidth="1"/>
    <col min="7" max="8" width="12.33203125" style="4" customWidth="1"/>
    <col min="9" max="9" width="11.5546875" style="4" customWidth="1"/>
    <col min="10" max="10" width="12.5546875" style="4" customWidth="1"/>
    <col min="11" max="11" width="1.33203125" style="4" customWidth="1"/>
    <col min="12" max="12" width="13.33203125" style="4" customWidth="1"/>
    <col min="14" max="14" width="7.44140625" bestFit="1" customWidth="1"/>
  </cols>
  <sheetData>
    <row r="1" spans="1:12" ht="15.6" x14ac:dyDescent="0.3">
      <c r="A1" s="70" t="s">
        <v>1456</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J5" s="4" t="s">
        <v>29</v>
      </c>
      <c r="K5"/>
      <c r="L5"/>
    </row>
    <row r="6" spans="1:12" ht="27" customHeight="1" x14ac:dyDescent="0.25">
      <c r="A6" s="109" t="s">
        <v>1392</v>
      </c>
      <c r="K6"/>
      <c r="L6" s="110" t="s">
        <v>295</v>
      </c>
    </row>
    <row r="7" spans="1:12" s="75" customFormat="1" ht="12.75" customHeight="1" x14ac:dyDescent="0.25">
      <c r="A7" s="93">
        <v>6.12</v>
      </c>
      <c r="B7" s="76" t="s">
        <v>1457</v>
      </c>
      <c r="C7" s="788"/>
      <c r="D7" s="788"/>
      <c r="E7" s="91"/>
      <c r="F7" s="1084"/>
      <c r="I7" s="1084"/>
      <c r="K7" s="79"/>
      <c r="L7" s="110" t="s">
        <v>297</v>
      </c>
    </row>
    <row r="8" spans="1:12" s="75" customFormat="1" ht="12.75" customHeight="1" x14ac:dyDescent="0.25">
      <c r="A8" s="789"/>
      <c r="B8" s="651" t="s">
        <v>1458</v>
      </c>
      <c r="C8" s="1084"/>
      <c r="D8" s="91"/>
      <c r="E8" s="91"/>
      <c r="F8" s="1084" t="s">
        <v>300</v>
      </c>
      <c r="G8" s="1138" t="s">
        <v>1394</v>
      </c>
      <c r="H8" s="1138"/>
      <c r="I8" s="1084" t="s">
        <v>983</v>
      </c>
      <c r="J8" s="1084" t="s">
        <v>302</v>
      </c>
      <c r="K8" s="79"/>
      <c r="L8" s="1084"/>
    </row>
    <row r="9" spans="1:12" s="75" customFormat="1" ht="12.75" customHeight="1" x14ac:dyDescent="0.25">
      <c r="A9" s="790"/>
      <c r="C9" s="91"/>
      <c r="D9" s="91"/>
      <c r="E9" s="91"/>
      <c r="F9" s="1084" t="s">
        <v>304</v>
      </c>
      <c r="G9" s="1084" t="s">
        <v>1395</v>
      </c>
      <c r="H9" s="1084" t="s">
        <v>974</v>
      </c>
      <c r="I9" s="1084" t="s">
        <v>305</v>
      </c>
      <c r="J9" s="1084" t="s">
        <v>306</v>
      </c>
      <c r="K9" s="79"/>
      <c r="L9" s="1084"/>
    </row>
    <row r="10" spans="1:12" s="75" customFormat="1" ht="12.75" customHeight="1" x14ac:dyDescent="0.25">
      <c r="A10" s="790"/>
      <c r="B10" s="86" t="s">
        <v>822</v>
      </c>
      <c r="C10" s="91"/>
      <c r="D10" s="91"/>
      <c r="E10" s="91"/>
      <c r="F10" s="82"/>
      <c r="G10" s="80"/>
      <c r="H10" s="80"/>
      <c r="I10" s="83"/>
      <c r="J10" s="80"/>
      <c r="K10" s="84"/>
      <c r="L10" s="87">
        <v>0</v>
      </c>
    </row>
    <row r="11" spans="1:12" s="75" customFormat="1" ht="12.75" customHeight="1" x14ac:dyDescent="0.25">
      <c r="A11" s="790"/>
      <c r="B11" s="105" t="s">
        <v>307</v>
      </c>
      <c r="C11" s="91"/>
      <c r="D11" s="91"/>
      <c r="E11" s="91"/>
      <c r="F11" s="84"/>
      <c r="G11" s="108"/>
      <c r="H11" s="103"/>
      <c r="I11" s="104"/>
      <c r="J11" s="103"/>
      <c r="K11" s="84"/>
      <c r="L11" s="88"/>
    </row>
    <row r="12" spans="1:12" s="75" customFormat="1" ht="12.75" customHeight="1" x14ac:dyDescent="0.25">
      <c r="A12" s="790"/>
      <c r="B12" s="94" t="s">
        <v>1459</v>
      </c>
      <c r="C12" s="91"/>
      <c r="D12" s="91"/>
      <c r="E12" s="91"/>
      <c r="F12" s="84"/>
      <c r="G12" s="108"/>
      <c r="H12" s="103"/>
      <c r="I12" s="104"/>
      <c r="J12" s="103"/>
      <c r="K12" s="84"/>
      <c r="L12" s="88"/>
    </row>
    <row r="13" spans="1:12" s="75" customFormat="1" ht="12.75" customHeight="1" x14ac:dyDescent="0.25">
      <c r="A13" s="790"/>
      <c r="B13" s="94" t="s">
        <v>1460</v>
      </c>
      <c r="C13" s="788"/>
      <c r="D13" s="788"/>
      <c r="E13" s="792"/>
      <c r="F13" s="792"/>
      <c r="G13" s="792"/>
      <c r="H13" s="98"/>
      <c r="I13" s="791"/>
      <c r="J13" s="77"/>
    </row>
    <row r="14" spans="1:12" s="75" customFormat="1" ht="12.75" customHeight="1" x14ac:dyDescent="0.25">
      <c r="A14" s="790"/>
      <c r="B14" s="94" t="s">
        <v>1461</v>
      </c>
      <c r="C14" s="788"/>
      <c r="D14" s="788"/>
      <c r="E14" s="792"/>
      <c r="F14" s="792"/>
      <c r="G14" s="792"/>
      <c r="H14" s="98"/>
      <c r="I14" s="791"/>
      <c r="J14" s="77"/>
    </row>
    <row r="15" spans="1:12" s="75" customFormat="1" ht="12.75" customHeight="1" x14ac:dyDescent="0.25">
      <c r="A15" s="790"/>
      <c r="C15" s="788"/>
      <c r="D15" s="788"/>
      <c r="E15" s="792"/>
      <c r="F15" s="792"/>
      <c r="G15" s="792"/>
      <c r="H15" s="98"/>
      <c r="I15" s="791"/>
      <c r="J15" s="77"/>
    </row>
    <row r="17" spans="1:12" s="75" customFormat="1" ht="12.75" customHeight="1" x14ac:dyDescent="0.25">
      <c r="A17" s="93">
        <v>6.1210000000000004</v>
      </c>
      <c r="B17" s="76" t="s">
        <v>187</v>
      </c>
      <c r="C17" s="788"/>
      <c r="D17" s="788"/>
      <c r="E17" s="91"/>
    </row>
    <row r="18" spans="1:12" s="75" customFormat="1" ht="12.75" customHeight="1" x14ac:dyDescent="0.25">
      <c r="A18" s="789"/>
      <c r="B18" s="651" t="s">
        <v>1462</v>
      </c>
      <c r="C18" s="1084"/>
      <c r="D18" s="91"/>
      <c r="E18" s="91"/>
      <c r="F18" s="1084" t="s">
        <v>300</v>
      </c>
      <c r="G18" s="1138" t="s">
        <v>1394</v>
      </c>
      <c r="H18" s="1138"/>
      <c r="I18" s="1084" t="s">
        <v>983</v>
      </c>
      <c r="J18" s="1084" t="s">
        <v>302</v>
      </c>
      <c r="K18" s="79"/>
      <c r="L18" s="110"/>
    </row>
    <row r="19" spans="1:12" s="75" customFormat="1" ht="12.75" customHeight="1" x14ac:dyDescent="0.25">
      <c r="A19" s="790"/>
      <c r="C19" s="91"/>
      <c r="D19" s="91"/>
      <c r="E19" s="91"/>
      <c r="F19" s="1084" t="s">
        <v>304</v>
      </c>
      <c r="G19" s="1084" t="s">
        <v>1395</v>
      </c>
      <c r="H19" s="1084" t="s">
        <v>974</v>
      </c>
      <c r="I19" s="1084" t="s">
        <v>305</v>
      </c>
      <c r="J19" s="1084" t="s">
        <v>306</v>
      </c>
      <c r="K19" s="79"/>
      <c r="L19" s="1084"/>
    </row>
    <row r="20" spans="1:12" s="75" customFormat="1" ht="12.75" customHeight="1" x14ac:dyDescent="0.25">
      <c r="A20" s="790"/>
      <c r="B20" s="86" t="s">
        <v>822</v>
      </c>
      <c r="C20" s="91"/>
      <c r="D20" s="91"/>
      <c r="E20" s="91"/>
      <c r="F20" s="82"/>
      <c r="G20" s="80"/>
      <c r="H20" s="80"/>
      <c r="I20" s="83"/>
      <c r="J20" s="80"/>
      <c r="K20" s="84"/>
      <c r="L20" s="87">
        <v>0</v>
      </c>
    </row>
    <row r="21" spans="1:12" s="75" customFormat="1" ht="12.75" customHeight="1" x14ac:dyDescent="0.25">
      <c r="A21" s="790"/>
      <c r="B21" s="105" t="s">
        <v>307</v>
      </c>
      <c r="C21" s="91"/>
      <c r="D21" s="91"/>
      <c r="E21" s="91"/>
    </row>
    <row r="22" spans="1:12" s="75" customFormat="1" ht="12.75" customHeight="1" x14ac:dyDescent="0.25">
      <c r="A22" s="790"/>
      <c r="B22" s="94" t="s">
        <v>1463</v>
      </c>
      <c r="C22" s="91"/>
      <c r="D22" s="91"/>
      <c r="E22" s="91"/>
      <c r="F22" s="84"/>
      <c r="G22" s="108"/>
      <c r="H22" s="103"/>
      <c r="I22" s="104"/>
      <c r="J22" s="103"/>
      <c r="K22" s="84"/>
      <c r="L22" s="88"/>
    </row>
    <row r="23" spans="1:12" s="75" customFormat="1" ht="12.75" customHeight="1" x14ac:dyDescent="0.25">
      <c r="A23" s="790"/>
      <c r="B23" s="94" t="s">
        <v>1460</v>
      </c>
      <c r="C23" s="788"/>
      <c r="D23" s="788"/>
      <c r="E23" s="792"/>
      <c r="F23" s="792"/>
      <c r="G23" s="792"/>
      <c r="H23" s="98"/>
      <c r="I23" s="791"/>
      <c r="J23" s="77"/>
    </row>
    <row r="24" spans="1:12" s="75" customFormat="1" ht="12.75" customHeight="1" x14ac:dyDescent="0.25">
      <c r="A24" s="790"/>
      <c r="B24" s="105"/>
      <c r="C24" s="788"/>
      <c r="D24" s="788"/>
      <c r="E24" s="792"/>
      <c r="F24" s="792"/>
      <c r="G24" s="792"/>
      <c r="H24" s="98"/>
      <c r="I24" s="791"/>
      <c r="J24" s="77"/>
    </row>
    <row r="25" spans="1:12" s="75" customFormat="1" ht="12.75" customHeight="1" x14ac:dyDescent="0.25">
      <c r="A25" s="790"/>
      <c r="B25" s="105"/>
      <c r="C25" s="788"/>
      <c r="D25" s="788"/>
      <c r="E25" s="792"/>
      <c r="F25" s="792"/>
      <c r="G25" s="792"/>
      <c r="H25" s="98"/>
      <c r="I25" s="791"/>
      <c r="J25" s="77"/>
    </row>
    <row r="26" spans="1:12" s="75" customFormat="1" ht="12.75" customHeight="1" x14ac:dyDescent="0.25">
      <c r="A26" s="93">
        <v>6.13</v>
      </c>
      <c r="B26" s="76" t="s">
        <v>1464</v>
      </c>
      <c r="C26" s="788"/>
      <c r="D26" s="788"/>
      <c r="E26" s="91"/>
      <c r="F26" s="1084"/>
      <c r="I26" s="1084"/>
      <c r="K26" s="79"/>
      <c r="L26" s="110"/>
    </row>
    <row r="27" spans="1:12" s="75" customFormat="1" ht="12.75" customHeight="1" x14ac:dyDescent="0.25">
      <c r="A27" s="789"/>
      <c r="B27" s="651" t="s">
        <v>1465</v>
      </c>
      <c r="C27" s="1084"/>
      <c r="D27" s="91"/>
      <c r="E27" s="1084" t="s">
        <v>300</v>
      </c>
      <c r="F27" s="1084" t="s">
        <v>972</v>
      </c>
      <c r="G27" s="1138" t="s">
        <v>1394</v>
      </c>
      <c r="H27" s="1138"/>
      <c r="I27" s="1084" t="s">
        <v>983</v>
      </c>
      <c r="J27" s="1084" t="s">
        <v>302</v>
      </c>
      <c r="K27" s="79"/>
      <c r="L27" s="1084"/>
    </row>
    <row r="28" spans="1:12" s="75" customFormat="1" ht="12.75" customHeight="1" x14ac:dyDescent="0.25">
      <c r="A28" s="790"/>
      <c r="C28" s="91"/>
      <c r="D28" s="91"/>
      <c r="E28" s="1084" t="s">
        <v>304</v>
      </c>
      <c r="F28" s="1084" t="s">
        <v>368</v>
      </c>
      <c r="G28" s="1084" t="s">
        <v>1395</v>
      </c>
      <c r="H28" s="1084" t="s">
        <v>1396</v>
      </c>
      <c r="I28" s="1084" t="s">
        <v>305</v>
      </c>
      <c r="J28" s="1084" t="s">
        <v>306</v>
      </c>
      <c r="K28" s="79"/>
      <c r="L28" s="1084"/>
    </row>
    <row r="29" spans="1:12" s="75" customFormat="1" ht="12.75" customHeight="1" x14ac:dyDescent="0.25">
      <c r="A29" s="790"/>
      <c r="C29" s="91"/>
      <c r="D29" s="91"/>
      <c r="E29" s="82"/>
      <c r="F29" s="81"/>
      <c r="G29" s="80"/>
      <c r="H29" s="80"/>
      <c r="I29" s="83"/>
      <c r="J29" s="80"/>
      <c r="K29" s="84"/>
      <c r="L29" s="87">
        <f>SUM(F29:F32)</f>
        <v>0</v>
      </c>
    </row>
    <row r="30" spans="1:12" s="75" customFormat="1" ht="12.75" customHeight="1" x14ac:dyDescent="0.25">
      <c r="A30" s="790"/>
      <c r="C30" s="91"/>
      <c r="D30" s="91"/>
      <c r="E30" s="82"/>
      <c r="F30" s="81"/>
      <c r="G30" s="80"/>
      <c r="H30" s="80"/>
      <c r="I30" s="83"/>
      <c r="J30" s="80"/>
      <c r="K30" s="4"/>
      <c r="L30" s="4"/>
    </row>
    <row r="31" spans="1:12" s="75" customFormat="1" ht="12.75" customHeight="1" x14ac:dyDescent="0.25">
      <c r="A31" s="790"/>
      <c r="B31" s="86" t="s">
        <v>822</v>
      </c>
      <c r="C31" s="788"/>
      <c r="D31" s="788"/>
      <c r="E31" s="82"/>
      <c r="F31" s="81"/>
      <c r="G31" s="80"/>
      <c r="H31" s="80"/>
      <c r="I31" s="83"/>
      <c r="J31" s="80"/>
      <c r="K31" s="4"/>
      <c r="L31" s="4"/>
    </row>
    <row r="32" spans="1:12" s="75" customFormat="1" ht="12.75" customHeight="1" x14ac:dyDescent="0.25">
      <c r="A32" s="790"/>
      <c r="B32" s="105" t="s">
        <v>307</v>
      </c>
      <c r="C32" s="788"/>
      <c r="D32" s="788"/>
      <c r="E32" s="82"/>
      <c r="F32" s="81"/>
      <c r="G32" s="80"/>
      <c r="H32" s="80"/>
      <c r="I32" s="83"/>
      <c r="J32" s="80"/>
      <c r="K32" s="4"/>
      <c r="L32" s="4"/>
    </row>
    <row r="33" spans="1:12" s="75" customFormat="1" ht="12.75" customHeight="1" x14ac:dyDescent="0.25">
      <c r="A33" s="790"/>
      <c r="B33" s="94" t="s">
        <v>1466</v>
      </c>
      <c r="C33" s="788"/>
      <c r="D33" s="788"/>
      <c r="E33" s="792"/>
      <c r="F33" s="792"/>
      <c r="G33" s="792"/>
      <c r="H33" s="98"/>
      <c r="I33" s="791"/>
      <c r="J33" s="77"/>
    </row>
    <row r="34" spans="1:12" s="75" customFormat="1" ht="12.75" customHeight="1" x14ac:dyDescent="0.25">
      <c r="A34" s="790"/>
      <c r="B34" s="94"/>
      <c r="C34" s="788"/>
      <c r="D34" s="788"/>
      <c r="E34" s="792"/>
      <c r="F34" s="792"/>
      <c r="G34" s="792"/>
      <c r="H34" s="98"/>
      <c r="I34" s="791"/>
      <c r="J34" s="77"/>
    </row>
    <row r="36" spans="1:12" s="75" customFormat="1" ht="12.75" customHeight="1" x14ac:dyDescent="0.25">
      <c r="A36" s="93">
        <v>6.14</v>
      </c>
      <c r="B36" s="76" t="s">
        <v>1467</v>
      </c>
      <c r="C36" s="788"/>
      <c r="D36" s="788"/>
    </row>
    <row r="37" spans="1:12" s="75" customFormat="1" ht="12.75" customHeight="1" x14ac:dyDescent="0.25">
      <c r="A37" s="789"/>
      <c r="B37" s="651" t="s">
        <v>1468</v>
      </c>
      <c r="C37" s="1084"/>
      <c r="D37" s="91"/>
      <c r="E37" s="1084" t="s">
        <v>300</v>
      </c>
      <c r="F37" s="1084" t="s">
        <v>972</v>
      </c>
      <c r="G37" s="1138" t="s">
        <v>1394</v>
      </c>
      <c r="H37" s="1138"/>
      <c r="I37" s="1084" t="s">
        <v>983</v>
      </c>
      <c r="J37" s="1084" t="s">
        <v>302</v>
      </c>
      <c r="K37" s="79"/>
      <c r="L37" s="1084"/>
    </row>
    <row r="38" spans="1:12" s="75" customFormat="1" ht="12.75" customHeight="1" x14ac:dyDescent="0.25">
      <c r="A38" s="790"/>
      <c r="B38" s="86" t="s">
        <v>822</v>
      </c>
      <c r="C38" s="91"/>
      <c r="D38" s="91"/>
      <c r="E38" s="1084" t="s">
        <v>304</v>
      </c>
      <c r="F38" s="1084" t="s">
        <v>368</v>
      </c>
      <c r="G38" s="1084" t="s">
        <v>1395</v>
      </c>
      <c r="H38" s="1084" t="s">
        <v>1396</v>
      </c>
      <c r="I38" s="1084" t="s">
        <v>305</v>
      </c>
      <c r="J38" s="1084" t="s">
        <v>306</v>
      </c>
      <c r="K38" s="79"/>
      <c r="L38" s="1084"/>
    </row>
    <row r="39" spans="1:12" s="75" customFormat="1" ht="12.75" customHeight="1" x14ac:dyDescent="0.25">
      <c r="A39" s="790"/>
      <c r="B39" s="105" t="s">
        <v>307</v>
      </c>
      <c r="C39" s="91"/>
      <c r="D39" s="91"/>
      <c r="E39" s="82"/>
      <c r="F39" s="81"/>
      <c r="G39" s="80"/>
      <c r="H39" s="80"/>
      <c r="I39" s="83"/>
      <c r="J39" s="80"/>
      <c r="K39" s="84"/>
      <c r="L39" s="87">
        <f>SUM(F39:F42)</f>
        <v>0</v>
      </c>
    </row>
    <row r="40" spans="1:12" s="75" customFormat="1" ht="12.75" customHeight="1" x14ac:dyDescent="0.25">
      <c r="A40" s="790"/>
      <c r="B40" s="105"/>
      <c r="C40" s="91"/>
      <c r="D40" s="91"/>
      <c r="E40" s="82"/>
      <c r="F40" s="81"/>
      <c r="G40" s="80"/>
      <c r="H40" s="80"/>
      <c r="I40" s="83"/>
      <c r="J40" s="80"/>
      <c r="K40" s="4"/>
      <c r="L40" s="4"/>
    </row>
    <row r="41" spans="1:12" s="75" customFormat="1" ht="12.75" customHeight="1" x14ac:dyDescent="0.25">
      <c r="A41" s="790"/>
      <c r="B41" s="105"/>
      <c r="C41" s="91"/>
      <c r="D41" s="91"/>
      <c r="E41" s="82"/>
      <c r="F41" s="81"/>
      <c r="G41" s="80"/>
      <c r="H41" s="80"/>
      <c r="I41" s="83"/>
      <c r="J41" s="80"/>
      <c r="K41" s="4"/>
      <c r="L41" s="4"/>
    </row>
    <row r="42" spans="1:12" s="75" customFormat="1" ht="12.75" customHeight="1" x14ac:dyDescent="0.25">
      <c r="A42" s="790"/>
      <c r="B42" s="105"/>
      <c r="C42" s="91"/>
      <c r="D42" s="91"/>
      <c r="E42" s="82"/>
      <c r="F42" s="81"/>
      <c r="G42" s="80"/>
      <c r="H42" s="80"/>
      <c r="I42" s="83"/>
      <c r="J42" s="80"/>
      <c r="K42" s="4"/>
      <c r="L42" s="4"/>
    </row>
    <row r="43" spans="1:12" s="75" customFormat="1" ht="12.75" customHeight="1" x14ac:dyDescent="0.25">
      <c r="A43" s="790"/>
      <c r="B43" s="105"/>
      <c r="C43" s="91"/>
      <c r="D43" s="91"/>
      <c r="E43" s="84"/>
      <c r="F43" s="106"/>
      <c r="G43" s="108"/>
      <c r="H43" s="103"/>
      <c r="I43" s="104"/>
      <c r="J43" s="103"/>
      <c r="K43" s="4"/>
      <c r="L43" s="4"/>
    </row>
    <row r="45" spans="1:12" s="75" customFormat="1" ht="12.75" customHeight="1" x14ac:dyDescent="0.25">
      <c r="A45" s="93">
        <v>6.15</v>
      </c>
      <c r="B45" s="76" t="s">
        <v>1469</v>
      </c>
      <c r="C45" s="788"/>
      <c r="D45" s="788"/>
      <c r="E45" s="91"/>
      <c r="F45" s="1084"/>
      <c r="I45" s="1084"/>
      <c r="K45" s="79"/>
      <c r="L45" s="110"/>
    </row>
    <row r="46" spans="1:12" s="75" customFormat="1" ht="12.75" customHeight="1" x14ac:dyDescent="0.25">
      <c r="A46" s="789"/>
      <c r="B46" s="651" t="s">
        <v>1470</v>
      </c>
      <c r="C46" s="1084"/>
      <c r="D46" s="91"/>
      <c r="E46" s="1084" t="s">
        <v>300</v>
      </c>
      <c r="F46" s="1084" t="s">
        <v>972</v>
      </c>
      <c r="G46" s="1138" t="s">
        <v>1394</v>
      </c>
      <c r="H46" s="1138"/>
      <c r="I46" s="1084" t="s">
        <v>983</v>
      </c>
      <c r="J46" s="1084" t="s">
        <v>302</v>
      </c>
      <c r="K46" s="79"/>
      <c r="L46" s="1084"/>
    </row>
    <row r="47" spans="1:12" s="75" customFormat="1" ht="12.75" customHeight="1" x14ac:dyDescent="0.25">
      <c r="A47" s="790"/>
      <c r="B47" s="86" t="s">
        <v>822</v>
      </c>
      <c r="C47" s="91"/>
      <c r="D47" s="91"/>
      <c r="E47" s="1084" t="s">
        <v>304</v>
      </c>
      <c r="F47" s="1084" t="s">
        <v>368</v>
      </c>
      <c r="G47" s="1084" t="s">
        <v>1395</v>
      </c>
      <c r="H47" s="1084" t="s">
        <v>1396</v>
      </c>
      <c r="I47" s="1084" t="s">
        <v>305</v>
      </c>
      <c r="J47" s="1084" t="s">
        <v>306</v>
      </c>
      <c r="K47" s="79"/>
      <c r="L47" s="1084"/>
    </row>
    <row r="48" spans="1:12" s="75" customFormat="1" ht="12.75" customHeight="1" x14ac:dyDescent="0.25">
      <c r="A48" s="790"/>
      <c r="B48" s="105" t="s">
        <v>307</v>
      </c>
      <c r="C48" s="91"/>
      <c r="D48" s="91"/>
      <c r="E48" s="82"/>
      <c r="F48" s="81"/>
      <c r="G48" s="80"/>
      <c r="H48" s="80"/>
      <c r="I48" s="83"/>
      <c r="J48" s="80"/>
      <c r="K48" s="84"/>
      <c r="L48" s="87">
        <f>SUM(F48:F51)</f>
        <v>0</v>
      </c>
    </row>
    <row r="49" spans="1:12" s="75" customFormat="1" ht="12.75" customHeight="1" x14ac:dyDescent="0.25">
      <c r="A49" s="790"/>
      <c r="C49" s="788"/>
      <c r="D49" s="788"/>
      <c r="E49" s="82"/>
      <c r="F49" s="81"/>
      <c r="G49" s="80"/>
      <c r="H49" s="80"/>
      <c r="I49" s="83"/>
      <c r="J49" s="80"/>
      <c r="K49" s="4"/>
      <c r="L49" s="4"/>
    </row>
    <row r="50" spans="1:12" s="75" customFormat="1" ht="12.75" customHeight="1" x14ac:dyDescent="0.25">
      <c r="A50" s="790"/>
      <c r="C50" s="788"/>
      <c r="D50" s="788"/>
      <c r="E50" s="82"/>
      <c r="F50" s="81"/>
      <c r="G50" s="80"/>
      <c r="H50" s="80"/>
      <c r="I50" s="83"/>
      <c r="J50" s="80"/>
      <c r="K50" s="4"/>
      <c r="L50" s="4"/>
    </row>
    <row r="51" spans="1:12" s="75" customFormat="1" ht="12.75" customHeight="1" x14ac:dyDescent="0.25">
      <c r="A51" s="790"/>
      <c r="C51" s="788"/>
      <c r="D51" s="788"/>
      <c r="E51" s="82"/>
      <c r="F51" s="81"/>
      <c r="G51" s="80"/>
      <c r="H51" s="80"/>
      <c r="I51" s="83"/>
      <c r="J51" s="80"/>
      <c r="K51" s="4"/>
      <c r="L51" s="4"/>
    </row>
    <row r="52" spans="1:12" s="75" customFormat="1" ht="12.75" customHeight="1" x14ac:dyDescent="0.25">
      <c r="A52" s="790"/>
      <c r="C52" s="788"/>
      <c r="D52" s="788"/>
      <c r="E52" s="792"/>
      <c r="F52" s="792"/>
      <c r="G52" s="792"/>
      <c r="H52" s="98"/>
      <c r="I52" s="791"/>
      <c r="J52" s="77"/>
    </row>
    <row r="54" spans="1:12" s="75" customFormat="1" ht="12.75" customHeight="1" x14ac:dyDescent="0.25">
      <c r="A54" s="93">
        <v>6.16</v>
      </c>
      <c r="B54" s="76" t="s">
        <v>1471</v>
      </c>
      <c r="C54" s="788"/>
      <c r="D54" s="788"/>
      <c r="E54" s="91"/>
      <c r="F54" s="1084"/>
      <c r="I54" s="1084"/>
      <c r="K54" s="79"/>
      <c r="L54" s="110"/>
    </row>
    <row r="55" spans="1:12" s="75" customFormat="1" ht="12.75" customHeight="1" x14ac:dyDescent="0.25">
      <c r="A55" s="789"/>
      <c r="B55" s="651" t="s">
        <v>1472</v>
      </c>
      <c r="C55" s="1084"/>
      <c r="D55" s="91"/>
      <c r="E55" s="1084" t="s">
        <v>300</v>
      </c>
      <c r="F55" s="1084" t="s">
        <v>972</v>
      </c>
      <c r="G55" s="1138" t="s">
        <v>1394</v>
      </c>
      <c r="H55" s="1138"/>
      <c r="I55" s="1084" t="s">
        <v>983</v>
      </c>
      <c r="J55" s="1084" t="s">
        <v>302</v>
      </c>
      <c r="K55" s="79"/>
      <c r="L55" s="1084"/>
    </row>
    <row r="56" spans="1:12" s="75" customFormat="1" ht="12.75" customHeight="1" x14ac:dyDescent="0.25">
      <c r="A56" s="790"/>
      <c r="B56" s="86" t="s">
        <v>822</v>
      </c>
      <c r="C56" s="91"/>
      <c r="D56" s="91"/>
      <c r="E56" s="1084" t="s">
        <v>304</v>
      </c>
      <c r="F56" s="1084" t="s">
        <v>368</v>
      </c>
      <c r="G56" s="1084" t="s">
        <v>1395</v>
      </c>
      <c r="H56" s="1084" t="s">
        <v>1396</v>
      </c>
      <c r="I56" s="1084" t="s">
        <v>305</v>
      </c>
      <c r="J56" s="1084" t="s">
        <v>306</v>
      </c>
      <c r="K56" s="79"/>
      <c r="L56" s="1084"/>
    </row>
    <row r="57" spans="1:12" s="75" customFormat="1" ht="12.75" customHeight="1" x14ac:dyDescent="0.25">
      <c r="A57" s="790"/>
      <c r="B57" s="105" t="s">
        <v>307</v>
      </c>
      <c r="C57" s="91"/>
      <c r="D57" s="91"/>
      <c r="E57" s="82"/>
      <c r="F57" s="81"/>
      <c r="G57" s="80"/>
      <c r="H57" s="80"/>
      <c r="I57" s="83"/>
      <c r="J57" s="80"/>
      <c r="K57" s="84"/>
      <c r="L57" s="87">
        <f>SUM(F57:F60)</f>
        <v>0</v>
      </c>
    </row>
    <row r="58" spans="1:12" s="75" customFormat="1" ht="12.75" customHeight="1" x14ac:dyDescent="0.25">
      <c r="A58" s="790"/>
      <c r="C58" s="788"/>
      <c r="D58" s="788"/>
      <c r="E58" s="82"/>
      <c r="F58" s="81"/>
      <c r="G58" s="80"/>
      <c r="H58" s="80"/>
      <c r="I58" s="83"/>
      <c r="J58" s="80"/>
      <c r="K58" s="4"/>
      <c r="L58" s="4"/>
    </row>
    <row r="59" spans="1:12" x14ac:dyDescent="0.25">
      <c r="E59" s="82"/>
      <c r="F59" s="81"/>
      <c r="G59" s="80"/>
      <c r="H59" s="80"/>
      <c r="I59" s="83"/>
      <c r="J59" s="80"/>
    </row>
    <row r="60" spans="1:12" x14ac:dyDescent="0.25">
      <c r="E60" s="82"/>
      <c r="F60" s="81"/>
      <c r="G60" s="80"/>
      <c r="H60" s="80"/>
      <c r="I60" s="83"/>
      <c r="J60" s="80"/>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7" orientation="portrait" r:id="rId1"/>
  <headerFooter alignWithMargins="0">
    <oddFooter>&amp;L&amp;8DWM/UST - 11/15/2024 Claim Forms&amp;R&amp;8(See also 11/15/2024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11111">
    <tabColor indexed="47"/>
    <pageSetUpPr fitToPage="1"/>
  </sheetPr>
  <dimension ref="A1:L52"/>
  <sheetViews>
    <sheetView view="pageBreakPreview" topLeftCell="A31" zoomScaleNormal="100" zoomScaleSheetLayoutView="100" workbookViewId="0">
      <selection activeCell="D10" sqref="D10"/>
    </sheetView>
  </sheetViews>
  <sheetFormatPr defaultRowHeight="13.2" x14ac:dyDescent="0.25"/>
  <cols>
    <col min="1" max="1" width="6.33203125" style="4" customWidth="1"/>
    <col min="2" max="2" width="10" style="4" customWidth="1"/>
    <col min="3" max="3" width="8.6640625" style="4" customWidth="1"/>
    <col min="4" max="4" width="12" style="4" customWidth="1"/>
    <col min="5" max="5" width="10.6640625" style="4" customWidth="1"/>
    <col min="6" max="6" width="12.5546875" style="4" customWidth="1"/>
    <col min="7" max="8" width="12.33203125" style="4" customWidth="1"/>
    <col min="9" max="9" width="11.5546875" style="4" customWidth="1"/>
    <col min="10" max="10" width="12.5546875" style="4" customWidth="1"/>
    <col min="11" max="11" width="1.33203125" style="4" customWidth="1"/>
    <col min="12" max="12" width="13.33203125" style="4" customWidth="1"/>
    <col min="14" max="14" width="7.44140625" bestFit="1" customWidth="1"/>
  </cols>
  <sheetData>
    <row r="1" spans="1:12" ht="15.6" x14ac:dyDescent="0.3">
      <c r="A1" s="70" t="s">
        <v>1473</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J5" s="4" t="s">
        <v>29</v>
      </c>
      <c r="K5"/>
      <c r="L5"/>
    </row>
    <row r="6" spans="1:12" ht="21.75" customHeight="1" x14ac:dyDescent="0.25">
      <c r="A6" s="109" t="s">
        <v>1392</v>
      </c>
      <c r="K6"/>
      <c r="L6" s="110" t="s">
        <v>295</v>
      </c>
    </row>
    <row r="7" spans="1:12" s="75" customFormat="1" ht="13.8" x14ac:dyDescent="0.25">
      <c r="A7" s="93">
        <v>6.165</v>
      </c>
      <c r="B7" s="76" t="s">
        <v>1474</v>
      </c>
      <c r="C7" s="1084"/>
      <c r="D7" s="91"/>
      <c r="E7" s="91"/>
      <c r="L7" s="110" t="s">
        <v>297</v>
      </c>
    </row>
    <row r="8" spans="1:12" s="75" customFormat="1" ht="13.8" x14ac:dyDescent="0.25">
      <c r="A8" s="789"/>
      <c r="B8" s="651" t="s">
        <v>1475</v>
      </c>
      <c r="C8" s="91"/>
      <c r="D8" s="91"/>
      <c r="E8" s="91"/>
      <c r="F8" s="1084" t="s">
        <v>300</v>
      </c>
      <c r="G8" s="1138" t="s">
        <v>1394</v>
      </c>
      <c r="H8" s="1138"/>
      <c r="I8" s="1084" t="s">
        <v>983</v>
      </c>
      <c r="J8" s="1084" t="s">
        <v>302</v>
      </c>
      <c r="K8" s="79"/>
    </row>
    <row r="9" spans="1:12" s="75" customFormat="1" ht="13.8" x14ac:dyDescent="0.25">
      <c r="A9" s="790"/>
      <c r="C9" s="91"/>
      <c r="D9" s="91"/>
      <c r="E9" s="91"/>
      <c r="F9" s="1084" t="s">
        <v>304</v>
      </c>
      <c r="G9" s="1084" t="s">
        <v>1395</v>
      </c>
      <c r="H9" s="1084" t="s">
        <v>974</v>
      </c>
      <c r="I9" s="1084" t="s">
        <v>305</v>
      </c>
      <c r="J9" s="1084" t="s">
        <v>306</v>
      </c>
      <c r="K9" s="79"/>
      <c r="L9" s="1084"/>
    </row>
    <row r="10" spans="1:12" s="75" customFormat="1" ht="13.8" x14ac:dyDescent="0.25">
      <c r="A10" s="790"/>
      <c r="B10" s="86"/>
      <c r="C10" s="91"/>
      <c r="D10" s="91"/>
      <c r="E10" s="91"/>
      <c r="F10" s="82"/>
      <c r="G10" s="80"/>
      <c r="H10" s="80"/>
      <c r="I10" s="83"/>
      <c r="J10" s="80"/>
      <c r="K10" s="84"/>
      <c r="L10" s="87">
        <v>0</v>
      </c>
    </row>
    <row r="11" spans="1:12" s="75" customFormat="1" ht="13.8" x14ac:dyDescent="0.25">
      <c r="A11" s="790"/>
      <c r="B11" s="86"/>
      <c r="C11" s="91"/>
      <c r="D11" s="91"/>
      <c r="E11" s="91"/>
      <c r="F11" s="84"/>
      <c r="G11" s="103"/>
      <c r="H11" s="103"/>
      <c r="I11" s="104"/>
      <c r="J11" s="103"/>
      <c r="K11" s="84"/>
      <c r="L11" s="88"/>
    </row>
    <row r="12" spans="1:12" s="75" customFormat="1" ht="13.8" x14ac:dyDescent="0.25">
      <c r="A12" s="790"/>
      <c r="B12" s="86"/>
      <c r="C12" s="91"/>
      <c r="D12" s="91"/>
      <c r="E12" s="91"/>
      <c r="F12" s="84"/>
      <c r="G12" s="103"/>
      <c r="H12" s="103"/>
      <c r="I12" s="104"/>
      <c r="J12" s="103"/>
      <c r="K12" s="84"/>
      <c r="L12" s="88"/>
    </row>
    <row r="13" spans="1:12" s="75" customFormat="1" ht="13.8" x14ac:dyDescent="0.25">
      <c r="A13" s="93">
        <v>6.17</v>
      </c>
      <c r="B13" s="76" t="s">
        <v>1476</v>
      </c>
      <c r="C13" s="1084"/>
      <c r="D13" s="91"/>
      <c r="E13" s="91"/>
      <c r="L13" s="110"/>
    </row>
    <row r="14" spans="1:12" s="75" customFormat="1" ht="13.8" x14ac:dyDescent="0.25">
      <c r="A14" s="789"/>
      <c r="B14" s="651" t="s">
        <v>1477</v>
      </c>
      <c r="C14" s="91"/>
      <c r="D14" s="91"/>
      <c r="E14" s="91"/>
      <c r="F14" s="1084" t="s">
        <v>300</v>
      </c>
      <c r="G14" s="1138" t="s">
        <v>1394</v>
      </c>
      <c r="H14" s="1138"/>
      <c r="I14" s="1084" t="s">
        <v>983</v>
      </c>
      <c r="J14" s="1084" t="s">
        <v>302</v>
      </c>
      <c r="K14" s="79"/>
    </row>
    <row r="15" spans="1:12" s="75" customFormat="1" ht="13.8" x14ac:dyDescent="0.25">
      <c r="A15" s="790"/>
      <c r="C15" s="91"/>
      <c r="D15" s="91"/>
      <c r="E15" s="91"/>
      <c r="F15" s="1084" t="s">
        <v>304</v>
      </c>
      <c r="G15" s="1084" t="s">
        <v>1395</v>
      </c>
      <c r="H15" s="1084" t="s">
        <v>974</v>
      </c>
      <c r="I15" s="1084" t="s">
        <v>305</v>
      </c>
      <c r="J15" s="1084" t="s">
        <v>306</v>
      </c>
      <c r="K15" s="79"/>
      <c r="L15" s="1084"/>
    </row>
    <row r="16" spans="1:12" ht="13.8" x14ac:dyDescent="0.25">
      <c r="A16" s="790"/>
      <c r="B16" s="86" t="s">
        <v>822</v>
      </c>
      <c r="C16" s="91"/>
      <c r="D16" s="91"/>
      <c r="E16" s="91"/>
      <c r="F16" s="82"/>
      <c r="G16" s="80"/>
      <c r="H16" s="80"/>
      <c r="I16" s="83"/>
      <c r="J16" s="80"/>
      <c r="K16" s="84"/>
      <c r="L16" s="87">
        <v>0</v>
      </c>
    </row>
    <row r="17" spans="1:12" s="75" customFormat="1" ht="13.8" x14ac:dyDescent="0.25">
      <c r="A17" s="790"/>
      <c r="B17" s="105" t="s">
        <v>307</v>
      </c>
      <c r="C17" s="788"/>
      <c r="D17" s="788"/>
      <c r="E17" s="792"/>
      <c r="F17" s="792"/>
      <c r="G17" s="792"/>
      <c r="H17" s="98"/>
      <c r="I17" s="791"/>
      <c r="J17" s="77"/>
    </row>
    <row r="18" spans="1:12" s="75" customFormat="1" ht="13.8" x14ac:dyDescent="0.25">
      <c r="A18" s="790"/>
      <c r="B18" s="94" t="s">
        <v>1478</v>
      </c>
      <c r="C18" s="788"/>
      <c r="D18" s="788"/>
      <c r="E18" s="792"/>
      <c r="F18" s="792"/>
      <c r="G18" s="792"/>
      <c r="H18" s="98"/>
      <c r="I18" s="791"/>
      <c r="J18" s="77"/>
    </row>
    <row r="19" spans="1:12" s="75" customFormat="1" ht="13.8" x14ac:dyDescent="0.25">
      <c r="A19" s="790"/>
      <c r="B19" s="105"/>
      <c r="C19" s="788"/>
      <c r="D19" s="788"/>
      <c r="E19" s="792"/>
      <c r="F19" s="792"/>
      <c r="G19" s="792"/>
      <c r="H19" s="98"/>
      <c r="I19" s="791"/>
      <c r="J19" s="77"/>
    </row>
    <row r="20" spans="1:12" s="75" customFormat="1" x14ac:dyDescent="0.25">
      <c r="A20" s="4"/>
      <c r="B20" s="4"/>
      <c r="C20" s="4"/>
      <c r="D20" s="4"/>
      <c r="E20" s="4"/>
      <c r="F20" s="4"/>
      <c r="G20" s="4"/>
      <c r="H20" s="4"/>
      <c r="I20" s="4"/>
      <c r="J20" s="4"/>
      <c r="K20" s="4"/>
      <c r="L20" s="4"/>
    </row>
    <row r="21" spans="1:12" s="75" customFormat="1" ht="13.8" x14ac:dyDescent="0.25">
      <c r="A21" s="93">
        <v>6.1710000000000003</v>
      </c>
      <c r="B21" s="76" t="s">
        <v>1479</v>
      </c>
      <c r="C21" s="788"/>
      <c r="D21" s="788"/>
      <c r="E21" s="91"/>
    </row>
    <row r="22" spans="1:12" s="75" customFormat="1" ht="13.8" x14ac:dyDescent="0.25">
      <c r="A22" s="789"/>
      <c r="B22" s="651" t="s">
        <v>1415</v>
      </c>
      <c r="C22" s="1084"/>
      <c r="D22" s="91"/>
      <c r="E22" s="91"/>
      <c r="F22" s="1084" t="s">
        <v>300</v>
      </c>
      <c r="G22" s="1138" t="s">
        <v>1394</v>
      </c>
      <c r="H22" s="1138"/>
      <c r="I22" s="1084" t="s">
        <v>983</v>
      </c>
      <c r="J22" s="1084" t="s">
        <v>302</v>
      </c>
      <c r="K22" s="79"/>
      <c r="L22" s="1084"/>
    </row>
    <row r="23" spans="1:12" ht="13.8" x14ac:dyDescent="0.25">
      <c r="A23" s="790"/>
      <c r="B23" s="75"/>
      <c r="C23" s="91"/>
      <c r="D23" s="91"/>
      <c r="E23" s="91"/>
      <c r="F23" s="1084" t="s">
        <v>304</v>
      </c>
      <c r="G23" s="1084" t="s">
        <v>1395</v>
      </c>
      <c r="H23" s="1084" t="s">
        <v>974</v>
      </c>
      <c r="I23" s="1084" t="s">
        <v>305</v>
      </c>
      <c r="J23" s="1084" t="s">
        <v>306</v>
      </c>
      <c r="K23" s="79"/>
      <c r="L23" s="1084"/>
    </row>
    <row r="24" spans="1:12" ht="13.8" x14ac:dyDescent="0.25">
      <c r="A24" s="790"/>
      <c r="B24" s="86" t="s">
        <v>822</v>
      </c>
      <c r="C24" s="91"/>
      <c r="D24" s="91"/>
      <c r="E24" s="91"/>
      <c r="F24" s="82"/>
      <c r="G24" s="80"/>
      <c r="H24" s="80"/>
      <c r="I24" s="83"/>
      <c r="J24" s="80"/>
      <c r="K24" s="84"/>
      <c r="L24" s="87">
        <v>0</v>
      </c>
    </row>
    <row r="25" spans="1:12" s="75" customFormat="1" ht="13.8" x14ac:dyDescent="0.25">
      <c r="A25" s="790"/>
      <c r="B25" s="105" t="s">
        <v>307</v>
      </c>
      <c r="C25" s="91"/>
      <c r="D25" s="91"/>
      <c r="E25" s="91"/>
      <c r="F25" s="84"/>
      <c r="G25" s="108"/>
      <c r="H25" s="103"/>
      <c r="I25" s="104"/>
      <c r="J25" s="103"/>
      <c r="K25" s="84"/>
      <c r="L25" s="88"/>
    </row>
    <row r="26" spans="1:12" s="75" customFormat="1" ht="13.8" x14ac:dyDescent="0.25">
      <c r="A26" s="790"/>
      <c r="B26" s="94" t="s">
        <v>1478</v>
      </c>
      <c r="C26" s="91"/>
      <c r="D26" s="91"/>
      <c r="E26" s="91"/>
      <c r="F26" s="84"/>
      <c r="G26" s="108"/>
      <c r="H26" s="103"/>
      <c r="I26" s="104"/>
      <c r="J26" s="103"/>
      <c r="K26" s="84"/>
      <c r="L26" s="88"/>
    </row>
    <row r="27" spans="1:12" s="75" customFormat="1" x14ac:dyDescent="0.25">
      <c r="A27" s="4"/>
      <c r="B27" s="4"/>
      <c r="C27" s="4"/>
      <c r="D27" s="4"/>
      <c r="E27" s="4"/>
      <c r="F27" s="4"/>
      <c r="G27" s="4"/>
      <c r="H27" s="4"/>
      <c r="I27" s="4"/>
      <c r="J27" s="4"/>
      <c r="K27" s="4"/>
      <c r="L27" s="4"/>
    </row>
    <row r="28" spans="1:12" s="75" customFormat="1" x14ac:dyDescent="0.25">
      <c r="A28" s="4"/>
      <c r="B28" s="4"/>
      <c r="C28" s="4"/>
      <c r="D28" s="4"/>
      <c r="E28" s="4"/>
      <c r="F28" s="4"/>
      <c r="G28" s="4"/>
      <c r="H28" s="4"/>
      <c r="I28" s="4"/>
      <c r="J28" s="4"/>
      <c r="K28" s="4"/>
      <c r="L28" s="4"/>
    </row>
    <row r="29" spans="1:12" s="75" customFormat="1" ht="13.8" x14ac:dyDescent="0.25">
      <c r="A29" s="93">
        <v>6.173</v>
      </c>
      <c r="B29" s="76" t="s">
        <v>1480</v>
      </c>
      <c r="C29" s="788"/>
      <c r="D29" s="788"/>
      <c r="E29" s="792"/>
      <c r="F29" s="792"/>
      <c r="I29" s="1084"/>
      <c r="J29" s="1084"/>
      <c r="L29" s="91"/>
    </row>
    <row r="30" spans="1:12" s="75" customFormat="1" ht="13.8" x14ac:dyDescent="0.25">
      <c r="A30" s="789"/>
      <c r="B30" s="651" t="s">
        <v>1109</v>
      </c>
      <c r="C30" s="794"/>
      <c r="D30" s="794"/>
      <c r="F30" s="1084" t="s">
        <v>299</v>
      </c>
      <c r="G30" s="1084" t="s">
        <v>1110</v>
      </c>
      <c r="H30" s="1084" t="s">
        <v>1110</v>
      </c>
      <c r="I30" s="1084" t="s">
        <v>983</v>
      </c>
      <c r="J30" s="1084" t="s">
        <v>302</v>
      </c>
      <c r="K30" s="74"/>
      <c r="L30" s="91"/>
    </row>
    <row r="31" spans="1:12" s="75" customFormat="1" ht="13.8" x14ac:dyDescent="0.25">
      <c r="A31" s="790"/>
      <c r="B31" s="86" t="s">
        <v>822</v>
      </c>
      <c r="C31" s="788"/>
      <c r="D31" s="788"/>
      <c r="F31" s="1084" t="s">
        <v>303</v>
      </c>
      <c r="G31" s="1084" t="s">
        <v>858</v>
      </c>
      <c r="H31" s="1084" t="s">
        <v>304</v>
      </c>
      <c r="I31" s="1084" t="s">
        <v>305</v>
      </c>
      <c r="J31" s="1084" t="s">
        <v>306</v>
      </c>
      <c r="L31" s="77"/>
    </row>
    <row r="32" spans="1:12" s="75" customFormat="1" ht="13.8" x14ac:dyDescent="0.25">
      <c r="A32" s="790"/>
      <c r="B32" s="105" t="s">
        <v>307</v>
      </c>
      <c r="C32" s="91"/>
      <c r="D32" s="788"/>
      <c r="F32" s="80"/>
      <c r="G32" s="345"/>
      <c r="H32" s="1093"/>
      <c r="I32" s="83"/>
      <c r="J32" s="80"/>
      <c r="L32" s="87">
        <v>0</v>
      </c>
    </row>
    <row r="33" spans="1:12" s="75" customFormat="1" ht="13.8" x14ac:dyDescent="0.25">
      <c r="A33" s="790"/>
      <c r="B33" s="105" t="s">
        <v>987</v>
      </c>
      <c r="C33" s="95"/>
      <c r="D33" s="788"/>
      <c r="E33" s="792"/>
      <c r="F33" s="792"/>
      <c r="G33" s="792"/>
      <c r="H33" s="98"/>
      <c r="I33" s="791"/>
      <c r="J33" s="77"/>
    </row>
    <row r="34" spans="1:12" s="75" customFormat="1" ht="13.8" x14ac:dyDescent="0.25">
      <c r="A34" s="790"/>
      <c r="B34" s="94" t="s">
        <v>1481</v>
      </c>
      <c r="C34" s="788"/>
      <c r="D34" s="788"/>
      <c r="E34" s="792"/>
      <c r="F34" s="792"/>
      <c r="G34" s="792"/>
      <c r="H34" s="98"/>
      <c r="I34" s="791"/>
      <c r="J34" s="77"/>
    </row>
    <row r="35" spans="1:12" s="75" customFormat="1" ht="13.8" x14ac:dyDescent="0.25">
      <c r="A35" s="790"/>
      <c r="B35" s="94"/>
      <c r="C35" s="788"/>
      <c r="D35" s="788"/>
      <c r="E35" s="792"/>
      <c r="F35" s="792"/>
      <c r="G35" s="792"/>
      <c r="H35" s="98"/>
      <c r="I35" s="791"/>
      <c r="J35" s="77"/>
    </row>
    <row r="36" spans="1:12" s="75" customFormat="1" ht="13.8" x14ac:dyDescent="0.25">
      <c r="A36" s="790"/>
      <c r="C36" s="788"/>
      <c r="D36" s="788"/>
      <c r="E36" s="792"/>
      <c r="F36" s="792"/>
      <c r="G36" s="792"/>
      <c r="H36" s="100"/>
      <c r="I36" s="791"/>
      <c r="J36" s="77"/>
    </row>
    <row r="37" spans="1:12" ht="13.8" x14ac:dyDescent="0.25">
      <c r="A37" s="93">
        <v>6.1740000000000004</v>
      </c>
      <c r="B37" s="76" t="s">
        <v>1482</v>
      </c>
      <c r="C37" s="788"/>
      <c r="D37" s="788"/>
      <c r="E37" s="91"/>
      <c r="F37" s="1084"/>
      <c r="G37" s="75"/>
      <c r="H37" s="75"/>
      <c r="I37" s="1084"/>
      <c r="J37" s="75"/>
      <c r="K37" s="79"/>
      <c r="L37" s="110"/>
    </row>
    <row r="38" spans="1:12" ht="13.8" x14ac:dyDescent="0.25">
      <c r="A38" s="789"/>
      <c r="B38" s="651" t="s">
        <v>1483</v>
      </c>
      <c r="C38" s="1084"/>
      <c r="D38" s="91"/>
      <c r="E38" s="91"/>
      <c r="F38" s="1084" t="s">
        <v>300</v>
      </c>
      <c r="G38" s="1138" t="s">
        <v>1484</v>
      </c>
      <c r="H38" s="1138"/>
      <c r="I38" s="1084" t="s">
        <v>983</v>
      </c>
      <c r="J38" s="1084" t="s">
        <v>302</v>
      </c>
      <c r="K38" s="79"/>
      <c r="L38" s="1084"/>
    </row>
    <row r="39" spans="1:12" s="75" customFormat="1" ht="13.8" x14ac:dyDescent="0.25">
      <c r="A39" s="790"/>
      <c r="B39" s="86" t="s">
        <v>822</v>
      </c>
      <c r="C39" s="91"/>
      <c r="D39" s="91"/>
      <c r="E39" s="91"/>
      <c r="F39" s="1084" t="s">
        <v>304</v>
      </c>
      <c r="G39" s="1084" t="s">
        <v>1485</v>
      </c>
      <c r="H39" s="1084" t="s">
        <v>1486</v>
      </c>
      <c r="I39" s="1084" t="s">
        <v>305</v>
      </c>
      <c r="J39" s="1084" t="s">
        <v>306</v>
      </c>
      <c r="K39" s="79"/>
      <c r="L39" s="1084"/>
    </row>
    <row r="40" spans="1:12" s="75" customFormat="1" ht="13.8" x14ac:dyDescent="0.25">
      <c r="A40" s="790"/>
      <c r="B40" s="105" t="s">
        <v>307</v>
      </c>
      <c r="C40" s="91"/>
      <c r="D40" s="91"/>
      <c r="E40" s="91"/>
      <c r="F40" s="82"/>
      <c r="G40" s="80"/>
      <c r="H40" s="80"/>
      <c r="I40" s="83"/>
      <c r="J40" s="80"/>
      <c r="K40" s="84"/>
      <c r="L40" s="87">
        <v>0</v>
      </c>
    </row>
    <row r="41" spans="1:12" s="75" customFormat="1" x14ac:dyDescent="0.25">
      <c r="A41" s="4"/>
      <c r="B41" s="4"/>
      <c r="C41" s="4"/>
      <c r="D41" s="4"/>
      <c r="E41" s="4"/>
      <c r="F41" s="4"/>
      <c r="G41" s="4"/>
      <c r="H41" s="4"/>
      <c r="I41" s="4"/>
      <c r="J41" s="4"/>
      <c r="K41" s="4"/>
      <c r="L41" s="4"/>
    </row>
    <row r="42" spans="1:12" s="75" customFormat="1" x14ac:dyDescent="0.25">
      <c r="A42" s="4"/>
      <c r="B42" s="4"/>
      <c r="C42" s="4"/>
      <c r="D42" s="4"/>
      <c r="E42" s="4"/>
      <c r="F42" s="4"/>
      <c r="G42" s="4"/>
      <c r="H42" s="4"/>
      <c r="I42" s="4"/>
      <c r="J42" s="4"/>
      <c r="K42" s="4"/>
      <c r="L42" s="4"/>
    </row>
    <row r="43" spans="1:12" ht="13.8" x14ac:dyDescent="0.25">
      <c r="A43" s="93">
        <v>6.18</v>
      </c>
      <c r="B43" s="76" t="s">
        <v>197</v>
      </c>
      <c r="C43" s="788"/>
      <c r="D43" s="788"/>
      <c r="E43" s="91"/>
      <c r="F43" s="1084"/>
      <c r="G43" s="75"/>
      <c r="H43" s="75"/>
      <c r="I43" s="1084"/>
      <c r="J43" s="75"/>
      <c r="K43" s="79"/>
      <c r="L43" s="110"/>
    </row>
    <row r="44" spans="1:12" ht="13.8" x14ac:dyDescent="0.25">
      <c r="A44" s="789"/>
      <c r="B44" s="651" t="s">
        <v>1487</v>
      </c>
      <c r="C44" s="1084"/>
      <c r="D44" s="91"/>
      <c r="E44" s="91"/>
      <c r="F44" s="1084" t="s">
        <v>300</v>
      </c>
      <c r="G44" s="1138" t="s">
        <v>1488</v>
      </c>
      <c r="H44" s="1138"/>
      <c r="I44" s="1084" t="s">
        <v>983</v>
      </c>
      <c r="J44" s="1084" t="s">
        <v>302</v>
      </c>
      <c r="K44" s="79"/>
      <c r="L44" s="1084"/>
    </row>
    <row r="45" spans="1:12" s="75" customFormat="1" ht="13.8" x14ac:dyDescent="0.25">
      <c r="A45" s="790"/>
      <c r="B45" s="86" t="s">
        <v>822</v>
      </c>
      <c r="C45" s="91"/>
      <c r="D45" s="91"/>
      <c r="E45" s="91"/>
      <c r="F45" s="1084" t="s">
        <v>304</v>
      </c>
      <c r="G45" s="1084" t="s">
        <v>1489</v>
      </c>
      <c r="H45" s="1084" t="s">
        <v>974</v>
      </c>
      <c r="I45" s="1084" t="s">
        <v>305</v>
      </c>
      <c r="J45" s="1084" t="s">
        <v>306</v>
      </c>
      <c r="K45" s="79"/>
      <c r="L45" s="1084"/>
    </row>
    <row r="46" spans="1:12" s="75" customFormat="1" ht="13.8" x14ac:dyDescent="0.25">
      <c r="A46" s="790"/>
      <c r="B46" s="105" t="s">
        <v>307</v>
      </c>
      <c r="C46" s="91"/>
      <c r="D46" s="91"/>
      <c r="E46" s="91"/>
      <c r="F46" s="82"/>
      <c r="G46" s="80"/>
      <c r="H46" s="80"/>
      <c r="I46" s="83"/>
      <c r="J46" s="80"/>
      <c r="K46" s="84"/>
      <c r="L46" s="87">
        <v>0</v>
      </c>
    </row>
    <row r="47" spans="1:12" s="75" customFormat="1" x14ac:dyDescent="0.25">
      <c r="A47" s="4"/>
      <c r="B47" s="4"/>
      <c r="C47" s="4"/>
      <c r="D47" s="4"/>
      <c r="E47" s="4"/>
      <c r="F47" s="4"/>
      <c r="G47" s="4"/>
      <c r="H47" s="4"/>
      <c r="I47" s="4"/>
      <c r="J47" s="4"/>
      <c r="K47" s="4"/>
      <c r="L47" s="4"/>
    </row>
    <row r="48" spans="1:12" s="75" customFormat="1" x14ac:dyDescent="0.25">
      <c r="A48" s="4"/>
      <c r="B48" s="4"/>
      <c r="C48" s="4"/>
      <c r="D48" s="4"/>
      <c r="E48" s="4"/>
      <c r="F48" s="4"/>
      <c r="G48" s="4"/>
      <c r="H48" s="4"/>
      <c r="I48" s="4"/>
      <c r="J48" s="4"/>
      <c r="K48" s="4"/>
      <c r="L48" s="4"/>
    </row>
    <row r="49" spans="1:12" ht="13.8" x14ac:dyDescent="0.25">
      <c r="A49" s="93">
        <v>6.19</v>
      </c>
      <c r="B49" s="76" t="s">
        <v>198</v>
      </c>
      <c r="C49" s="788"/>
      <c r="D49" s="788"/>
      <c r="E49" s="91"/>
      <c r="F49" s="1084"/>
      <c r="G49" s="75"/>
      <c r="H49" s="75"/>
      <c r="I49" s="1084"/>
      <c r="J49" s="75"/>
      <c r="K49" s="79"/>
      <c r="L49" s="110"/>
    </row>
    <row r="50" spans="1:12" ht="13.8" x14ac:dyDescent="0.25">
      <c r="A50" s="789"/>
      <c r="B50" s="651" t="s">
        <v>1490</v>
      </c>
      <c r="C50" s="1084"/>
      <c r="D50" s="91"/>
      <c r="E50" s="91"/>
      <c r="F50" s="1084" t="s">
        <v>300</v>
      </c>
      <c r="G50" s="1138" t="s">
        <v>1394</v>
      </c>
      <c r="H50" s="1138"/>
      <c r="I50" s="1084" t="s">
        <v>983</v>
      </c>
      <c r="J50" s="1084" t="s">
        <v>302</v>
      </c>
      <c r="K50" s="79"/>
      <c r="L50" s="1084"/>
    </row>
    <row r="51" spans="1:12" ht="13.8" x14ac:dyDescent="0.25">
      <c r="A51" s="790"/>
      <c r="B51" s="86" t="s">
        <v>822</v>
      </c>
      <c r="C51" s="91"/>
      <c r="D51" s="91"/>
      <c r="E51" s="91"/>
      <c r="F51" s="1084" t="s">
        <v>304</v>
      </c>
      <c r="G51" s="1084" t="s">
        <v>1395</v>
      </c>
      <c r="H51" s="1084" t="s">
        <v>974</v>
      </c>
      <c r="I51" s="1084" t="s">
        <v>305</v>
      </c>
      <c r="J51" s="1084" t="s">
        <v>306</v>
      </c>
      <c r="K51" s="79"/>
      <c r="L51" s="1084"/>
    </row>
    <row r="52" spans="1:12" ht="13.8" x14ac:dyDescent="0.25">
      <c r="A52" s="790"/>
      <c r="B52" s="105" t="s">
        <v>307</v>
      </c>
      <c r="C52" s="91"/>
      <c r="D52" s="91"/>
      <c r="E52" s="91"/>
      <c r="F52" s="82"/>
      <c r="G52" s="80"/>
      <c r="H52" s="80"/>
      <c r="I52" s="83"/>
      <c r="J52" s="80"/>
      <c r="K52" s="84"/>
      <c r="L52" s="87">
        <v>0</v>
      </c>
    </row>
  </sheetData>
  <mergeCells count="6">
    <mergeCell ref="G8:H8"/>
    <mergeCell ref="G50:H50"/>
    <mergeCell ref="G44:H44"/>
    <mergeCell ref="G22:H22"/>
    <mergeCell ref="G14:H14"/>
    <mergeCell ref="G38:H38"/>
  </mergeCells>
  <phoneticPr fontId="3" type="noConversion"/>
  <printOptions horizontalCentered="1"/>
  <pageMargins left="0.5" right="0.5" top="0.5" bottom="0.5" header="0.4" footer="0.5"/>
  <pageSetup scale="77" orientation="portrait" r:id="rId1"/>
  <headerFooter alignWithMargins="0">
    <oddFooter>&amp;L&amp;8DWM/UST - 11/15/2024 Claim Forms&amp;R&amp;8(See also 11/15/2024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indexed="58"/>
  </sheetPr>
  <dimension ref="A1:J182"/>
  <sheetViews>
    <sheetView view="pageBreakPreview" topLeftCell="A157" zoomScale="115" zoomScaleNormal="100" zoomScaleSheetLayoutView="115" workbookViewId="0">
      <selection activeCell="D10" sqref="D10"/>
    </sheetView>
  </sheetViews>
  <sheetFormatPr defaultColWidth="9.33203125" defaultRowHeight="12.75" customHeight="1" x14ac:dyDescent="0.25"/>
  <cols>
    <col min="1" max="1" width="21.6640625" style="2" customWidth="1"/>
    <col min="2" max="2" width="15.33203125" style="2" customWidth="1"/>
    <col min="3" max="3" width="13.33203125" style="2" customWidth="1"/>
    <col min="4" max="4" width="13.44140625" style="2" customWidth="1"/>
    <col min="5" max="5" width="12.5546875" style="2" customWidth="1"/>
    <col min="6" max="6" width="16.5546875" style="2" customWidth="1"/>
    <col min="7" max="7" width="20.33203125" style="2" customWidth="1"/>
    <col min="8" max="8" width="16" style="2" customWidth="1"/>
    <col min="9" max="9" width="20.33203125" style="2" customWidth="1"/>
    <col min="10" max="10" width="2.6640625" style="2" customWidth="1"/>
    <col min="11" max="16384" width="9.33203125" style="2"/>
  </cols>
  <sheetData>
    <row r="1" spans="1:9" s="388" customFormat="1" ht="12.75" customHeight="1" x14ac:dyDescent="0.3">
      <c r="A1" s="387" t="s">
        <v>341</v>
      </c>
      <c r="B1" s="797"/>
      <c r="C1" s="797"/>
      <c r="D1" s="797"/>
      <c r="E1" s="389"/>
      <c r="F1" s="389"/>
      <c r="G1" s="653"/>
      <c r="H1" s="653"/>
      <c r="I1" s="797"/>
    </row>
    <row r="2" spans="1:9" s="388" customFormat="1" ht="12.75" customHeight="1" x14ac:dyDescent="0.3">
      <c r="A2" s="387"/>
      <c r="B2" s="797"/>
      <c r="C2" s="797"/>
      <c r="D2" s="797"/>
      <c r="E2" s="389"/>
      <c r="F2" s="389"/>
      <c r="G2" s="653"/>
      <c r="H2" s="653"/>
      <c r="I2" s="797"/>
    </row>
    <row r="3" spans="1:9" s="388" customFormat="1" ht="12.75" customHeight="1" x14ac:dyDescent="0.3">
      <c r="A3" s="390" t="s">
        <v>342</v>
      </c>
      <c r="B3" s="1121" t="s">
        <v>343</v>
      </c>
      <c r="C3" s="1121"/>
      <c r="D3" s="1121"/>
      <c r="E3" s="1121"/>
      <c r="F3" s="1121"/>
      <c r="G3" s="1121"/>
      <c r="H3" s="1121"/>
      <c r="I3" s="1121"/>
    </row>
    <row r="4" spans="1:9" s="388" customFormat="1" ht="59.4" customHeight="1" x14ac:dyDescent="0.25">
      <c r="A4" s="797"/>
      <c r="B4" s="1121"/>
      <c r="C4" s="1121"/>
      <c r="D4" s="1121"/>
      <c r="E4" s="1121"/>
      <c r="F4" s="1121"/>
      <c r="G4" s="1121"/>
      <c r="H4" s="1121"/>
      <c r="I4" s="1121"/>
    </row>
    <row r="5" spans="1:9" s="388" customFormat="1" ht="12.75" customHeight="1" x14ac:dyDescent="0.25">
      <c r="A5" s="797"/>
      <c r="B5" s="1078"/>
      <c r="C5" s="1078"/>
      <c r="D5" s="1078"/>
      <c r="E5" s="1078"/>
      <c r="F5" s="1078"/>
      <c r="G5" s="1078"/>
      <c r="H5" s="1078"/>
      <c r="I5" s="1078"/>
    </row>
    <row r="6" spans="1:9" s="388" customFormat="1" ht="12.75" customHeight="1" x14ac:dyDescent="0.3">
      <c r="A6" s="390" t="s">
        <v>344</v>
      </c>
      <c r="B6" s="1122" t="s">
        <v>345</v>
      </c>
      <c r="C6" s="1123"/>
      <c r="D6" s="1123"/>
      <c r="E6" s="1123"/>
      <c r="F6" s="1123"/>
      <c r="G6" s="1123"/>
      <c r="H6" s="1123"/>
      <c r="I6" s="1123"/>
    </row>
    <row r="7" spans="1:9" s="388" customFormat="1" ht="32.4" customHeight="1" x14ac:dyDescent="0.3">
      <c r="A7" s="389"/>
      <c r="B7" s="1123"/>
      <c r="C7" s="1123"/>
      <c r="D7" s="1123"/>
      <c r="E7" s="1123"/>
      <c r="F7" s="1123"/>
      <c r="G7" s="1123"/>
      <c r="H7" s="1123"/>
      <c r="I7" s="1123"/>
    </row>
    <row r="8" spans="1:9" s="391" customFormat="1" ht="12.75" customHeight="1" x14ac:dyDescent="0.15">
      <c r="D8" s="392"/>
      <c r="E8" s="392"/>
      <c r="F8" s="392"/>
    </row>
    <row r="9" spans="1:9" ht="12.75" customHeight="1" x14ac:dyDescent="0.3">
      <c r="A9" s="394" t="s">
        <v>346</v>
      </c>
      <c r="B9" s="798"/>
      <c r="C9" s="798"/>
      <c r="D9" s="798"/>
      <c r="E9" s="394"/>
      <c r="F9" s="394"/>
      <c r="G9" s="115"/>
      <c r="H9" s="115"/>
      <c r="I9" s="608" t="str">
        <f>IF('Cost Summary Forms'!J1&gt;0,'Cost Summary Forms'!J1,"")</f>
        <v/>
      </c>
    </row>
    <row r="10" spans="1:9" s="388" customFormat="1" ht="12.75" customHeight="1" thickBot="1" x14ac:dyDescent="0.35">
      <c r="A10" s="389"/>
      <c r="B10" s="797"/>
      <c r="C10" s="797"/>
      <c r="D10" s="797"/>
      <c r="E10" s="389"/>
      <c r="F10" s="389"/>
      <c r="G10" s="653"/>
      <c r="H10" s="653"/>
      <c r="I10" s="395" t="s">
        <v>347</v>
      </c>
    </row>
    <row r="11" spans="1:9" ht="12.75" customHeight="1" thickTop="1" x14ac:dyDescent="0.3">
      <c r="A11" s="396" t="s">
        <v>348</v>
      </c>
      <c r="B11" s="397"/>
      <c r="C11" s="799"/>
      <c r="D11" s="799"/>
      <c r="E11" s="799"/>
      <c r="F11" s="799"/>
      <c r="G11" s="398"/>
      <c r="H11" s="658"/>
      <c r="I11" s="800"/>
    </row>
    <row r="12" spans="1:9" ht="12.75" customHeight="1" x14ac:dyDescent="0.3">
      <c r="A12" s="63"/>
      <c r="B12" s="16"/>
      <c r="C12" s="1"/>
      <c r="D12" s="1"/>
      <c r="E12" s="1"/>
      <c r="F12" s="1"/>
      <c r="G12" s="399"/>
      <c r="H12" s="659"/>
      <c r="I12" s="798"/>
    </row>
    <row r="13" spans="1:9" ht="12.75" customHeight="1" x14ac:dyDescent="0.25">
      <c r="A13" s="1"/>
      <c r="B13" s="801" t="s">
        <v>349</v>
      </c>
      <c r="C13" s="1126"/>
      <c r="D13" s="1126"/>
      <c r="E13" s="1127"/>
      <c r="F13" s="1127"/>
      <c r="G13" s="1126"/>
      <c r="H13" s="1126"/>
      <c r="I13" s="660" t="s">
        <v>350</v>
      </c>
    </row>
    <row r="14" spans="1:9" ht="12.75" customHeight="1" x14ac:dyDescent="0.25">
      <c r="A14" s="802"/>
      <c r="B14" s="802"/>
      <c r="C14" s="1125" t="s">
        <v>351</v>
      </c>
      <c r="D14" s="1125"/>
      <c r="E14" s="1125" t="s">
        <v>352</v>
      </c>
      <c r="F14" s="1125"/>
      <c r="G14" s="1125" t="s">
        <v>353</v>
      </c>
      <c r="H14" s="1125"/>
      <c r="I14" s="590" t="s">
        <v>354</v>
      </c>
    </row>
    <row r="15" spans="1:9" ht="12.75" customHeight="1" x14ac:dyDescent="0.25">
      <c r="A15" s="803"/>
      <c r="B15" s="803"/>
      <c r="C15" s="400"/>
      <c r="D15" s="400"/>
      <c r="E15" s="400"/>
      <c r="F15" s="400"/>
      <c r="G15" s="400"/>
      <c r="H15" s="401"/>
      <c r="I15" s="803"/>
    </row>
    <row r="16" spans="1:9" ht="12.75" customHeight="1" x14ac:dyDescent="0.25">
      <c r="A16" s="402" t="s">
        <v>355</v>
      </c>
      <c r="B16" s="403"/>
      <c r="C16" s="804"/>
      <c r="D16" s="1"/>
      <c r="E16" s="1"/>
      <c r="F16" s="1"/>
      <c r="G16" s="805"/>
      <c r="H16" s="806"/>
      <c r="I16" s="32"/>
    </row>
    <row r="17" spans="1:10" ht="12.75" customHeight="1" x14ac:dyDescent="0.25">
      <c r="A17" s="402"/>
      <c r="B17" s="403"/>
      <c r="C17" s="804"/>
      <c r="D17" s="1"/>
      <c r="E17" s="1"/>
      <c r="F17" s="1"/>
      <c r="G17" s="805"/>
      <c r="H17" s="806"/>
      <c r="I17" s="32"/>
      <c r="J17" s="1"/>
    </row>
    <row r="18" spans="1:10" s="113" customFormat="1" ht="14.4" x14ac:dyDescent="0.3">
      <c r="A18" s="992" t="s">
        <v>356</v>
      </c>
    </row>
    <row r="19" spans="1:10" s="113" customFormat="1" ht="3.75" customHeight="1" x14ac:dyDescent="0.2">
      <c r="A19" s="404"/>
    </row>
    <row r="20" spans="1:10" s="113" customFormat="1" ht="10.199999999999999" x14ac:dyDescent="0.2">
      <c r="D20" s="404" t="s">
        <v>357</v>
      </c>
      <c r="E20" s="404" t="s">
        <v>358</v>
      </c>
      <c r="F20" s="404" t="s">
        <v>359</v>
      </c>
      <c r="G20" s="404" t="s">
        <v>360</v>
      </c>
      <c r="H20" s="404" t="s">
        <v>361</v>
      </c>
      <c r="I20" s="404" t="s">
        <v>362</v>
      </c>
    </row>
    <row r="21" spans="1:10" s="113" customFormat="1" ht="10.199999999999999" x14ac:dyDescent="0.2">
      <c r="D21" s="404" t="s">
        <v>363</v>
      </c>
      <c r="E21" s="404" t="s">
        <v>364</v>
      </c>
      <c r="F21" s="404" t="s">
        <v>365</v>
      </c>
      <c r="G21" s="404" t="s">
        <v>366</v>
      </c>
      <c r="H21" s="404" t="s">
        <v>367</v>
      </c>
      <c r="I21" s="404" t="s">
        <v>368</v>
      </c>
    </row>
    <row r="22" spans="1:10" s="113" customFormat="1" ht="13.2" x14ac:dyDescent="0.25">
      <c r="A22" s="993" t="s">
        <v>369</v>
      </c>
      <c r="B22" s="994"/>
      <c r="C22" s="995" t="s">
        <v>370</v>
      </c>
      <c r="D22" s="869"/>
      <c r="E22" s="869"/>
      <c r="F22" s="996"/>
      <c r="G22" s="664"/>
      <c r="H22" s="655"/>
      <c r="I22" s="664"/>
    </row>
    <row r="23" spans="1:10" s="113" customFormat="1" ht="10.199999999999999" x14ac:dyDescent="0.2">
      <c r="A23" s="997" t="s">
        <v>371</v>
      </c>
      <c r="B23" s="998"/>
      <c r="C23" s="995" t="s">
        <v>372</v>
      </c>
      <c r="D23" s="869"/>
      <c r="E23" s="869"/>
      <c r="F23" s="996"/>
      <c r="G23" s="664"/>
      <c r="H23" s="655"/>
      <c r="I23" s="664"/>
    </row>
    <row r="24" spans="1:10" s="113" customFormat="1" ht="10.199999999999999" x14ac:dyDescent="0.2">
      <c r="C24" s="995" t="s">
        <v>373</v>
      </c>
      <c r="D24" s="869"/>
      <c r="E24" s="869"/>
      <c r="F24" s="996"/>
      <c r="G24" s="664"/>
      <c r="H24" s="655"/>
      <c r="I24" s="664"/>
    </row>
    <row r="25" spans="1:10" s="113" customFormat="1" ht="10.199999999999999" x14ac:dyDescent="0.2">
      <c r="C25" s="995" t="s">
        <v>374</v>
      </c>
      <c r="D25" s="869"/>
      <c r="E25" s="869"/>
      <c r="F25" s="996"/>
      <c r="G25" s="664"/>
      <c r="H25" s="655"/>
      <c r="I25" s="664"/>
    </row>
    <row r="26" spans="1:10" s="113" customFormat="1" ht="13.2" x14ac:dyDescent="0.25">
      <c r="A26" s="999" t="s">
        <v>375</v>
      </c>
      <c r="B26" s="1000"/>
      <c r="C26" s="995" t="s">
        <v>376</v>
      </c>
      <c r="D26" s="869"/>
      <c r="E26" s="869"/>
      <c r="F26" s="996"/>
      <c r="G26" s="664"/>
      <c r="H26" s="655"/>
      <c r="I26" s="664"/>
    </row>
    <row r="27" spans="1:10" s="113" customFormat="1" ht="10.199999999999999" x14ac:dyDescent="0.2">
      <c r="A27" s="1001" t="s">
        <v>377</v>
      </c>
      <c r="B27" s="1002">
        <f>158*(B23^0.5)</f>
        <v>0</v>
      </c>
      <c r="C27" s="995" t="s">
        <v>378</v>
      </c>
      <c r="D27" s="869"/>
      <c r="E27" s="869"/>
      <c r="F27" s="996"/>
      <c r="G27" s="664"/>
      <c r="H27" s="655"/>
      <c r="I27" s="664"/>
    </row>
    <row r="28" spans="1:10" s="113" customFormat="1" ht="10.199999999999999" x14ac:dyDescent="0.2">
      <c r="C28" s="995" t="s">
        <v>379</v>
      </c>
      <c r="D28" s="869"/>
      <c r="E28" s="869"/>
      <c r="F28" s="996"/>
      <c r="G28" s="664"/>
      <c r="H28" s="655"/>
      <c r="I28" s="664"/>
    </row>
    <row r="29" spans="1:10" s="113" customFormat="1" ht="10.199999999999999" x14ac:dyDescent="0.2">
      <c r="A29" s="1028"/>
      <c r="B29" s="1029"/>
      <c r="C29" s="995" t="s">
        <v>380</v>
      </c>
      <c r="D29" s="869"/>
      <c r="E29" s="869"/>
      <c r="F29" s="996"/>
      <c r="G29" s="664"/>
      <c r="H29" s="655"/>
      <c r="I29" s="664"/>
    </row>
    <row r="30" spans="1:10" s="113" customFormat="1" ht="13.2" x14ac:dyDescent="0.25">
      <c r="A30" s="1003" t="str">
        <f>IF(AND(I33&gt;0,B27&gt;0),IF(I33&gt;B27,"Claim Exceeds Maximum Allowance",""),"")</f>
        <v/>
      </c>
      <c r="C30" s="995" t="s">
        <v>381</v>
      </c>
      <c r="D30" s="869"/>
      <c r="E30" s="869"/>
      <c r="F30" s="996"/>
      <c r="G30" s="664"/>
      <c r="H30" s="655"/>
      <c r="I30" s="664"/>
    </row>
    <row r="31" spans="1:10" s="113" customFormat="1" ht="10.199999999999999" x14ac:dyDescent="0.2">
      <c r="B31" s="313"/>
      <c r="C31" s="995" t="s">
        <v>382</v>
      </c>
      <c r="D31" s="869"/>
      <c r="E31" s="869"/>
      <c r="F31" s="996"/>
      <c r="G31" s="664"/>
      <c r="H31" s="655"/>
      <c r="I31" s="664"/>
    </row>
    <row r="32" spans="1:10" s="113" customFormat="1" ht="4.5" customHeight="1" thickBot="1" x14ac:dyDescent="0.25"/>
    <row r="33" spans="1:10" s="113" customFormat="1" ht="14.4" thickBot="1" x14ac:dyDescent="0.3">
      <c r="A33" s="325"/>
      <c r="H33" s="644" t="s">
        <v>383</v>
      </c>
      <c r="I33" s="814">
        <f>SUM(I22:I31)</f>
        <v>0</v>
      </c>
    </row>
    <row r="34" spans="1:10" s="391" customFormat="1" ht="6.75" customHeight="1" x14ac:dyDescent="0.15">
      <c r="A34" s="1004"/>
      <c r="H34" s="1005"/>
      <c r="I34" s="1006"/>
    </row>
    <row r="35" spans="1:10" s="113" customFormat="1" ht="10.199999999999999" x14ac:dyDescent="0.2">
      <c r="A35" s="1007" t="s">
        <v>384</v>
      </c>
      <c r="B35" s="1008"/>
      <c r="C35" s="1009"/>
      <c r="D35" s="1009"/>
      <c r="E35" s="1009"/>
    </row>
    <row r="36" spans="1:10" s="113" customFormat="1" ht="10.199999999999999" x14ac:dyDescent="0.2">
      <c r="A36" s="1007" t="s">
        <v>385</v>
      </c>
      <c r="B36" s="1008"/>
      <c r="C36" s="1009"/>
      <c r="D36" s="1009"/>
      <c r="E36" s="1009"/>
    </row>
    <row r="37" spans="1:10" s="113" customFormat="1" ht="10.199999999999999" x14ac:dyDescent="0.2">
      <c r="A37" s="411" t="s">
        <v>386</v>
      </c>
      <c r="C37" s="684"/>
      <c r="D37" s="809"/>
      <c r="E37" s="657"/>
      <c r="F37" s="657"/>
      <c r="G37" s="1010"/>
      <c r="H37" s="684"/>
      <c r="I37" s="809"/>
    </row>
    <row r="38" spans="1:10" s="113" customFormat="1" ht="10.199999999999999" x14ac:dyDescent="0.2">
      <c r="A38" s="411"/>
      <c r="C38" s="684"/>
      <c r="D38" s="809"/>
      <c r="E38" s="657"/>
      <c r="F38" s="657"/>
      <c r="G38" s="1010"/>
      <c r="H38" s="684"/>
      <c r="I38" s="809"/>
    </row>
    <row r="39" spans="1:10" s="113" customFormat="1" ht="10.199999999999999" x14ac:dyDescent="0.2">
      <c r="A39" s="411"/>
      <c r="C39" s="684"/>
      <c r="D39" s="809"/>
      <c r="E39" s="657"/>
      <c r="F39" s="657"/>
      <c r="G39" s="1010"/>
      <c r="H39" s="684"/>
      <c r="I39" s="809"/>
    </row>
    <row r="40" spans="1:10" ht="12.75" customHeight="1" x14ac:dyDescent="0.25">
      <c r="A40" s="402" t="s">
        <v>387</v>
      </c>
      <c r="B40" s="1"/>
      <c r="C40" s="404"/>
      <c r="D40" s="404" t="s">
        <v>388</v>
      </c>
      <c r="E40" s="404" t="s">
        <v>389</v>
      </c>
      <c r="F40" s="263" t="s">
        <v>390</v>
      </c>
      <c r="G40" s="404" t="s">
        <v>391</v>
      </c>
      <c r="H40" s="405" t="s">
        <v>392</v>
      </c>
      <c r="I40" s="406" t="s">
        <v>393</v>
      </c>
      <c r="J40" s="1"/>
    </row>
    <row r="41" spans="1:10" ht="12.75" customHeight="1" x14ac:dyDescent="0.25">
      <c r="A41" s="1118" t="s">
        <v>394</v>
      </c>
      <c r="B41" s="1118"/>
      <c r="C41" s="1118"/>
      <c r="D41" s="404" t="s">
        <v>363</v>
      </c>
      <c r="E41" s="407" t="s">
        <v>395</v>
      </c>
      <c r="F41" s="408" t="s">
        <v>396</v>
      </c>
      <c r="G41" s="263" t="s">
        <v>397</v>
      </c>
      <c r="H41" s="409" t="s">
        <v>398</v>
      </c>
      <c r="I41" s="410" t="s">
        <v>399</v>
      </c>
      <c r="J41" s="1"/>
    </row>
    <row r="42" spans="1:10" ht="12.75" customHeight="1" x14ac:dyDescent="0.25">
      <c r="A42" s="1118"/>
      <c r="B42" s="1118"/>
      <c r="C42" s="1118"/>
      <c r="D42" s="661"/>
      <c r="E42" s="807"/>
      <c r="F42" s="664"/>
      <c r="G42" s="655"/>
      <c r="H42" s="712" t="s">
        <v>400</v>
      </c>
      <c r="I42" s="808">
        <f>E42*F42</f>
        <v>0</v>
      </c>
      <c r="J42" s="1"/>
    </row>
    <row r="43" spans="1:10" ht="12.75" customHeight="1" x14ac:dyDescent="0.25">
      <c r="A43" s="411"/>
      <c r="B43" s="411"/>
      <c r="C43" s="411"/>
      <c r="D43" s="809"/>
      <c r="E43" s="809"/>
      <c r="F43" s="657"/>
      <c r="G43" s="657"/>
      <c r="H43" s="657"/>
      <c r="I43" s="657"/>
      <c r="J43" s="1"/>
    </row>
    <row r="44" spans="1:10" ht="12.75" customHeight="1" x14ac:dyDescent="0.25">
      <c r="A44" s="340"/>
      <c r="B44" s="1"/>
      <c r="C44" s="341"/>
      <c r="D44" s="684"/>
      <c r="E44" s="809"/>
      <c r="F44" s="657"/>
      <c r="G44" s="1"/>
      <c r="H44" s="202"/>
      <c r="I44" s="342"/>
      <c r="J44" s="1"/>
    </row>
    <row r="45" spans="1:10" ht="12.75" customHeight="1" x14ac:dyDescent="0.25">
      <c r="A45" s="402" t="s">
        <v>401</v>
      </c>
      <c r="B45" s="1"/>
      <c r="C45" s="404"/>
      <c r="D45" s="404" t="s">
        <v>388</v>
      </c>
      <c r="E45" s="404" t="s">
        <v>389</v>
      </c>
      <c r="F45" s="263" t="s">
        <v>390</v>
      </c>
      <c r="G45" s="404" t="s">
        <v>391</v>
      </c>
      <c r="H45" s="405" t="s">
        <v>392</v>
      </c>
      <c r="I45" s="406" t="s">
        <v>393</v>
      </c>
      <c r="J45" s="1"/>
    </row>
    <row r="46" spans="1:10" ht="12.75" customHeight="1" x14ac:dyDescent="0.25">
      <c r="A46" s="1118" t="s">
        <v>402</v>
      </c>
      <c r="B46" s="1118"/>
      <c r="C46" s="1118"/>
      <c r="D46" s="404" t="s">
        <v>363</v>
      </c>
      <c r="E46" s="407" t="s">
        <v>403</v>
      </c>
      <c r="F46" s="408" t="s">
        <v>396</v>
      </c>
      <c r="G46" s="263" t="s">
        <v>397</v>
      </c>
      <c r="H46" s="409" t="s">
        <v>398</v>
      </c>
      <c r="I46" s="410" t="s">
        <v>399</v>
      </c>
      <c r="J46" s="1"/>
    </row>
    <row r="47" spans="1:10" ht="12.75" customHeight="1" x14ac:dyDescent="0.25">
      <c r="A47" s="1118"/>
      <c r="B47" s="1118"/>
      <c r="C47" s="1118"/>
      <c r="D47" s="661"/>
      <c r="E47" s="807"/>
      <c r="F47" s="664"/>
      <c r="G47" s="655"/>
      <c r="H47" s="712" t="s">
        <v>404</v>
      </c>
      <c r="I47" s="808">
        <f>E47*F47</f>
        <v>0</v>
      </c>
      <c r="J47" s="1"/>
    </row>
    <row r="48" spans="1:10" ht="12.75" customHeight="1" x14ac:dyDescent="0.25">
      <c r="A48" s="340"/>
      <c r="B48" s="1"/>
      <c r="C48" s="341"/>
      <c r="D48" s="684"/>
      <c r="E48" s="809"/>
      <c r="F48" s="657"/>
      <c r="G48" s="657"/>
      <c r="H48" s="657"/>
      <c r="I48" s="412"/>
      <c r="J48" s="1"/>
    </row>
    <row r="49" spans="1:10" ht="12.75" customHeight="1" x14ac:dyDescent="0.25">
      <c r="A49" s="340"/>
      <c r="B49" s="1"/>
      <c r="C49" s="341"/>
      <c r="D49" s="684"/>
      <c r="E49" s="809"/>
      <c r="F49" s="657"/>
      <c r="G49" s="1"/>
      <c r="H49" s="202"/>
      <c r="I49" s="342"/>
      <c r="J49" s="1"/>
    </row>
    <row r="50" spans="1:10" s="268" customFormat="1" ht="12.75" customHeight="1" x14ac:dyDescent="0.25">
      <c r="A50" s="402" t="s">
        <v>405</v>
      </c>
      <c r="B50" s="1"/>
      <c r="C50" s="404"/>
      <c r="D50" s="404" t="s">
        <v>388</v>
      </c>
      <c r="E50" s="404" t="s">
        <v>389</v>
      </c>
      <c r="F50" s="263" t="s">
        <v>390</v>
      </c>
      <c r="G50" s="404" t="s">
        <v>391</v>
      </c>
      <c r="H50" s="405" t="s">
        <v>392</v>
      </c>
      <c r="I50" s="406" t="s">
        <v>393</v>
      </c>
    </row>
    <row r="51" spans="1:10" s="268" customFormat="1" ht="12.75" customHeight="1" x14ac:dyDescent="0.2">
      <c r="A51" s="1118" t="s">
        <v>406</v>
      </c>
      <c r="B51" s="1118"/>
      <c r="C51" s="1118"/>
      <c r="D51" s="404" t="s">
        <v>363</v>
      </c>
      <c r="E51" s="407" t="s">
        <v>407</v>
      </c>
      <c r="F51" s="408" t="s">
        <v>396</v>
      </c>
      <c r="G51" s="263" t="s">
        <v>397</v>
      </c>
      <c r="H51" s="409" t="s">
        <v>398</v>
      </c>
      <c r="I51" s="410" t="s">
        <v>399</v>
      </c>
    </row>
    <row r="52" spans="1:10" s="268" customFormat="1" ht="12.75" customHeight="1" x14ac:dyDescent="0.25">
      <c r="A52" s="1118"/>
      <c r="B52" s="1118"/>
      <c r="C52" s="1118"/>
      <c r="D52" s="661"/>
      <c r="E52" s="807"/>
      <c r="F52" s="664"/>
      <c r="G52" s="655"/>
      <c r="H52" s="712" t="s">
        <v>408</v>
      </c>
      <c r="I52" s="808">
        <f>E52*F52</f>
        <v>0</v>
      </c>
    </row>
    <row r="53" spans="1:10" s="268" customFormat="1" ht="12.75" customHeight="1" x14ac:dyDescent="0.25">
      <c r="A53" s="1076"/>
      <c r="B53" s="1076"/>
      <c r="C53" s="1076"/>
      <c r="D53" s="990"/>
      <c r="E53" s="991"/>
      <c r="F53" s="657"/>
      <c r="G53" s="656"/>
      <c r="H53" s="687"/>
      <c r="I53" s="1031"/>
    </row>
    <row r="54" spans="1:10" s="268" customFormat="1" ht="12.75" customHeight="1" x14ac:dyDescent="0.25">
      <c r="A54" s="1076"/>
      <c r="B54" s="1076"/>
      <c r="C54" s="1076"/>
      <c r="D54" s="990"/>
      <c r="E54" s="991"/>
      <c r="F54" s="657"/>
      <c r="G54" s="656"/>
      <c r="H54" s="815"/>
      <c r="I54" s="1032"/>
    </row>
    <row r="55" spans="1:10" s="268" customFormat="1" ht="12.75" customHeight="1" x14ac:dyDescent="0.25">
      <c r="A55" s="402" t="s">
        <v>409</v>
      </c>
      <c r="B55" s="1"/>
      <c r="C55" s="404"/>
      <c r="D55" s="404" t="s">
        <v>388</v>
      </c>
      <c r="E55" s="404" t="s">
        <v>389</v>
      </c>
      <c r="F55" s="263" t="s">
        <v>390</v>
      </c>
      <c r="G55" s="404" t="s">
        <v>391</v>
      </c>
      <c r="H55" s="405" t="s">
        <v>392</v>
      </c>
      <c r="I55" s="406" t="s">
        <v>393</v>
      </c>
    </row>
    <row r="56" spans="1:10" ht="12.75" customHeight="1" x14ac:dyDescent="0.25">
      <c r="A56" s="1118" t="s">
        <v>410</v>
      </c>
      <c r="B56" s="1118"/>
      <c r="C56" s="1118"/>
      <c r="D56" s="404" t="s">
        <v>363</v>
      </c>
      <c r="E56" s="407" t="s">
        <v>407</v>
      </c>
      <c r="F56" s="408" t="s">
        <v>396</v>
      </c>
      <c r="G56" s="263" t="s">
        <v>397</v>
      </c>
      <c r="H56" s="409" t="s">
        <v>398</v>
      </c>
      <c r="I56" s="410" t="s">
        <v>399</v>
      </c>
      <c r="J56" s="1"/>
    </row>
    <row r="57" spans="1:10" ht="12.75" customHeight="1" x14ac:dyDescent="0.25">
      <c r="A57" s="1118"/>
      <c r="B57" s="1118"/>
      <c r="C57" s="1118"/>
      <c r="D57" s="661"/>
      <c r="E57" s="807"/>
      <c r="F57" s="664"/>
      <c r="G57" s="655"/>
      <c r="H57" s="712" t="s">
        <v>411</v>
      </c>
      <c r="I57" s="808">
        <f>E57*F57</f>
        <v>0</v>
      </c>
      <c r="J57" s="1"/>
    </row>
    <row r="58" spans="1:10" ht="12.75" customHeight="1" x14ac:dyDescent="0.25">
      <c r="A58" s="340"/>
      <c r="B58" s="1"/>
      <c r="C58" s="341"/>
      <c r="D58" s="684"/>
      <c r="E58" s="809"/>
      <c r="F58" s="657"/>
      <c r="G58" s="657"/>
      <c r="H58" s="657"/>
      <c r="I58" s="412"/>
      <c r="J58" s="1"/>
    </row>
    <row r="59" spans="1:10" ht="12.75" customHeight="1" x14ac:dyDescent="0.25">
      <c r="A59" s="413" t="s">
        <v>412</v>
      </c>
      <c r="B59" s="1"/>
      <c r="C59" s="341"/>
      <c r="D59" s="684"/>
      <c r="E59" s="809"/>
      <c r="F59" s="657"/>
      <c r="G59" s="657"/>
      <c r="H59" s="657"/>
      <c r="I59" s="412"/>
      <c r="J59" s="1"/>
    </row>
    <row r="60" spans="1:10" ht="12.75" customHeight="1" x14ac:dyDescent="0.25">
      <c r="A60" s="414" t="s">
        <v>413</v>
      </c>
      <c r="B60" s="268"/>
      <c r="C60" s="415"/>
      <c r="D60" s="416"/>
      <c r="E60" s="417"/>
      <c r="F60" s="268"/>
      <c r="G60" s="268"/>
      <c r="H60" s="268"/>
      <c r="I60" s="268"/>
      <c r="J60" s="1"/>
    </row>
    <row r="61" spans="1:10" ht="12.75" customHeight="1" x14ac:dyDescent="0.25">
      <c r="A61" s="414" t="s">
        <v>414</v>
      </c>
      <c r="B61" s="268"/>
      <c r="C61" s="415"/>
      <c r="D61" s="416"/>
      <c r="E61" s="417"/>
      <c r="F61" s="268"/>
      <c r="G61" s="268"/>
      <c r="H61" s="268"/>
      <c r="I61" s="268"/>
      <c r="J61" s="1"/>
    </row>
    <row r="62" spans="1:10" ht="21.75" customHeight="1" x14ac:dyDescent="0.25">
      <c r="A62" s="414" t="s">
        <v>415</v>
      </c>
      <c r="B62" s="268"/>
      <c r="C62" s="415"/>
      <c r="D62" s="416"/>
      <c r="E62" s="417"/>
      <c r="F62" s="268"/>
      <c r="G62" s="268"/>
      <c r="H62" s="268"/>
      <c r="I62" s="268"/>
      <c r="J62" s="1"/>
    </row>
    <row r="63" spans="1:10" ht="21.75" customHeight="1" x14ac:dyDescent="0.25">
      <c r="A63" s="269" t="s">
        <v>416</v>
      </c>
      <c r="B63" s="268"/>
      <c r="C63" s="415"/>
      <c r="D63" s="416"/>
      <c r="E63" s="268"/>
      <c r="F63" s="268"/>
      <c r="G63" s="268"/>
      <c r="H63" s="268"/>
      <c r="I63" s="268"/>
      <c r="J63" s="1"/>
    </row>
    <row r="64" spans="1:10" ht="12.75" customHeight="1" thickBot="1" x14ac:dyDescent="0.3">
      <c r="A64" s="269"/>
      <c r="B64" s="268"/>
      <c r="C64" s="415"/>
      <c r="D64" s="416"/>
      <c r="E64" s="268"/>
      <c r="F64" s="268"/>
      <c r="G64" s="268"/>
      <c r="H64" s="268"/>
      <c r="I64" s="268"/>
      <c r="J64" s="1"/>
    </row>
    <row r="65" spans="1:10" s="253" customFormat="1" ht="12.75" customHeight="1" thickTop="1" x14ac:dyDescent="0.3">
      <c r="A65" s="396" t="s">
        <v>417</v>
      </c>
      <c r="B65" s="397"/>
      <c r="C65" s="799"/>
      <c r="D65" s="799"/>
      <c r="E65" s="799"/>
      <c r="F65" s="420" t="s">
        <v>418</v>
      </c>
      <c r="G65" s="810" t="s">
        <v>419</v>
      </c>
      <c r="H65" s="810" t="s">
        <v>420</v>
      </c>
      <c r="I65" s="811" t="s">
        <v>421</v>
      </c>
      <c r="J65" s="113"/>
    </row>
    <row r="66" spans="1:10" ht="12.75" customHeight="1" x14ac:dyDescent="0.25">
      <c r="A66" s="411" t="s">
        <v>422</v>
      </c>
      <c r="B66" s="16"/>
      <c r="C66" s="1"/>
      <c r="D66" s="1"/>
      <c r="E66" s="1"/>
      <c r="F66" s="421" t="s">
        <v>423</v>
      </c>
      <c r="G66" s="812" t="s">
        <v>424</v>
      </c>
      <c r="H66" s="812" t="s">
        <v>425</v>
      </c>
      <c r="I66" s="813" t="s">
        <v>426</v>
      </c>
      <c r="J66" s="1"/>
    </row>
    <row r="67" spans="1:10" ht="12.75" customHeight="1" x14ac:dyDescent="0.25">
      <c r="A67" s="411" t="s">
        <v>427</v>
      </c>
      <c r="B67" s="422"/>
      <c r="C67" s="113"/>
      <c r="D67" s="113"/>
      <c r="E67" s="113"/>
      <c r="F67" s="413" t="s">
        <v>428</v>
      </c>
      <c r="G67" s="659"/>
      <c r="H67" s="659"/>
      <c r="I67" s="659"/>
      <c r="J67" s="1"/>
    </row>
    <row r="68" spans="1:10" ht="12.75" customHeight="1" x14ac:dyDescent="0.25">
      <c r="A68" s="422"/>
      <c r="B68" s="422"/>
      <c r="C68" s="113"/>
      <c r="D68" s="113"/>
      <c r="E68" s="113"/>
      <c r="F68" s="113"/>
      <c r="G68" s="113"/>
      <c r="H68" s="659"/>
      <c r="I68" s="659"/>
      <c r="J68" s="1"/>
    </row>
    <row r="69" spans="1:10" ht="12.75" customHeight="1" x14ac:dyDescent="0.25">
      <c r="A69" s="402" t="s">
        <v>429</v>
      </c>
      <c r="B69" s="1"/>
      <c r="C69" s="404"/>
      <c r="D69" s="1"/>
      <c r="E69" s="1"/>
      <c r="F69" s="1"/>
      <c r="G69" s="423"/>
      <c r="H69" s="423"/>
      <c r="I69" s="802"/>
      <c r="J69" s="1"/>
    </row>
    <row r="70" spans="1:10" ht="12.75" customHeight="1" x14ac:dyDescent="0.25">
      <c r="A70" s="402"/>
      <c r="B70" s="1"/>
      <c r="C70" s="404"/>
      <c r="D70" s="1"/>
      <c r="E70" s="1"/>
      <c r="F70" s="1"/>
      <c r="G70" s="423"/>
      <c r="H70" s="423"/>
      <c r="I70" s="802"/>
      <c r="J70" s="1"/>
    </row>
    <row r="71" spans="1:10" ht="12.75" customHeight="1" x14ac:dyDescent="0.25">
      <c r="A71" s="424" t="s">
        <v>430</v>
      </c>
      <c r="B71" s="425" t="s">
        <v>431</v>
      </c>
      <c r="C71" s="426" t="s">
        <v>432</v>
      </c>
      <c r="D71" s="404" t="s">
        <v>433</v>
      </c>
      <c r="E71" s="404" t="s">
        <v>434</v>
      </c>
      <c r="F71" s="404" t="s">
        <v>368</v>
      </c>
      <c r="G71" s="404" t="s">
        <v>435</v>
      </c>
      <c r="H71" s="405" t="s">
        <v>436</v>
      </c>
      <c r="I71" s="406" t="s">
        <v>437</v>
      </c>
      <c r="J71" s="1"/>
    </row>
    <row r="72" spans="1:10" ht="12.75" customHeight="1" x14ac:dyDescent="0.25">
      <c r="A72" s="427" t="s">
        <v>438</v>
      </c>
      <c r="B72" s="428" t="s">
        <v>439</v>
      </c>
      <c r="C72" s="429" t="s">
        <v>440</v>
      </c>
      <c r="D72" s="404" t="s">
        <v>299</v>
      </c>
      <c r="E72" s="404" t="s">
        <v>441</v>
      </c>
      <c r="F72" s="263" t="s">
        <v>442</v>
      </c>
      <c r="G72" s="263" t="s">
        <v>443</v>
      </c>
      <c r="H72" s="430" t="s">
        <v>444</v>
      </c>
      <c r="I72" s="410" t="s">
        <v>445</v>
      </c>
      <c r="J72" s="1"/>
    </row>
    <row r="73" spans="1:10" ht="12.75" customHeight="1" x14ac:dyDescent="0.25">
      <c r="A73" s="678" t="s">
        <v>446</v>
      </c>
      <c r="B73" s="431" t="s">
        <v>447</v>
      </c>
      <c r="C73" s="679">
        <v>350</v>
      </c>
      <c r="D73" s="680"/>
      <c r="E73" s="681"/>
      <c r="F73" s="664"/>
      <c r="G73" s="655"/>
      <c r="H73" s="682">
        <v>39</v>
      </c>
      <c r="I73" s="664">
        <f t="shared" ref="I73:I78" si="0">E73*F73</f>
        <v>0</v>
      </c>
      <c r="J73" s="1"/>
    </row>
    <row r="74" spans="1:10" ht="12.75" customHeight="1" x14ac:dyDescent="0.25">
      <c r="A74" s="678" t="s">
        <v>448</v>
      </c>
      <c r="B74" s="432" t="s">
        <v>449</v>
      </c>
      <c r="C74" s="679">
        <v>370</v>
      </c>
      <c r="D74" s="680"/>
      <c r="E74" s="681"/>
      <c r="F74" s="664"/>
      <c r="G74" s="655"/>
      <c r="H74" s="682">
        <v>69</v>
      </c>
      <c r="I74" s="664">
        <f t="shared" si="0"/>
        <v>0</v>
      </c>
      <c r="J74" s="1"/>
    </row>
    <row r="75" spans="1:10" ht="12.75" customHeight="1" x14ac:dyDescent="0.25">
      <c r="A75" s="678" t="s">
        <v>421</v>
      </c>
      <c r="B75" s="431" t="s">
        <v>450</v>
      </c>
      <c r="C75" s="679">
        <v>360</v>
      </c>
      <c r="D75" s="680"/>
      <c r="E75" s="681"/>
      <c r="F75" s="664"/>
      <c r="G75" s="655"/>
      <c r="H75" s="682">
        <v>41</v>
      </c>
      <c r="I75" s="664">
        <f t="shared" si="0"/>
        <v>0</v>
      </c>
      <c r="J75" s="1"/>
    </row>
    <row r="76" spans="1:10" ht="13.2" x14ac:dyDescent="0.25">
      <c r="A76" s="678" t="s">
        <v>451</v>
      </c>
      <c r="B76" s="433" t="s">
        <v>452</v>
      </c>
      <c r="C76" s="679">
        <v>424</v>
      </c>
      <c r="D76" s="680"/>
      <c r="E76" s="681"/>
      <c r="F76" s="664"/>
      <c r="G76" s="655"/>
      <c r="H76" s="682">
        <v>26</v>
      </c>
      <c r="I76" s="664">
        <f t="shared" si="0"/>
        <v>0</v>
      </c>
      <c r="J76" s="1"/>
    </row>
    <row r="77" spans="1:10" s="253" customFormat="1" ht="12.75" customHeight="1" x14ac:dyDescent="0.2">
      <c r="A77" s="678" t="s">
        <v>453</v>
      </c>
      <c r="B77" s="431" t="s">
        <v>454</v>
      </c>
      <c r="C77" s="679">
        <v>409</v>
      </c>
      <c r="D77" s="680"/>
      <c r="E77" s="681"/>
      <c r="F77" s="664"/>
      <c r="G77" s="655"/>
      <c r="H77" s="682">
        <v>84</v>
      </c>
      <c r="I77" s="664">
        <f t="shared" si="0"/>
        <v>0</v>
      </c>
      <c r="J77" s="113"/>
    </row>
    <row r="78" spans="1:10" s="253" customFormat="1" ht="12.75" customHeight="1" x14ac:dyDescent="0.2">
      <c r="A78" s="678" t="s">
        <v>455</v>
      </c>
      <c r="B78" s="431" t="s">
        <v>456</v>
      </c>
      <c r="C78" s="1023">
        <v>4.0910000000000002</v>
      </c>
      <c r="D78" s="680"/>
      <c r="E78" s="681"/>
      <c r="F78" s="664"/>
      <c r="G78" s="655"/>
      <c r="H78" s="682" t="s">
        <v>368</v>
      </c>
      <c r="I78" s="664">
        <f t="shared" si="0"/>
        <v>0</v>
      </c>
      <c r="J78" s="113"/>
    </row>
    <row r="79" spans="1:10" s="253" customFormat="1" ht="12.75" customHeight="1" x14ac:dyDescent="0.2">
      <c r="A79" s="678" t="s">
        <v>457</v>
      </c>
      <c r="B79" s="433" t="s">
        <v>458</v>
      </c>
      <c r="C79" s="679" t="s">
        <v>458</v>
      </c>
      <c r="D79" s="680"/>
      <c r="E79" s="681"/>
      <c r="F79" s="664"/>
      <c r="G79" s="655"/>
      <c r="H79" s="682">
        <v>53</v>
      </c>
      <c r="I79" s="664">
        <f t="shared" ref="I79" si="1">E79*F79</f>
        <v>0</v>
      </c>
      <c r="J79" s="113"/>
    </row>
    <row r="80" spans="1:10" s="253" customFormat="1" ht="12.75" customHeight="1" x14ac:dyDescent="0.2">
      <c r="A80" s="678" t="s">
        <v>459</v>
      </c>
      <c r="B80" s="433" t="s">
        <v>458</v>
      </c>
      <c r="C80" s="1023">
        <v>12.05</v>
      </c>
      <c r="D80" s="680"/>
      <c r="E80" s="681"/>
      <c r="F80" s="664"/>
      <c r="G80" s="655"/>
      <c r="H80" s="682">
        <v>500</v>
      </c>
      <c r="I80" s="664">
        <f t="shared" ref="I80" si="2">E80*F80</f>
        <v>0</v>
      </c>
      <c r="J80" s="113"/>
    </row>
    <row r="81" spans="1:10" s="253" customFormat="1" ht="14.4" thickBot="1" x14ac:dyDescent="0.3">
      <c r="A81" s="434"/>
      <c r="B81" s="683"/>
      <c r="C81" s="684"/>
      <c r="D81" s="685"/>
      <c r="E81" s="657"/>
      <c r="F81" s="686"/>
      <c r="G81" s="686"/>
      <c r="H81" s="644" t="s">
        <v>460</v>
      </c>
      <c r="I81" s="1024">
        <f>I79+I80</f>
        <v>0</v>
      </c>
      <c r="J81" s="113"/>
    </row>
    <row r="82" spans="1:10" s="253" customFormat="1" ht="12.75" customHeight="1" thickBot="1" x14ac:dyDescent="0.3">
      <c r="A82" s="1124" t="s">
        <v>461</v>
      </c>
      <c r="B82" s="1124"/>
      <c r="C82" s="1124"/>
      <c r="D82" s="1124"/>
      <c r="E82" s="1124"/>
      <c r="F82" s="1124"/>
      <c r="G82" s="435"/>
      <c r="H82" s="644" t="s">
        <v>462</v>
      </c>
      <c r="I82" s="1025">
        <f>SUM(I73:I78)</f>
        <v>0</v>
      </c>
      <c r="J82" s="113"/>
    </row>
    <row r="83" spans="1:10" ht="18.75" customHeight="1" x14ac:dyDescent="0.25">
      <c r="A83" s="1120" t="s">
        <v>463</v>
      </c>
      <c r="B83" s="1120"/>
      <c r="C83" s="1120"/>
      <c r="D83" s="1120"/>
      <c r="E83" s="1120"/>
      <c r="F83" s="1120"/>
      <c r="G83" s="1120"/>
      <c r="H83" s="1120"/>
      <c r="I83" s="1120"/>
      <c r="J83" s="1"/>
    </row>
    <row r="84" spans="1:10" ht="12.75" customHeight="1" x14ac:dyDescent="0.25">
      <c r="A84" s="1077"/>
      <c r="B84" s="1077"/>
      <c r="C84" s="1077"/>
      <c r="D84" s="1077"/>
      <c r="E84" s="1077"/>
      <c r="F84" s="1077"/>
      <c r="G84" s="1077"/>
      <c r="H84" s="1077"/>
      <c r="I84" s="1077"/>
      <c r="J84" s="1"/>
    </row>
    <row r="85" spans="1:10" ht="12.75" customHeight="1" x14ac:dyDescent="0.25">
      <c r="A85" s="684"/>
      <c r="B85" s="809"/>
      <c r="C85" s="657"/>
      <c r="D85" s="657"/>
      <c r="E85" s="113"/>
      <c r="F85" s="684"/>
      <c r="G85" s="809"/>
      <c r="H85" s="657"/>
      <c r="I85" s="657"/>
      <c r="J85" s="1"/>
    </row>
    <row r="86" spans="1:10" s="253" customFormat="1" ht="12.75" customHeight="1" x14ac:dyDescent="0.25">
      <c r="A86" s="402" t="s">
        <v>464</v>
      </c>
      <c r="B86" s="1"/>
      <c r="C86" s="404"/>
      <c r="D86" s="1"/>
      <c r="E86" s="1"/>
      <c r="F86" s="1"/>
      <c r="G86" s="423"/>
      <c r="H86" s="423"/>
      <c r="I86" s="802"/>
      <c r="J86" s="113"/>
    </row>
    <row r="87" spans="1:10" ht="12.75" customHeight="1" x14ac:dyDescent="0.25">
      <c r="A87" s="402"/>
      <c r="B87" s="1"/>
      <c r="C87" s="404"/>
      <c r="D87" s="1"/>
      <c r="E87" s="1"/>
      <c r="F87" s="1"/>
      <c r="G87" s="423"/>
      <c r="H87" s="423"/>
      <c r="I87" s="802"/>
      <c r="J87" s="1"/>
    </row>
    <row r="88" spans="1:10" ht="12.75" customHeight="1" x14ac:dyDescent="0.25">
      <c r="A88" s="424" t="s">
        <v>430</v>
      </c>
      <c r="B88" s="425" t="s">
        <v>431</v>
      </c>
      <c r="C88" s="426" t="s">
        <v>432</v>
      </c>
      <c r="D88" s="404" t="s">
        <v>433</v>
      </c>
      <c r="E88" s="404" t="s">
        <v>434</v>
      </c>
      <c r="F88" s="404" t="s">
        <v>368</v>
      </c>
      <c r="G88" s="404" t="s">
        <v>435</v>
      </c>
      <c r="H88" s="405" t="s">
        <v>436</v>
      </c>
      <c r="I88" s="406" t="s">
        <v>437</v>
      </c>
      <c r="J88" s="1"/>
    </row>
    <row r="89" spans="1:10" ht="12.75" customHeight="1" x14ac:dyDescent="0.25">
      <c r="A89" s="427" t="s">
        <v>465</v>
      </c>
      <c r="B89" s="428" t="s">
        <v>439</v>
      </c>
      <c r="C89" s="429" t="s">
        <v>440</v>
      </c>
      <c r="D89" s="404" t="s">
        <v>299</v>
      </c>
      <c r="E89" s="404" t="s">
        <v>466</v>
      </c>
      <c r="F89" s="263" t="s">
        <v>442</v>
      </c>
      <c r="G89" s="263" t="s">
        <v>443</v>
      </c>
      <c r="H89" s="430" t="s">
        <v>444</v>
      </c>
      <c r="I89" s="410" t="s">
        <v>445</v>
      </c>
      <c r="J89" s="1"/>
    </row>
    <row r="90" spans="1:10" ht="12.75" customHeight="1" x14ac:dyDescent="0.25">
      <c r="A90" s="678" t="s">
        <v>467</v>
      </c>
      <c r="B90" s="431" t="s">
        <v>454</v>
      </c>
      <c r="C90" s="679">
        <v>409</v>
      </c>
      <c r="D90" s="680"/>
      <c r="E90" s="681"/>
      <c r="F90" s="664"/>
      <c r="G90" s="655"/>
      <c r="H90" s="682">
        <v>84</v>
      </c>
      <c r="I90" s="664">
        <f>E90*F90</f>
        <v>0</v>
      </c>
      <c r="J90" s="1"/>
    </row>
    <row r="91" spans="1:10" ht="12.75" customHeight="1" x14ac:dyDescent="0.25">
      <c r="A91" s="678" t="s">
        <v>468</v>
      </c>
      <c r="B91" s="432" t="s">
        <v>469</v>
      </c>
      <c r="C91" s="679">
        <v>410</v>
      </c>
      <c r="D91" s="680"/>
      <c r="E91" s="681"/>
      <c r="F91" s="664"/>
      <c r="G91" s="655"/>
      <c r="H91" s="682">
        <v>187</v>
      </c>
      <c r="I91" s="664">
        <f>E91*F91</f>
        <v>0</v>
      </c>
      <c r="J91" s="1"/>
    </row>
    <row r="92" spans="1:10" ht="12.75" customHeight="1" x14ac:dyDescent="0.25">
      <c r="A92" s="678" t="s">
        <v>467</v>
      </c>
      <c r="B92" s="431" t="s">
        <v>470</v>
      </c>
      <c r="C92" s="679">
        <v>421</v>
      </c>
      <c r="D92" s="680"/>
      <c r="E92" s="681"/>
      <c r="F92" s="664"/>
      <c r="G92" s="655"/>
      <c r="H92" s="682">
        <v>58</v>
      </c>
      <c r="I92" s="664">
        <f>E92*F92</f>
        <v>0</v>
      </c>
      <c r="J92" s="1"/>
    </row>
    <row r="93" spans="1:10" ht="12.75" customHeight="1" x14ac:dyDescent="0.25">
      <c r="A93" s="678" t="s">
        <v>468</v>
      </c>
      <c r="B93" s="431" t="s">
        <v>471</v>
      </c>
      <c r="C93" s="679">
        <v>422</v>
      </c>
      <c r="D93" s="680"/>
      <c r="E93" s="681"/>
      <c r="F93" s="664"/>
      <c r="G93" s="655"/>
      <c r="H93" s="682">
        <v>100</v>
      </c>
      <c r="I93" s="664">
        <f>E93*F93</f>
        <v>0</v>
      </c>
      <c r="J93" s="1"/>
    </row>
    <row r="94" spans="1:10" ht="12.75" customHeight="1" x14ac:dyDescent="0.25">
      <c r="A94" s="678" t="s">
        <v>451</v>
      </c>
      <c r="B94" s="433" t="s">
        <v>452</v>
      </c>
      <c r="C94" s="679">
        <v>424</v>
      </c>
      <c r="D94" s="680"/>
      <c r="E94" s="681"/>
      <c r="F94" s="664"/>
      <c r="G94" s="655"/>
      <c r="H94" s="682">
        <v>26</v>
      </c>
      <c r="I94" s="664">
        <f>E94*F94</f>
        <v>0</v>
      </c>
      <c r="J94" s="1"/>
    </row>
    <row r="95" spans="1:10" ht="12.75" customHeight="1" x14ac:dyDescent="0.25">
      <c r="A95" s="678" t="s">
        <v>455</v>
      </c>
      <c r="B95" s="431" t="s">
        <v>456</v>
      </c>
      <c r="C95" s="1023">
        <v>4.0910000000000002</v>
      </c>
      <c r="D95" s="680"/>
      <c r="E95" s="681"/>
      <c r="F95" s="664"/>
      <c r="G95" s="655"/>
      <c r="H95" s="682" t="s">
        <v>368</v>
      </c>
      <c r="I95" s="664">
        <f t="shared" ref="I95:I96" si="3">E95*F95</f>
        <v>0</v>
      </c>
      <c r="J95" s="1"/>
    </row>
    <row r="96" spans="1:10" ht="12.75" customHeight="1" x14ac:dyDescent="0.25">
      <c r="A96" s="678" t="s">
        <v>457</v>
      </c>
      <c r="B96" s="433" t="s">
        <v>458</v>
      </c>
      <c r="C96" s="679" t="s">
        <v>458</v>
      </c>
      <c r="D96" s="680"/>
      <c r="E96" s="681"/>
      <c r="F96" s="664"/>
      <c r="G96" s="655"/>
      <c r="H96" s="682">
        <v>53</v>
      </c>
      <c r="I96" s="664">
        <f t="shared" si="3"/>
        <v>0</v>
      </c>
      <c r="J96" s="1"/>
    </row>
    <row r="97" spans="1:10" ht="12.75" customHeight="1" x14ac:dyDescent="0.25">
      <c r="A97" s="678" t="s">
        <v>459</v>
      </c>
      <c r="B97" s="433" t="s">
        <v>458</v>
      </c>
      <c r="C97" s="1023">
        <v>12.05</v>
      </c>
      <c r="D97" s="680"/>
      <c r="E97" s="681"/>
      <c r="F97" s="664"/>
      <c r="G97" s="655"/>
      <c r="H97" s="682">
        <v>500</v>
      </c>
      <c r="I97" s="664">
        <f t="shared" ref="I97" si="4">E97*F97</f>
        <v>0</v>
      </c>
      <c r="J97" s="1"/>
    </row>
    <row r="98" spans="1:10" ht="12.75" customHeight="1" x14ac:dyDescent="0.25">
      <c r="A98" s="434"/>
      <c r="B98" s="683"/>
      <c r="C98" s="684"/>
      <c r="D98" s="685"/>
      <c r="E98" s="657"/>
      <c r="F98" s="686"/>
      <c r="G98" s="686"/>
      <c r="H98" s="644" t="s">
        <v>460</v>
      </c>
      <c r="I98" s="1026">
        <f>I96+I97</f>
        <v>0</v>
      </c>
      <c r="J98" s="1"/>
    </row>
    <row r="99" spans="1:10" s="253" customFormat="1" ht="12.75" customHeight="1" x14ac:dyDescent="0.25">
      <c r="A99" s="113"/>
      <c r="B99" s="113"/>
      <c r="C99" s="113"/>
      <c r="D99" s="113"/>
      <c r="E99" s="113"/>
      <c r="F99" s="113"/>
      <c r="G99" s="1"/>
      <c r="H99" s="644" t="s">
        <v>472</v>
      </c>
      <c r="I99" s="1027">
        <f>SUM(I90:I94)</f>
        <v>0</v>
      </c>
      <c r="J99" s="113"/>
    </row>
    <row r="100" spans="1:10" s="253" customFormat="1" ht="18" customHeight="1" x14ac:dyDescent="0.25">
      <c r="A100" s="1120" t="s">
        <v>473</v>
      </c>
      <c r="B100" s="1120"/>
      <c r="C100" s="1120"/>
      <c r="D100" s="1120"/>
      <c r="E100" s="1120"/>
      <c r="F100" s="1120"/>
      <c r="G100" s="1"/>
      <c r="H100" s="202"/>
      <c r="I100" s="342"/>
      <c r="J100" s="393" t="s">
        <v>474</v>
      </c>
    </row>
    <row r="101" spans="1:10" s="253" customFormat="1" ht="12.75" customHeight="1" x14ac:dyDescent="0.2">
      <c r="A101" s="1119" t="s">
        <v>475</v>
      </c>
      <c r="B101" s="1119"/>
      <c r="C101" s="1119"/>
      <c r="D101" s="1119"/>
      <c r="E101" s="1119"/>
      <c r="F101" s="1119"/>
      <c r="G101" s="1119"/>
      <c r="H101" s="1119"/>
      <c r="I101" s="1119"/>
      <c r="J101" s="113"/>
    </row>
    <row r="102" spans="1:10" s="253" customFormat="1" ht="12.75" customHeight="1" thickBot="1" x14ac:dyDescent="0.3">
      <c r="A102" s="436"/>
      <c r="B102" s="1"/>
      <c r="C102" s="1"/>
      <c r="D102" s="16"/>
      <c r="E102" s="16"/>
      <c r="F102" s="16"/>
      <c r="G102" s="1"/>
      <c r="H102" s="1"/>
      <c r="I102" s="1"/>
      <c r="J102" s="113"/>
    </row>
    <row r="103" spans="1:10" ht="12.75" customHeight="1" thickTop="1" x14ac:dyDescent="0.3">
      <c r="A103" s="396" t="s">
        <v>476</v>
      </c>
      <c r="B103" s="397"/>
      <c r="C103" s="799"/>
      <c r="D103" s="799"/>
      <c r="E103" s="799"/>
      <c r="F103" s="799"/>
      <c r="G103" s="398"/>
      <c r="H103" s="398"/>
      <c r="I103" s="398"/>
      <c r="J103" s="1"/>
    </row>
    <row r="104" spans="1:10" s="253" customFormat="1" ht="12.75" customHeight="1" x14ac:dyDescent="0.3">
      <c r="A104" s="63"/>
      <c r="B104" s="16"/>
      <c r="C104" s="1"/>
      <c r="D104" s="1"/>
      <c r="E104" s="1"/>
      <c r="F104" s="395"/>
      <c r="G104" s="689"/>
      <c r="H104" s="399"/>
      <c r="I104" s="412"/>
      <c r="J104" s="113"/>
    </row>
    <row r="105" spans="1:10" s="253" customFormat="1" ht="12.75" customHeight="1" x14ac:dyDescent="0.25">
      <c r="A105" s="113"/>
      <c r="B105" s="1"/>
      <c r="C105" s="399"/>
      <c r="D105" s="412"/>
      <c r="E105" s="412"/>
      <c r="F105" s="412"/>
      <c r="G105" s="113"/>
      <c r="H105" s="399"/>
      <c r="I105" s="412"/>
      <c r="J105" s="113"/>
    </row>
    <row r="106" spans="1:10" s="253" customFormat="1" ht="12.75" customHeight="1" x14ac:dyDescent="0.25">
      <c r="A106" s="35" t="s">
        <v>477</v>
      </c>
      <c r="B106" s="657"/>
      <c r="C106" s="399"/>
      <c r="D106" s="412"/>
      <c r="E106" s="412"/>
      <c r="F106" s="412"/>
      <c r="G106" s="113"/>
      <c r="H106" s="399"/>
      <c r="I106" s="690"/>
      <c r="J106" s="113"/>
    </row>
    <row r="107" spans="1:10" s="253" customFormat="1" ht="12.75" customHeight="1" x14ac:dyDescent="0.25">
      <c r="A107" s="467" t="s">
        <v>478</v>
      </c>
      <c r="B107" s="1"/>
      <c r="C107" s="113"/>
      <c r="D107" s="412"/>
      <c r="E107" s="412"/>
      <c r="F107" s="412"/>
      <c r="G107" s="113"/>
      <c r="H107" s="1"/>
      <c r="I107" s="437" t="s">
        <v>479</v>
      </c>
      <c r="J107" s="113"/>
    </row>
    <row r="108" spans="1:10" ht="12.75" customHeight="1" x14ac:dyDescent="0.25">
      <c r="A108" s="113"/>
      <c r="B108" s="691"/>
      <c r="C108" s="399"/>
      <c r="D108" s="412"/>
      <c r="E108" s="412"/>
      <c r="F108" s="412"/>
      <c r="G108" s="113"/>
      <c r="H108" s="399"/>
      <c r="I108" s="412"/>
      <c r="J108" s="1"/>
    </row>
    <row r="109" spans="1:10" ht="12.75" customHeight="1" x14ac:dyDescent="0.25">
      <c r="A109" s="35" t="s">
        <v>480</v>
      </c>
      <c r="B109" s="657"/>
      <c r="C109" s="113"/>
      <c r="D109" s="412"/>
      <c r="E109" s="412"/>
      <c r="F109" s="412"/>
      <c r="G109" s="399" t="s">
        <v>481</v>
      </c>
      <c r="H109" s="815"/>
      <c r="I109" s="1"/>
      <c r="J109" s="1"/>
    </row>
    <row r="110" spans="1:10" ht="12.75" customHeight="1" x14ac:dyDescent="0.25">
      <c r="A110" s="467" t="s">
        <v>482</v>
      </c>
      <c r="B110" s="1"/>
      <c r="C110" s="399"/>
      <c r="D110" s="412"/>
      <c r="E110" s="412"/>
      <c r="F110" s="412"/>
      <c r="G110" s="113"/>
      <c r="H110" s="399"/>
      <c r="I110" s="412"/>
      <c r="J110" s="1"/>
    </row>
    <row r="111" spans="1:10" ht="12.75" customHeight="1" x14ac:dyDescent="0.25">
      <c r="A111" s="438" t="s">
        <v>483</v>
      </c>
      <c r="B111" s="657"/>
      <c r="C111" s="113"/>
      <c r="D111" s="412"/>
      <c r="E111" s="412"/>
      <c r="F111" s="412"/>
      <c r="G111" s="399" t="s">
        <v>484</v>
      </c>
      <c r="H111" s="815"/>
      <c r="I111" s="1"/>
      <c r="J111" s="1"/>
    </row>
    <row r="112" spans="1:10" ht="12.75" customHeight="1" x14ac:dyDescent="0.25">
      <c r="A112" s="467" t="s">
        <v>485</v>
      </c>
      <c r="B112" s="1"/>
      <c r="C112" s="113"/>
      <c r="D112" s="412"/>
      <c r="E112" s="412"/>
      <c r="F112" s="412"/>
      <c r="G112" s="399" t="s">
        <v>486</v>
      </c>
      <c r="H112" s="815"/>
      <c r="I112" s="411" t="s">
        <v>487</v>
      </c>
      <c r="J112" s="1"/>
    </row>
    <row r="113" spans="1:9" ht="12.75" customHeight="1" x14ac:dyDescent="0.25">
      <c r="A113" s="422"/>
      <c r="B113" s="657"/>
      <c r="C113" s="113"/>
      <c r="D113" s="412"/>
      <c r="E113" s="412"/>
      <c r="F113" s="412"/>
      <c r="G113" s="399" t="s">
        <v>488</v>
      </c>
      <c r="H113" s="815"/>
      <c r="I113" s="1"/>
    </row>
    <row r="114" spans="1:9" ht="12.75" customHeight="1" thickBot="1" x14ac:dyDescent="0.3">
      <c r="A114" s="422"/>
      <c r="B114" s="657"/>
      <c r="C114" s="113"/>
      <c r="D114" s="412"/>
      <c r="E114" s="412"/>
      <c r="F114" s="412"/>
      <c r="G114" s="1"/>
      <c r="H114" s="1"/>
      <c r="I114" s="1"/>
    </row>
    <row r="115" spans="1:9" ht="12.75" customHeight="1" thickBot="1" x14ac:dyDescent="0.3">
      <c r="A115" s="422"/>
      <c r="B115" s="657"/>
      <c r="C115" s="113"/>
      <c r="D115" s="412"/>
      <c r="E115" s="412"/>
      <c r="F115" s="412"/>
      <c r="G115" s="113"/>
      <c r="H115" s="202" t="s">
        <v>489</v>
      </c>
      <c r="I115" s="814">
        <f>SUM(H109:H114)</f>
        <v>0</v>
      </c>
    </row>
    <row r="116" spans="1:9" ht="12.75" customHeight="1" x14ac:dyDescent="0.25">
      <c r="A116" s="422"/>
      <c r="B116" s="657"/>
      <c r="C116" s="113"/>
      <c r="D116" s="412"/>
      <c r="E116" s="412"/>
      <c r="F116" s="1"/>
      <c r="G116" s="1"/>
      <c r="H116" s="816"/>
      <c r="I116" s="437" t="s">
        <v>490</v>
      </c>
    </row>
    <row r="117" spans="1:9" ht="12.75" customHeight="1" x14ac:dyDescent="0.25">
      <c r="A117" s="35"/>
      <c r="B117" s="817"/>
      <c r="C117" s="32"/>
      <c r="D117" s="818"/>
      <c r="E117" s="818"/>
      <c r="F117" s="818"/>
      <c r="G117" s="32"/>
      <c r="H117" s="32"/>
      <c r="I117" s="32"/>
    </row>
    <row r="118" spans="1:9" ht="12.75" customHeight="1" thickBot="1" x14ac:dyDescent="0.3">
      <c r="A118" s="504"/>
      <c r="B118" s="819"/>
      <c r="C118" s="819"/>
      <c r="D118" s="451"/>
      <c r="E118" s="451"/>
      <c r="F118" s="451"/>
      <c r="G118" s="819"/>
      <c r="H118" s="508"/>
      <c r="I118" s="672"/>
    </row>
    <row r="119" spans="1:9" ht="12.75" customHeight="1" thickTop="1" thickBot="1" x14ac:dyDescent="0.3">
      <c r="A119" s="436"/>
      <c r="B119" s="1"/>
      <c r="C119" s="1"/>
      <c r="D119" s="16"/>
      <c r="E119" s="16"/>
      <c r="F119" s="16"/>
      <c r="G119" s="1"/>
      <c r="H119" s="202"/>
      <c r="I119" s="342"/>
    </row>
    <row r="120" spans="1:9" s="253" customFormat="1" ht="12.75" customHeight="1" thickTop="1" x14ac:dyDescent="0.3">
      <c r="A120" s="396" t="s">
        <v>491</v>
      </c>
      <c r="B120" s="397"/>
      <c r="C120" s="799"/>
      <c r="D120" s="799"/>
      <c r="E120" s="799"/>
      <c r="F120" s="799"/>
      <c r="G120" s="398"/>
      <c r="H120" s="658"/>
      <c r="I120" s="800"/>
    </row>
    <row r="121" spans="1:9" ht="12.75" customHeight="1" x14ac:dyDescent="0.25">
      <c r="A121" s="684"/>
      <c r="B121" s="809"/>
      <c r="C121" s="657"/>
      <c r="D121" s="657"/>
      <c r="E121" s="113"/>
      <c r="F121" s="684"/>
      <c r="G121" s="809"/>
      <c r="H121" s="657"/>
      <c r="I121" s="657"/>
    </row>
    <row r="122" spans="1:9" ht="12.75" customHeight="1" x14ac:dyDescent="0.25">
      <c r="A122" s="439" t="s">
        <v>492</v>
      </c>
      <c r="B122" s="657"/>
      <c r="C122" s="399"/>
      <c r="D122" s="412"/>
      <c r="E122" s="412"/>
      <c r="F122" s="412"/>
      <c r="G122" s="113"/>
      <c r="H122" s="399"/>
      <c r="I122" s="412"/>
    </row>
    <row r="123" spans="1:9" ht="12.75" customHeight="1" x14ac:dyDescent="0.25">
      <c r="A123" s="439" t="s">
        <v>493</v>
      </c>
      <c r="B123" s="657"/>
      <c r="C123" s="399"/>
      <c r="D123" s="412"/>
      <c r="E123" s="412"/>
      <c r="F123" s="412"/>
      <c r="G123" s="113"/>
      <c r="H123" s="399"/>
      <c r="I123" s="412"/>
    </row>
    <row r="124" spans="1:9" ht="12.75" customHeight="1" x14ac:dyDescent="0.25">
      <c r="A124" s="440"/>
      <c r="B124" s="657"/>
      <c r="C124" s="399"/>
      <c r="D124" s="412"/>
      <c r="E124" s="412"/>
      <c r="F124" s="412"/>
      <c r="G124" s="113"/>
      <c r="H124" s="399"/>
      <c r="I124" s="441"/>
    </row>
    <row r="125" spans="1:9" ht="12.75" customHeight="1" x14ac:dyDescent="0.25">
      <c r="A125" s="16" t="s">
        <v>494</v>
      </c>
      <c r="B125" s="1"/>
      <c r="C125" s="1"/>
      <c r="D125" s="16"/>
      <c r="E125" s="202"/>
      <c r="F125" s="443" t="s">
        <v>495</v>
      </c>
      <c r="G125" s="443" t="s">
        <v>496</v>
      </c>
      <c r="H125" s="443" t="s">
        <v>497</v>
      </c>
      <c r="I125" s="410" t="s">
        <v>498</v>
      </c>
    </row>
    <row r="126" spans="1:9" ht="12.75" customHeight="1" x14ac:dyDescent="0.25">
      <c r="A126" s="645" t="s">
        <v>499</v>
      </c>
      <c r="B126" s="1"/>
      <c r="C126" s="1"/>
      <c r="D126" s="16"/>
      <c r="E126" s="442" t="s">
        <v>500</v>
      </c>
      <c r="F126" s="655"/>
      <c r="G126" s="820"/>
      <c r="H126" s="821"/>
      <c r="I126" s="821">
        <f>G126*H126</f>
        <v>0</v>
      </c>
    </row>
    <row r="127" spans="1:9" ht="12.75" customHeight="1" x14ac:dyDescent="0.25">
      <c r="A127" s="645" t="s">
        <v>501</v>
      </c>
      <c r="B127" s="1"/>
      <c r="C127" s="1"/>
      <c r="D127" s="16"/>
      <c r="E127" s="442" t="s">
        <v>502</v>
      </c>
      <c r="F127" s="655"/>
      <c r="G127" s="820"/>
      <c r="H127" s="821"/>
      <c r="I127" s="821">
        <f>G127*H127</f>
        <v>0</v>
      </c>
    </row>
    <row r="128" spans="1:9" ht="12.75" customHeight="1" x14ac:dyDescent="0.25">
      <c r="A128" s="645" t="s">
        <v>503</v>
      </c>
      <c r="B128" s="1"/>
      <c r="C128" s="1"/>
      <c r="D128" s="16"/>
      <c r="E128" s="442" t="s">
        <v>504</v>
      </c>
      <c r="F128" s="655"/>
      <c r="G128" s="820"/>
      <c r="H128" s="821"/>
      <c r="I128" s="821">
        <f>G128*H128</f>
        <v>0</v>
      </c>
    </row>
    <row r="129" spans="1:10" ht="12.75" customHeight="1" x14ac:dyDescent="0.25">
      <c r="A129" s="1"/>
      <c r="B129" s="1"/>
      <c r="C129" s="1"/>
      <c r="D129" s="16"/>
      <c r="E129" s="202"/>
      <c r="F129" s="1"/>
      <c r="G129" s="1"/>
      <c r="H129" s="1"/>
      <c r="I129" s="822"/>
      <c r="J129" s="1"/>
    </row>
    <row r="130" spans="1:10" ht="12.75" customHeight="1" x14ac:dyDescent="0.25">
      <c r="A130" s="16" t="s">
        <v>505</v>
      </c>
      <c r="B130" s="1"/>
      <c r="C130" s="1"/>
      <c r="D130" s="16"/>
      <c r="E130" s="202"/>
      <c r="F130" s="443" t="s">
        <v>495</v>
      </c>
      <c r="G130" s="443" t="s">
        <v>496</v>
      </c>
      <c r="H130" s="443" t="s">
        <v>497</v>
      </c>
      <c r="I130" s="410" t="s">
        <v>498</v>
      </c>
      <c r="J130" s="1"/>
    </row>
    <row r="131" spans="1:10" ht="12.75" customHeight="1" x14ac:dyDescent="0.25">
      <c r="A131" s="645" t="s">
        <v>506</v>
      </c>
      <c r="B131" s="1"/>
      <c r="C131" s="1"/>
      <c r="D131" s="16"/>
      <c r="E131" s="442" t="s">
        <v>507</v>
      </c>
      <c r="F131" s="655"/>
      <c r="G131" s="820"/>
      <c r="H131" s="821"/>
      <c r="I131" s="821">
        <f>G131*H131</f>
        <v>0</v>
      </c>
      <c r="J131" s="1"/>
    </row>
    <row r="132" spans="1:10" ht="12.75" customHeight="1" x14ac:dyDescent="0.25">
      <c r="A132" s="645" t="s">
        <v>508</v>
      </c>
      <c r="B132" s="1"/>
      <c r="C132" s="1"/>
      <c r="D132" s="16"/>
      <c r="E132" s="442" t="s">
        <v>509</v>
      </c>
      <c r="F132" s="655"/>
      <c r="G132" s="820"/>
      <c r="H132" s="821"/>
      <c r="I132" s="821">
        <f>G132*H132</f>
        <v>0</v>
      </c>
      <c r="J132" s="1"/>
    </row>
    <row r="133" spans="1:10" ht="12.75" customHeight="1" x14ac:dyDescent="0.25">
      <c r="A133" s="645" t="s">
        <v>510</v>
      </c>
      <c r="B133" s="1"/>
      <c r="C133" s="1"/>
      <c r="D133" s="16"/>
      <c r="E133" s="442" t="s">
        <v>511</v>
      </c>
      <c r="F133" s="655"/>
      <c r="G133" s="820"/>
      <c r="H133" s="821"/>
      <c r="I133" s="821">
        <f>G133*H133</f>
        <v>0</v>
      </c>
      <c r="J133" s="1"/>
    </row>
    <row r="134" spans="1:10" ht="12.75" customHeight="1" x14ac:dyDescent="0.25">
      <c r="A134" s="645" t="s">
        <v>512</v>
      </c>
      <c r="B134" s="1"/>
      <c r="C134" s="1"/>
      <c r="D134" s="16"/>
      <c r="E134" s="442" t="s">
        <v>504</v>
      </c>
      <c r="F134" s="655"/>
      <c r="G134" s="820"/>
      <c r="H134" s="821"/>
      <c r="I134" s="821">
        <f>G134*H134</f>
        <v>0</v>
      </c>
      <c r="J134" s="1"/>
    </row>
    <row r="135" spans="1:10" ht="12.75" customHeight="1" x14ac:dyDescent="0.25">
      <c r="A135" s="645"/>
      <c r="B135" s="1"/>
      <c r="C135" s="1"/>
      <c r="D135" s="16"/>
      <c r="E135" s="202"/>
      <c r="F135" s="656"/>
      <c r="G135" s="823"/>
      <c r="H135" s="824"/>
      <c r="I135" s="825"/>
      <c r="J135" s="1"/>
    </row>
    <row r="136" spans="1:10" ht="12.75" customHeight="1" x14ac:dyDescent="0.25">
      <c r="A136" s="444" t="s">
        <v>513</v>
      </c>
      <c r="B136" s="268"/>
      <c r="C136" s="268"/>
      <c r="D136" s="445"/>
      <c r="E136" s="446"/>
      <c r="F136" s="447"/>
      <c r="G136" s="448"/>
      <c r="H136" s="449"/>
      <c r="I136" s="449"/>
      <c r="J136" s="1"/>
    </row>
    <row r="137" spans="1:10" ht="12.75" customHeight="1" thickBot="1" x14ac:dyDescent="0.3">
      <c r="A137" s="450"/>
      <c r="B137" s="819"/>
      <c r="C137" s="819"/>
      <c r="D137" s="451"/>
      <c r="E137" s="451"/>
      <c r="F137" s="451"/>
      <c r="G137" s="819"/>
      <c r="H137" s="819"/>
      <c r="I137" s="819"/>
      <c r="J137" s="1"/>
    </row>
    <row r="138" spans="1:10" ht="12.75" customHeight="1" thickTop="1" x14ac:dyDescent="0.25">
      <c r="A138" s="452"/>
      <c r="B138" s="1"/>
      <c r="C138" s="1"/>
      <c r="D138" s="16"/>
      <c r="E138" s="16"/>
      <c r="F138" s="16"/>
      <c r="G138" s="1"/>
      <c r="H138" s="1"/>
      <c r="I138" s="1"/>
      <c r="J138" s="1"/>
    </row>
    <row r="139" spans="1:10" ht="12.75" customHeight="1" x14ac:dyDescent="0.3">
      <c r="A139" s="63" t="s">
        <v>514</v>
      </c>
      <c r="B139" s="16"/>
      <c r="C139" s="1"/>
      <c r="D139" s="1"/>
      <c r="E139" s="1"/>
      <c r="F139" s="1"/>
      <c r="G139" s="1"/>
      <c r="H139" s="1"/>
      <c r="I139" s="1"/>
      <c r="J139" s="1"/>
    </row>
    <row r="140" spans="1:10" ht="12.75" customHeight="1" x14ac:dyDescent="0.25">
      <c r="A140" s="411" t="s">
        <v>515</v>
      </c>
      <c r="B140" s="113"/>
      <c r="C140" s="113"/>
      <c r="D140" s="422"/>
      <c r="E140" s="422"/>
      <c r="F140" s="422"/>
      <c r="G140" s="113"/>
      <c r="H140" s="113"/>
      <c r="I140" s="113"/>
      <c r="J140" s="1"/>
    </row>
    <row r="141" spans="1:10" ht="12.75" customHeight="1" x14ac:dyDescent="0.25">
      <c r="A141" s="1"/>
      <c r="B141" s="1"/>
      <c r="C141" s="1"/>
      <c r="D141" s="16"/>
      <c r="E141" s="16"/>
      <c r="F141" s="16"/>
      <c r="G141" s="1"/>
      <c r="H141" s="1"/>
      <c r="I141" s="1"/>
      <c r="J141" s="1"/>
    </row>
    <row r="142" spans="1:10" ht="12.75" customHeight="1" x14ac:dyDescent="0.25">
      <c r="A142" s="826" t="s">
        <v>516</v>
      </c>
      <c r="B142" s="827"/>
      <c r="C142" s="827"/>
      <c r="D142" s="827"/>
      <c r="E142" s="828" t="s">
        <v>517</v>
      </c>
      <c r="F142" s="1080"/>
      <c r="G142" s="1"/>
      <c r="H142" s="828" t="s">
        <v>518</v>
      </c>
      <c r="I142" s="1081"/>
      <c r="J142" s="1"/>
    </row>
    <row r="143" spans="1:10" ht="12.75" customHeight="1" x14ac:dyDescent="0.25">
      <c r="A143" s="826"/>
      <c r="B143" s="826"/>
      <c r="C143" s="829"/>
      <c r="D143" s="830"/>
      <c r="E143" s="830"/>
      <c r="F143" s="830"/>
      <c r="G143" s="826"/>
      <c r="H143" s="831"/>
      <c r="I143" s="826"/>
      <c r="J143" s="1"/>
    </row>
    <row r="144" spans="1:10" ht="12.75" customHeight="1" x14ac:dyDescent="0.25">
      <c r="A144" s="826"/>
      <c r="B144" s="826"/>
      <c r="C144" s="829"/>
      <c r="D144" s="830"/>
      <c r="E144" s="830"/>
      <c r="F144" s="830"/>
      <c r="G144" s="826"/>
      <c r="H144" s="831"/>
      <c r="I144" s="826"/>
      <c r="J144" s="1"/>
    </row>
    <row r="145" spans="1:10" ht="12.75" customHeight="1" x14ac:dyDescent="0.25">
      <c r="A145" s="16" t="s">
        <v>519</v>
      </c>
      <c r="B145" s="1"/>
      <c r="C145" s="1"/>
      <c r="D145" s="16"/>
      <c r="E145" s="442" t="s">
        <v>520</v>
      </c>
      <c r="F145" s="443" t="s">
        <v>495</v>
      </c>
      <c r="G145" s="443" t="s">
        <v>362</v>
      </c>
      <c r="H145" s="443" t="s">
        <v>17</v>
      </c>
      <c r="I145" s="443" t="s">
        <v>521</v>
      </c>
      <c r="J145" s="1"/>
    </row>
    <row r="146" spans="1:10" ht="12.75" customHeight="1" x14ac:dyDescent="0.25">
      <c r="A146" s="645" t="s">
        <v>522</v>
      </c>
      <c r="B146" s="1"/>
      <c r="C146" s="1"/>
      <c r="D146" s="16"/>
      <c r="E146" s="442" t="s">
        <v>523</v>
      </c>
      <c r="F146" s="655"/>
      <c r="G146" s="821"/>
      <c r="H146" s="821">
        <f>G146</f>
        <v>0</v>
      </c>
      <c r="I146" s="465" t="s">
        <v>524</v>
      </c>
      <c r="J146" s="1"/>
    </row>
    <row r="147" spans="1:10" ht="12.75" customHeight="1" x14ac:dyDescent="0.25">
      <c r="A147" s="645" t="s">
        <v>525</v>
      </c>
      <c r="B147" s="1"/>
      <c r="C147" s="1"/>
      <c r="D147" s="16"/>
      <c r="E147" s="442" t="s">
        <v>526</v>
      </c>
      <c r="F147" s="655"/>
      <c r="G147" s="821"/>
      <c r="H147" s="821">
        <f>G147</f>
        <v>0</v>
      </c>
      <c r="I147" s="465" t="s">
        <v>524</v>
      </c>
      <c r="J147" s="1"/>
    </row>
    <row r="148" spans="1:10" ht="12.75" customHeight="1" x14ac:dyDescent="0.25">
      <c r="A148" s="645" t="s">
        <v>527</v>
      </c>
      <c r="B148" s="1"/>
      <c r="C148" s="1"/>
      <c r="D148" s="16"/>
      <c r="E148" s="442" t="s">
        <v>528</v>
      </c>
      <c r="F148" s="655"/>
      <c r="G148" s="821"/>
      <c r="H148" s="821">
        <f>G148</f>
        <v>0</v>
      </c>
      <c r="I148" s="465" t="s">
        <v>524</v>
      </c>
      <c r="J148" s="1"/>
    </row>
    <row r="149" spans="1:10" s="458" customFormat="1" ht="12.75" customHeight="1" x14ac:dyDescent="0.3">
      <c r="A149" s="645" t="s">
        <v>529</v>
      </c>
      <c r="B149" s="1"/>
      <c r="C149" s="1"/>
      <c r="D149" s="16"/>
      <c r="E149" s="442" t="s">
        <v>530</v>
      </c>
      <c r="F149" s="655"/>
      <c r="G149" s="821"/>
      <c r="H149" s="821">
        <f>SUM(G149:G152)</f>
        <v>0</v>
      </c>
      <c r="I149" s="465" t="s">
        <v>524</v>
      </c>
    </row>
    <row r="150" spans="1:10" ht="12.75" customHeight="1" x14ac:dyDescent="0.25">
      <c r="A150" s="832" t="s">
        <v>531</v>
      </c>
      <c r="B150" s="1"/>
      <c r="C150" s="1"/>
      <c r="D150" s="16"/>
      <c r="E150" s="16"/>
      <c r="F150" s="655"/>
      <c r="G150" s="821"/>
      <c r="H150" s="592" t="s">
        <v>532</v>
      </c>
      <c r="I150" s="465" t="s">
        <v>524</v>
      </c>
      <c r="J150" s="1"/>
    </row>
    <row r="151" spans="1:10" s="268" customFormat="1" ht="12.75" customHeight="1" x14ac:dyDescent="0.25">
      <c r="A151" s="832" t="s">
        <v>533</v>
      </c>
      <c r="B151" s="1"/>
      <c r="C151" s="1"/>
      <c r="D151" s="16"/>
      <c r="E151" s="16"/>
      <c r="F151" s="655"/>
      <c r="G151" s="821"/>
      <c r="H151" s="592" t="s">
        <v>532</v>
      </c>
      <c r="I151" s="465" t="s">
        <v>524</v>
      </c>
      <c r="J151" s="463" t="s">
        <v>534</v>
      </c>
    </row>
    <row r="152" spans="1:10" ht="12.75" customHeight="1" x14ac:dyDescent="0.25">
      <c r="A152" s="832" t="s">
        <v>535</v>
      </c>
      <c r="B152" s="1"/>
      <c r="C152" s="1"/>
      <c r="D152" s="16"/>
      <c r="E152" s="16"/>
      <c r="F152" s="655"/>
      <c r="G152" s="821"/>
      <c r="H152" s="592" t="s">
        <v>532</v>
      </c>
      <c r="I152" s="465" t="s">
        <v>524</v>
      </c>
      <c r="J152" s="1"/>
    </row>
    <row r="153" spans="1:10" ht="12.75" customHeight="1" x14ac:dyDescent="0.25">
      <c r="A153" s="645" t="s">
        <v>536</v>
      </c>
      <c r="B153" s="1"/>
      <c r="C153" s="1"/>
      <c r="D153" s="16"/>
      <c r="E153" s="442" t="s">
        <v>537</v>
      </c>
      <c r="F153" s="655"/>
      <c r="G153" s="821"/>
      <c r="H153" s="821">
        <f>G153</f>
        <v>0</v>
      </c>
      <c r="I153" s="465" t="s">
        <v>524</v>
      </c>
      <c r="J153" s="1"/>
    </row>
    <row r="154" spans="1:10" ht="12.75" customHeight="1" x14ac:dyDescent="0.25">
      <c r="A154" s="645" t="s">
        <v>538</v>
      </c>
      <c r="B154" s="1"/>
      <c r="C154" s="1"/>
      <c r="D154" s="16"/>
      <c r="E154" s="16"/>
      <c r="F154" s="655"/>
      <c r="G154" s="821"/>
      <c r="H154" s="821">
        <f>G154</f>
        <v>0</v>
      </c>
      <c r="I154" s="465" t="s">
        <v>524</v>
      </c>
      <c r="J154" s="1"/>
    </row>
    <row r="155" spans="1:10" ht="12.75" customHeight="1" thickBot="1" x14ac:dyDescent="0.3">
      <c r="A155" s="1"/>
      <c r="B155" s="1"/>
      <c r="C155" s="1"/>
      <c r="D155" s="16"/>
      <c r="E155" s="16"/>
      <c r="F155" s="16"/>
      <c r="G155" s="1"/>
      <c r="H155" s="1"/>
      <c r="I155" s="453"/>
      <c r="J155" s="1"/>
    </row>
    <row r="156" spans="1:10" ht="12.75" customHeight="1" thickBot="1" x14ac:dyDescent="0.3">
      <c r="A156" s="1"/>
      <c r="B156" s="1"/>
      <c r="C156" s="1"/>
      <c r="D156" s="16"/>
      <c r="E156" s="16"/>
      <c r="F156" s="16"/>
      <c r="G156" s="1"/>
      <c r="H156" s="644" t="s">
        <v>539</v>
      </c>
      <c r="I156" s="466" t="s">
        <v>524</v>
      </c>
      <c r="J156" s="1"/>
    </row>
    <row r="157" spans="1:10" ht="12.75" customHeight="1" x14ac:dyDescent="0.25">
      <c r="A157" s="1"/>
      <c r="B157" s="1"/>
      <c r="C157" s="1"/>
      <c r="D157" s="16"/>
      <c r="E157" s="16"/>
      <c r="F157" s="16"/>
      <c r="G157" s="1"/>
      <c r="H157" s="202"/>
      <c r="I157" s="454"/>
      <c r="J157" s="1"/>
    </row>
    <row r="158" spans="1:10" ht="12.75" customHeight="1" x14ac:dyDescent="0.25">
      <c r="A158" s="16" t="s">
        <v>540</v>
      </c>
      <c r="B158" s="1"/>
      <c r="C158" s="1"/>
      <c r="D158" s="16"/>
      <c r="E158" s="16"/>
      <c r="F158" s="443" t="s">
        <v>495</v>
      </c>
      <c r="G158" s="443" t="s">
        <v>362</v>
      </c>
      <c r="H158" s="443" t="s">
        <v>17</v>
      </c>
      <c r="I158" s="443" t="s">
        <v>521</v>
      </c>
      <c r="J158" s="1"/>
    </row>
    <row r="159" spans="1:10" ht="12.75" customHeight="1" x14ac:dyDescent="0.25">
      <c r="A159" s="645" t="s">
        <v>541</v>
      </c>
      <c r="B159" s="1"/>
      <c r="C159" s="1"/>
      <c r="D159" s="16"/>
      <c r="E159" s="16"/>
      <c r="F159" s="655"/>
      <c r="G159" s="821"/>
      <c r="H159" s="821">
        <f>G159</f>
        <v>0</v>
      </c>
      <c r="I159" s="465" t="s">
        <v>524</v>
      </c>
      <c r="J159" s="1"/>
    </row>
    <row r="160" spans="1:10" ht="12.75" customHeight="1" x14ac:dyDescent="0.25">
      <c r="A160" s="645" t="s">
        <v>542</v>
      </c>
      <c r="B160" s="1"/>
      <c r="C160" s="1"/>
      <c r="D160" s="16"/>
      <c r="E160" s="16"/>
      <c r="F160" s="655"/>
      <c r="G160" s="821"/>
      <c r="H160" s="821">
        <f>G160</f>
        <v>0</v>
      </c>
      <c r="I160" s="465" t="s">
        <v>524</v>
      </c>
      <c r="J160" s="1"/>
    </row>
    <row r="161" spans="1:9" ht="12.75" customHeight="1" x14ac:dyDescent="0.25">
      <c r="A161" s="645" t="s">
        <v>543</v>
      </c>
      <c r="B161" s="1"/>
      <c r="C161" s="1"/>
      <c r="D161" s="16"/>
      <c r="E161" s="16"/>
      <c r="F161" s="655"/>
      <c r="G161" s="821"/>
      <c r="H161" s="821">
        <f>G161</f>
        <v>0</v>
      </c>
      <c r="I161" s="465" t="s">
        <v>524</v>
      </c>
    </row>
    <row r="162" spans="1:9" ht="12.75" customHeight="1" x14ac:dyDescent="0.25">
      <c r="A162" s="645" t="s">
        <v>538</v>
      </c>
      <c r="B162" s="1"/>
      <c r="C162" s="1"/>
      <c r="D162" s="16"/>
      <c r="E162" s="16"/>
      <c r="F162" s="655"/>
      <c r="G162" s="821"/>
      <c r="H162" s="821">
        <f>G162</f>
        <v>0</v>
      </c>
      <c r="I162" s="465" t="s">
        <v>524</v>
      </c>
    </row>
    <row r="163" spans="1:9" ht="12.75" customHeight="1" thickBot="1" x14ac:dyDescent="0.3">
      <c r="A163" s="1"/>
      <c r="B163" s="1"/>
      <c r="C163" s="1"/>
      <c r="D163" s="16"/>
      <c r="E163" s="16"/>
      <c r="F163" s="16"/>
      <c r="G163" s="1"/>
      <c r="H163" s="1"/>
      <c r="I163" s="455"/>
    </row>
    <row r="164" spans="1:9" ht="12.75" customHeight="1" thickBot="1" x14ac:dyDescent="0.3">
      <c r="A164" s="1"/>
      <c r="B164" s="1"/>
      <c r="C164" s="1"/>
      <c r="D164" s="16"/>
      <c r="E164" s="16"/>
      <c r="F164" s="16"/>
      <c r="G164" s="1"/>
      <c r="H164" s="644" t="s">
        <v>544</v>
      </c>
      <c r="I164" s="466" t="s">
        <v>524</v>
      </c>
    </row>
    <row r="165" spans="1:9" ht="12.75" customHeight="1" x14ac:dyDescent="0.25">
      <c r="A165" s="1"/>
      <c r="B165" s="1"/>
      <c r="C165" s="1"/>
      <c r="D165" s="16"/>
      <c r="E165" s="16"/>
      <c r="F165" s="16"/>
      <c r="G165" s="1"/>
      <c r="H165" s="644"/>
      <c r="I165" s="272"/>
    </row>
    <row r="166" spans="1:9" ht="12.75" customHeight="1" thickBot="1" x14ac:dyDescent="0.3">
      <c r="A166" s="450"/>
      <c r="B166" s="819"/>
      <c r="C166" s="819"/>
      <c r="D166" s="451"/>
      <c r="E166" s="451"/>
      <c r="F166" s="451"/>
      <c r="G166" s="819"/>
      <c r="H166" s="819"/>
      <c r="I166" s="819"/>
    </row>
    <row r="167" spans="1:9" ht="12.75" customHeight="1" thickTop="1" x14ac:dyDescent="0.25">
      <c r="A167" s="452"/>
      <c r="B167" s="1"/>
      <c r="C167" s="1"/>
      <c r="D167" s="16"/>
      <c r="E167" s="16"/>
      <c r="F167" s="16"/>
      <c r="G167" s="1"/>
      <c r="H167" s="1"/>
      <c r="I167" s="1"/>
    </row>
    <row r="168" spans="1:9" ht="12.75" customHeight="1" thickBot="1" x14ac:dyDescent="0.35">
      <c r="A168" s="456" t="s">
        <v>545</v>
      </c>
      <c r="B168" s="1"/>
      <c r="C168" s="1"/>
      <c r="D168" s="16"/>
      <c r="E168" s="16"/>
      <c r="F168" s="16"/>
      <c r="G168" s="1"/>
      <c r="H168" s="1"/>
      <c r="I168" s="1"/>
    </row>
    <row r="169" spans="1:9" ht="16.5" customHeight="1" thickBot="1" x14ac:dyDescent="0.35">
      <c r="A169" s="457" t="s">
        <v>546</v>
      </c>
      <c r="B169" s="458"/>
      <c r="C169" s="458"/>
      <c r="D169" s="459"/>
      <c r="E169" s="459"/>
      <c r="F169" s="459"/>
      <c r="G169" s="458"/>
      <c r="H169" s="460" t="s">
        <v>547</v>
      </c>
      <c r="I169" s="461">
        <f>I82+I47+I57+I81+I98+I99+I106+I115+(SUM(I126:I128)+SUM(I131:I134))+I52+I42+I33</f>
        <v>0</v>
      </c>
    </row>
    <row r="170" spans="1:9" ht="12.75" customHeight="1" thickBot="1" x14ac:dyDescent="0.3">
      <c r="A170" s="1073" t="s">
        <v>548</v>
      </c>
      <c r="B170" s="819"/>
      <c r="C170" s="509"/>
      <c r="D170" s="819"/>
      <c r="E170" s="819"/>
      <c r="F170" s="819"/>
      <c r="G170" s="819"/>
      <c r="H170" s="819"/>
      <c r="I170" s="819"/>
    </row>
    <row r="171" spans="1:9" ht="12.75" customHeight="1" thickTop="1" x14ac:dyDescent="0.25">
      <c r="A171" s="268"/>
      <c r="B171" s="268"/>
      <c r="C171" s="268"/>
      <c r="D171" s="268"/>
      <c r="E171" s="268"/>
      <c r="F171" s="268"/>
      <c r="G171" s="268"/>
      <c r="H171" s="268"/>
      <c r="I171" s="268"/>
    </row>
    <row r="173" spans="1:9" ht="12.75" customHeight="1" thickBot="1" x14ac:dyDescent="0.3">
      <c r="A173" s="1"/>
      <c r="B173" s="819"/>
      <c r="C173" s="819"/>
      <c r="D173" s="819"/>
      <c r="E173" s="819"/>
      <c r="F173" s="819"/>
      <c r="G173" s="819"/>
      <c r="H173" s="819"/>
      <c r="I173" s="819"/>
    </row>
    <row r="174" spans="1:9" ht="12.75" customHeight="1" thickTop="1" x14ac:dyDescent="0.3">
      <c r="A174" s="396" t="s">
        <v>549</v>
      </c>
      <c r="B174" s="1"/>
      <c r="C174" s="1"/>
      <c r="D174" s="1"/>
      <c r="E174" s="1"/>
      <c r="F174" s="1"/>
      <c r="G174" s="1"/>
      <c r="H174" s="1"/>
      <c r="I174" s="1"/>
    </row>
    <row r="175" spans="1:9" ht="12.75" customHeight="1" x14ac:dyDescent="0.25">
      <c r="A175" s="1"/>
      <c r="B175" s="1"/>
      <c r="C175" s="1"/>
      <c r="D175" s="1"/>
      <c r="E175" s="1"/>
      <c r="F175" s="1"/>
      <c r="G175" s="1"/>
      <c r="H175" s="1"/>
      <c r="I175" s="1"/>
    </row>
    <row r="176" spans="1:9" ht="12.75" customHeight="1" x14ac:dyDescent="0.25">
      <c r="A176" s="16" t="s">
        <v>550</v>
      </c>
      <c r="B176" s="1"/>
      <c r="C176" s="1"/>
      <c r="D176" s="1"/>
      <c r="E176" s="1"/>
      <c r="F176" s="1"/>
      <c r="G176" s="1"/>
      <c r="H176" s="1"/>
      <c r="I176" s="1"/>
    </row>
    <row r="177" spans="1:9" ht="12.75" customHeight="1" x14ac:dyDescent="0.25">
      <c r="A177" s="16" t="s">
        <v>551</v>
      </c>
      <c r="B177" s="1"/>
      <c r="C177" s="1"/>
      <c r="D177" s="1"/>
      <c r="E177" s="1"/>
      <c r="F177" s="1"/>
      <c r="G177" s="1"/>
      <c r="H177" s="1"/>
      <c r="I177" s="1"/>
    </row>
    <row r="178" spans="1:9" ht="12.75" customHeight="1" x14ac:dyDescent="0.25">
      <c r="A178" s="464" t="s">
        <v>552</v>
      </c>
      <c r="B178" s="1"/>
      <c r="C178" s="1"/>
      <c r="D178" s="1"/>
      <c r="E178" s="1"/>
      <c r="F178" s="1"/>
      <c r="G178" s="1"/>
      <c r="H178" s="1"/>
      <c r="I178" s="1"/>
    </row>
    <row r="179" spans="1:9" ht="12.75" customHeight="1" x14ac:dyDescent="0.25">
      <c r="A179" s="464" t="s">
        <v>553</v>
      </c>
      <c r="B179" s="1"/>
      <c r="C179" s="1"/>
      <c r="D179" s="1"/>
      <c r="E179" s="1"/>
      <c r="F179" s="1"/>
      <c r="G179" s="1"/>
      <c r="H179" s="1"/>
      <c r="I179" s="1"/>
    </row>
    <row r="180" spans="1:9" ht="12.75" customHeight="1" x14ac:dyDescent="0.25">
      <c r="A180" s="464" t="s">
        <v>554</v>
      </c>
      <c r="B180" s="1"/>
      <c r="C180" s="1"/>
      <c r="D180" s="1"/>
      <c r="E180" s="1"/>
      <c r="F180" s="1"/>
      <c r="G180" s="1"/>
      <c r="H180" s="1"/>
      <c r="I180" s="1"/>
    </row>
    <row r="181" spans="1:9" ht="12.75" customHeight="1" x14ac:dyDescent="0.25">
      <c r="A181" s="464"/>
      <c r="B181" s="1"/>
      <c r="C181" s="1"/>
      <c r="D181" s="1"/>
      <c r="E181" s="1"/>
      <c r="F181" s="1"/>
      <c r="G181" s="1"/>
      <c r="H181" s="1"/>
      <c r="I181" s="1"/>
    </row>
    <row r="182" spans="1:9" ht="12.75" customHeight="1" x14ac:dyDescent="0.25">
      <c r="A182" s="1"/>
      <c r="B182" s="1"/>
      <c r="C182" s="1"/>
      <c r="D182" s="1"/>
      <c r="E182" s="1"/>
      <c r="F182" s="1"/>
      <c r="G182" s="1"/>
      <c r="H182" s="1"/>
      <c r="I182" s="1"/>
    </row>
  </sheetData>
  <mergeCells count="16">
    <mergeCell ref="A51:C52"/>
    <mergeCell ref="A101:I101"/>
    <mergeCell ref="A46:C47"/>
    <mergeCell ref="A100:F100"/>
    <mergeCell ref="B3:I4"/>
    <mergeCell ref="B6:I7"/>
    <mergeCell ref="A83:I83"/>
    <mergeCell ref="A82:F82"/>
    <mergeCell ref="G14:H14"/>
    <mergeCell ref="G13:H13"/>
    <mergeCell ref="C13:D13"/>
    <mergeCell ref="C14:D14"/>
    <mergeCell ref="E13:F13"/>
    <mergeCell ref="E14:F14"/>
    <mergeCell ref="A41:C42"/>
    <mergeCell ref="A56:C57"/>
  </mergeCells>
  <phoneticPr fontId="3" type="noConversion"/>
  <printOptions horizontalCentered="1"/>
  <pageMargins left="0.5" right="0.5" top="0.25" bottom="0.25" header="0.5" footer="0.5"/>
  <pageSetup scale="83" fitToHeight="3" orientation="landscape" r:id="rId1"/>
  <headerFooter alignWithMargins="0"/>
  <rowBreaks count="1" manualBreakCount="1">
    <brk id="64"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2">
    <tabColor indexed="17"/>
    <pageSetUpPr fitToPage="1"/>
  </sheetPr>
  <dimension ref="A1:M68"/>
  <sheetViews>
    <sheetView view="pageBreakPreview" topLeftCell="A21" zoomScaleNormal="100" zoomScaleSheetLayoutView="100" workbookViewId="0">
      <selection activeCell="E48" sqref="E48"/>
    </sheetView>
  </sheetViews>
  <sheetFormatPr defaultRowHeight="13.2" x14ac:dyDescent="0.25"/>
  <cols>
    <col min="1" max="1" width="6.33203125" style="4" customWidth="1"/>
    <col min="2" max="2" width="10" style="4" customWidth="1"/>
    <col min="3" max="3" width="10.5546875" style="4" customWidth="1"/>
    <col min="4" max="5" width="11.5546875" style="4" customWidth="1"/>
    <col min="6" max="7" width="11" style="4" customWidth="1"/>
    <col min="8" max="8" width="10.33203125" style="4" customWidth="1"/>
    <col min="9" max="9" width="9.6640625" style="4" customWidth="1"/>
    <col min="10" max="10" width="10.33203125" style="4" customWidth="1"/>
    <col min="11" max="11" width="1.33203125" style="4" customWidth="1"/>
    <col min="12" max="12" width="12.6640625" style="4" customWidth="1"/>
    <col min="14" max="14" width="7.44140625" bestFit="1" customWidth="1"/>
  </cols>
  <sheetData>
    <row r="1" spans="1:12" ht="15.6" x14ac:dyDescent="0.3">
      <c r="A1" s="70" t="s">
        <v>1491</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K5"/>
      <c r="L5"/>
    </row>
    <row r="6" spans="1:12" ht="19.5" customHeight="1" x14ac:dyDescent="0.25">
      <c r="A6" s="109" t="s">
        <v>1492</v>
      </c>
      <c r="K6"/>
      <c r="L6" s="110" t="s">
        <v>295</v>
      </c>
    </row>
    <row r="7" spans="1:12" s="75" customFormat="1" ht="13.8" x14ac:dyDescent="0.25">
      <c r="A7" s="93">
        <v>7.02</v>
      </c>
      <c r="B7" s="76" t="s">
        <v>1493</v>
      </c>
      <c r="C7" s="788"/>
      <c r="D7" s="788"/>
      <c r="E7" s="792"/>
      <c r="F7" s="792"/>
      <c r="I7" s="792"/>
      <c r="J7" s="100"/>
      <c r="L7" s="91"/>
    </row>
    <row r="8" spans="1:12" s="75" customFormat="1" ht="12" customHeight="1" x14ac:dyDescent="0.25">
      <c r="A8" s="789"/>
      <c r="B8" s="651" t="s">
        <v>986</v>
      </c>
      <c r="C8" s="794"/>
      <c r="D8" s="794"/>
    </row>
    <row r="9" spans="1:12" s="75" customFormat="1" ht="12" customHeight="1" x14ac:dyDescent="0.25">
      <c r="A9" s="790"/>
      <c r="C9" s="788"/>
      <c r="D9" s="1084" t="s">
        <v>299</v>
      </c>
      <c r="E9" s="1084" t="s">
        <v>1494</v>
      </c>
      <c r="F9" s="1138" t="s">
        <v>864</v>
      </c>
      <c r="G9" s="1138"/>
      <c r="H9" s="1084" t="s">
        <v>864</v>
      </c>
      <c r="I9" s="1084" t="s">
        <v>983</v>
      </c>
      <c r="J9" s="1084" t="s">
        <v>302</v>
      </c>
      <c r="K9" s="74"/>
      <c r="L9" s="91"/>
    </row>
    <row r="10" spans="1:12" s="75" customFormat="1" ht="12" customHeight="1" x14ac:dyDescent="0.25">
      <c r="A10" s="790"/>
      <c r="B10" s="86" t="s">
        <v>822</v>
      </c>
      <c r="C10" s="91"/>
      <c r="D10" s="1084" t="s">
        <v>303</v>
      </c>
      <c r="E10" s="1084" t="s">
        <v>1495</v>
      </c>
      <c r="F10" s="1169" t="s">
        <v>858</v>
      </c>
      <c r="G10" s="1169"/>
      <c r="H10" s="1084" t="s">
        <v>304</v>
      </c>
      <c r="I10" s="1084" t="s">
        <v>305</v>
      </c>
      <c r="J10" s="1084" t="s">
        <v>306</v>
      </c>
      <c r="L10" s="77"/>
    </row>
    <row r="11" spans="1:12" s="75" customFormat="1" ht="12" customHeight="1" x14ac:dyDescent="0.25">
      <c r="A11" s="790"/>
      <c r="B11" s="105" t="s">
        <v>307</v>
      </c>
      <c r="C11" s="91"/>
      <c r="D11" s="80"/>
      <c r="E11" s="80"/>
      <c r="F11" s="1162"/>
      <c r="G11" s="1163"/>
      <c r="H11" s="1093"/>
      <c r="I11" s="83"/>
      <c r="J11" s="80"/>
      <c r="L11" s="87">
        <v>0</v>
      </c>
    </row>
    <row r="12" spans="1:12" s="75" customFormat="1" ht="12" customHeight="1" x14ac:dyDescent="0.25">
      <c r="A12" s="790"/>
      <c r="B12" s="105" t="s">
        <v>987</v>
      </c>
      <c r="C12" s="95"/>
      <c r="D12" s="788"/>
      <c r="E12" s="792"/>
      <c r="F12" s="792"/>
      <c r="G12" s="792"/>
      <c r="H12" s="98"/>
      <c r="I12" s="791"/>
      <c r="J12" s="77"/>
    </row>
    <row r="13" spans="1:12" s="75" customFormat="1" ht="12" customHeight="1" x14ac:dyDescent="0.25">
      <c r="A13" s="790"/>
      <c r="B13" s="651"/>
      <c r="C13" s="788"/>
      <c r="D13" s="788"/>
      <c r="E13" s="792"/>
      <c r="F13" s="792"/>
      <c r="G13" s="792"/>
      <c r="H13" s="98"/>
      <c r="I13" s="791"/>
      <c r="J13" s="77"/>
    </row>
    <row r="14" spans="1:12" s="75" customFormat="1" ht="12" customHeight="1" x14ac:dyDescent="0.25">
      <c r="A14" s="790"/>
      <c r="B14" s="4"/>
      <c r="C14" s="788"/>
      <c r="D14" s="788"/>
      <c r="E14" s="792"/>
      <c r="F14" s="792"/>
      <c r="G14" s="792"/>
      <c r="H14" s="100"/>
      <c r="I14" s="791"/>
      <c r="J14" s="77"/>
    </row>
    <row r="15" spans="1:12" s="75" customFormat="1" ht="13.8" x14ac:dyDescent="0.25">
      <c r="A15" s="93">
        <v>7.04</v>
      </c>
      <c r="B15" s="76" t="s">
        <v>1496</v>
      </c>
      <c r="C15" s="788"/>
      <c r="D15" s="788"/>
      <c r="E15" s="792"/>
      <c r="F15" s="792"/>
      <c r="I15" s="792"/>
      <c r="J15" s="100"/>
      <c r="L15" s="91"/>
    </row>
    <row r="16" spans="1:12" s="75" customFormat="1" ht="12" customHeight="1" x14ac:dyDescent="0.25">
      <c r="A16" s="789"/>
      <c r="B16" s="651" t="s">
        <v>986</v>
      </c>
      <c r="C16" s="794"/>
      <c r="D16" s="794"/>
    </row>
    <row r="17" spans="1:12" s="75" customFormat="1" ht="12" customHeight="1" x14ac:dyDescent="0.25">
      <c r="A17" s="790"/>
      <c r="C17" s="788"/>
      <c r="D17" s="1084" t="s">
        <v>299</v>
      </c>
      <c r="E17" s="1084" t="s">
        <v>1494</v>
      </c>
      <c r="F17" s="1138" t="s">
        <v>864</v>
      </c>
      <c r="G17" s="1138"/>
      <c r="H17" s="1084" t="s">
        <v>864</v>
      </c>
      <c r="I17" s="1084" t="s">
        <v>983</v>
      </c>
      <c r="J17" s="1084" t="s">
        <v>302</v>
      </c>
      <c r="K17" s="74"/>
      <c r="L17" s="91"/>
    </row>
    <row r="18" spans="1:12" s="75" customFormat="1" ht="12" customHeight="1" x14ac:dyDescent="0.25">
      <c r="A18" s="790"/>
      <c r="B18" s="86" t="s">
        <v>822</v>
      </c>
      <c r="C18" s="91"/>
      <c r="D18" s="1084" t="s">
        <v>303</v>
      </c>
      <c r="E18" s="1084" t="s">
        <v>1495</v>
      </c>
      <c r="F18" s="1169" t="s">
        <v>858</v>
      </c>
      <c r="G18" s="1169"/>
      <c r="H18" s="1084" t="s">
        <v>304</v>
      </c>
      <c r="I18" s="1084" t="s">
        <v>305</v>
      </c>
      <c r="J18" s="1084" t="s">
        <v>306</v>
      </c>
      <c r="L18" s="77"/>
    </row>
    <row r="19" spans="1:12" s="75" customFormat="1" ht="12" customHeight="1" x14ac:dyDescent="0.25">
      <c r="A19" s="790"/>
      <c r="B19" s="105" t="s">
        <v>307</v>
      </c>
      <c r="C19" s="91"/>
      <c r="D19" s="80"/>
      <c r="E19" s="80"/>
      <c r="F19" s="1162"/>
      <c r="G19" s="1163"/>
      <c r="H19" s="1093"/>
      <c r="I19" s="83"/>
      <c r="J19" s="80"/>
      <c r="L19" s="87">
        <v>0</v>
      </c>
    </row>
    <row r="20" spans="1:12" s="75" customFormat="1" ht="12" customHeight="1" x14ac:dyDescent="0.25">
      <c r="A20" s="790"/>
      <c r="B20" s="105" t="s">
        <v>987</v>
      </c>
      <c r="C20" s="95"/>
      <c r="D20" s="788"/>
      <c r="E20" s="792"/>
      <c r="F20" s="792"/>
      <c r="G20" s="792"/>
      <c r="H20" s="98"/>
      <c r="I20" s="791"/>
      <c r="J20" s="77"/>
    </row>
    <row r="21" spans="1:12" s="75" customFormat="1" ht="12" customHeight="1" x14ac:dyDescent="0.25">
      <c r="A21" s="790"/>
      <c r="B21" s="651"/>
      <c r="C21" s="788"/>
      <c r="D21" s="788"/>
      <c r="E21" s="792"/>
      <c r="F21" s="792"/>
      <c r="G21" s="792"/>
      <c r="H21" s="98"/>
      <c r="I21" s="791"/>
      <c r="J21" s="77"/>
    </row>
    <row r="22" spans="1:12" s="75" customFormat="1" ht="12" customHeight="1" x14ac:dyDescent="0.25">
      <c r="A22" s="790"/>
      <c r="B22" s="4"/>
      <c r="C22" s="788"/>
      <c r="D22" s="788"/>
      <c r="E22" s="792"/>
      <c r="F22" s="792"/>
      <c r="G22" s="792"/>
      <c r="H22" s="100"/>
      <c r="I22" s="791"/>
      <c r="J22" s="77"/>
    </row>
    <row r="23" spans="1:12" s="75" customFormat="1" ht="13.8" x14ac:dyDescent="0.25">
      <c r="A23" s="93">
        <v>7.06</v>
      </c>
      <c r="B23" s="76" t="s">
        <v>1497</v>
      </c>
      <c r="C23" s="788"/>
      <c r="D23" s="788"/>
      <c r="E23" s="792"/>
      <c r="F23" s="792"/>
      <c r="I23" s="792"/>
      <c r="J23" s="100"/>
      <c r="L23" s="91"/>
    </row>
    <row r="24" spans="1:12" s="75" customFormat="1" ht="12" customHeight="1" x14ac:dyDescent="0.25">
      <c r="A24" s="789"/>
      <c r="B24" s="651" t="s">
        <v>986</v>
      </c>
      <c r="C24" s="794"/>
      <c r="D24" s="794"/>
    </row>
    <row r="25" spans="1:12" s="75" customFormat="1" ht="12" customHeight="1" x14ac:dyDescent="0.25">
      <c r="A25" s="790"/>
      <c r="C25" s="788"/>
      <c r="D25" s="1084" t="s">
        <v>299</v>
      </c>
      <c r="E25" s="1084" t="s">
        <v>1494</v>
      </c>
      <c r="F25" s="1138" t="s">
        <v>864</v>
      </c>
      <c r="G25" s="1138"/>
      <c r="H25" s="1084" t="s">
        <v>864</v>
      </c>
      <c r="I25" s="1084" t="s">
        <v>983</v>
      </c>
      <c r="J25" s="1084" t="s">
        <v>302</v>
      </c>
      <c r="K25" s="74"/>
      <c r="L25" s="91"/>
    </row>
    <row r="26" spans="1:12" s="75" customFormat="1" ht="12" customHeight="1" x14ac:dyDescent="0.25">
      <c r="A26" s="790"/>
      <c r="B26" s="86" t="s">
        <v>822</v>
      </c>
      <c r="C26" s="91"/>
      <c r="D26" s="1084" t="s">
        <v>303</v>
      </c>
      <c r="E26" s="1084" t="s">
        <v>1495</v>
      </c>
      <c r="F26" s="1169" t="s">
        <v>858</v>
      </c>
      <c r="G26" s="1169"/>
      <c r="H26" s="1084" t="s">
        <v>304</v>
      </c>
      <c r="I26" s="1084" t="s">
        <v>305</v>
      </c>
      <c r="J26" s="1084" t="s">
        <v>306</v>
      </c>
      <c r="L26" s="77"/>
    </row>
    <row r="27" spans="1:12" s="75" customFormat="1" ht="12" customHeight="1" x14ac:dyDescent="0.25">
      <c r="A27" s="790"/>
      <c r="B27" s="105" t="s">
        <v>307</v>
      </c>
      <c r="C27" s="91"/>
      <c r="D27" s="80"/>
      <c r="E27" s="80"/>
      <c r="F27" s="1162"/>
      <c r="G27" s="1163"/>
      <c r="H27" s="1093"/>
      <c r="I27" s="83"/>
      <c r="J27" s="80"/>
      <c r="L27" s="87">
        <v>0</v>
      </c>
    </row>
    <row r="28" spans="1:12" s="75" customFormat="1" ht="12" customHeight="1" x14ac:dyDescent="0.25">
      <c r="A28" s="790"/>
      <c r="B28" s="105" t="s">
        <v>987</v>
      </c>
      <c r="C28" s="95"/>
      <c r="D28" s="788"/>
      <c r="E28" s="792"/>
      <c r="F28" s="792"/>
      <c r="G28" s="792"/>
      <c r="H28" s="98"/>
      <c r="I28" s="791"/>
      <c r="J28" s="77"/>
    </row>
    <row r="29" spans="1:12" s="75" customFormat="1" ht="12" customHeight="1" x14ac:dyDescent="0.25">
      <c r="A29" s="790"/>
      <c r="B29" s="105"/>
      <c r="C29" s="95"/>
      <c r="D29" s="788"/>
      <c r="E29" s="792"/>
      <c r="F29" s="792"/>
      <c r="G29" s="792"/>
      <c r="H29" s="98"/>
      <c r="I29" s="791"/>
      <c r="J29" s="77"/>
    </row>
    <row r="30" spans="1:12" s="75" customFormat="1" ht="12" customHeight="1" x14ac:dyDescent="0.25">
      <c r="A30" s="790"/>
      <c r="B30" s="4"/>
      <c r="C30" s="788"/>
      <c r="D30" s="788"/>
      <c r="E30" s="792"/>
      <c r="F30" s="792"/>
      <c r="G30" s="792"/>
      <c r="H30" s="100"/>
      <c r="I30" s="791"/>
      <c r="J30" s="77"/>
    </row>
    <row r="31" spans="1:12" s="75" customFormat="1" ht="13.8" x14ac:dyDescent="0.25">
      <c r="A31" s="93">
        <v>7.0650000000000004</v>
      </c>
      <c r="B31" s="76" t="s">
        <v>1498</v>
      </c>
      <c r="C31" s="788"/>
      <c r="D31" s="788"/>
      <c r="E31" s="792"/>
      <c r="F31" s="792"/>
      <c r="I31" s="792"/>
      <c r="J31" s="100"/>
      <c r="L31" s="91"/>
    </row>
    <row r="32" spans="1:12" s="75" customFormat="1" ht="12" customHeight="1" x14ac:dyDescent="0.25">
      <c r="A32" s="789"/>
      <c r="B32" s="651" t="s">
        <v>986</v>
      </c>
      <c r="C32" s="794"/>
      <c r="D32" s="794"/>
    </row>
    <row r="33" spans="1:12" s="75" customFormat="1" ht="12" customHeight="1" x14ac:dyDescent="0.25">
      <c r="A33" s="790"/>
      <c r="C33" s="788"/>
      <c r="D33" s="1084" t="s">
        <v>299</v>
      </c>
      <c r="E33" s="1084" t="s">
        <v>1494</v>
      </c>
      <c r="F33" s="1138" t="s">
        <v>864</v>
      </c>
      <c r="G33" s="1138"/>
      <c r="H33" s="1084" t="s">
        <v>864</v>
      </c>
      <c r="I33" s="1084" t="s">
        <v>983</v>
      </c>
      <c r="J33" s="1084" t="s">
        <v>302</v>
      </c>
      <c r="K33" s="74"/>
      <c r="L33" s="91"/>
    </row>
    <row r="34" spans="1:12" s="75" customFormat="1" ht="12" customHeight="1" x14ac:dyDescent="0.25">
      <c r="A34" s="790"/>
      <c r="B34" s="86" t="s">
        <v>822</v>
      </c>
      <c r="C34" s="91"/>
      <c r="D34" s="1084" t="s">
        <v>303</v>
      </c>
      <c r="E34" s="1084" t="s">
        <v>1495</v>
      </c>
      <c r="F34" s="1169" t="s">
        <v>858</v>
      </c>
      <c r="G34" s="1169"/>
      <c r="H34" s="1084" t="s">
        <v>304</v>
      </c>
      <c r="I34" s="1084" t="s">
        <v>305</v>
      </c>
      <c r="J34" s="1084" t="s">
        <v>306</v>
      </c>
      <c r="L34" s="77"/>
    </row>
    <row r="35" spans="1:12" s="75" customFormat="1" ht="12" customHeight="1" x14ac:dyDescent="0.25">
      <c r="A35" s="790"/>
      <c r="B35" s="105" t="s">
        <v>307</v>
      </c>
      <c r="C35" s="91"/>
      <c r="D35" s="80"/>
      <c r="E35" s="80"/>
      <c r="F35" s="1162"/>
      <c r="G35" s="1163"/>
      <c r="H35" s="1093"/>
      <c r="I35" s="83"/>
      <c r="J35" s="80"/>
      <c r="L35" s="87">
        <v>0</v>
      </c>
    </row>
    <row r="36" spans="1:12" s="75" customFormat="1" ht="12" customHeight="1" x14ac:dyDescent="0.25">
      <c r="A36" s="790"/>
      <c r="B36" s="105" t="s">
        <v>987</v>
      </c>
      <c r="C36" s="95"/>
      <c r="D36" s="788"/>
      <c r="E36" s="792"/>
      <c r="F36" s="792"/>
      <c r="G36" s="792"/>
      <c r="H36" s="98"/>
      <c r="I36" s="791"/>
      <c r="J36" s="77"/>
    </row>
    <row r="37" spans="1:12" s="75" customFormat="1" ht="12" customHeight="1" x14ac:dyDescent="0.25">
      <c r="A37" s="790"/>
      <c r="B37" s="105"/>
      <c r="C37" s="95"/>
      <c r="D37" s="788"/>
      <c r="E37" s="792"/>
      <c r="F37" s="792"/>
      <c r="G37" s="792"/>
      <c r="H37" s="98"/>
      <c r="I37" s="791"/>
      <c r="J37" s="77"/>
    </row>
    <row r="38" spans="1:12" s="75" customFormat="1" ht="12" customHeight="1" x14ac:dyDescent="0.25">
      <c r="A38" s="790"/>
      <c r="B38" s="4"/>
      <c r="C38" s="788"/>
      <c r="D38" s="788"/>
      <c r="E38" s="792"/>
      <c r="F38" s="792"/>
      <c r="G38" s="792"/>
      <c r="H38" s="100"/>
      <c r="I38" s="791"/>
      <c r="J38" s="77"/>
    </row>
    <row r="39" spans="1:12" s="75" customFormat="1" ht="13.8" x14ac:dyDescent="0.25">
      <c r="A39" s="93">
        <v>7.0810000000000004</v>
      </c>
      <c r="B39" s="76" t="s">
        <v>1499</v>
      </c>
      <c r="C39" s="788"/>
      <c r="D39" s="788"/>
      <c r="E39" s="792"/>
      <c r="F39" s="792"/>
      <c r="G39" s="792"/>
      <c r="H39" s="100"/>
      <c r="I39" s="791"/>
      <c r="J39" s="88"/>
    </row>
    <row r="40" spans="1:12" s="75" customFormat="1" ht="12" customHeight="1" x14ac:dyDescent="0.25">
      <c r="A40" s="789"/>
      <c r="B40" s="651" t="s">
        <v>989</v>
      </c>
      <c r="C40" s="794"/>
      <c r="D40" s="794"/>
      <c r="E40" s="1084"/>
      <c r="F40" s="1084"/>
      <c r="G40" s="792"/>
      <c r="H40" s="100"/>
      <c r="I40" s="795"/>
      <c r="J40" s="91"/>
      <c r="K40" s="74"/>
    </row>
    <row r="41" spans="1:12" s="75" customFormat="1" ht="12" customHeight="1" x14ac:dyDescent="0.25">
      <c r="A41" s="790"/>
      <c r="E41" s="1084" t="s">
        <v>299</v>
      </c>
      <c r="F41" s="1084" t="s">
        <v>844</v>
      </c>
      <c r="G41" s="1084" t="s">
        <v>845</v>
      </c>
      <c r="H41" s="1084" t="s">
        <v>300</v>
      </c>
      <c r="I41" s="1084" t="s">
        <v>829</v>
      </c>
      <c r="J41" s="1084" t="s">
        <v>302</v>
      </c>
      <c r="K41" s="795"/>
      <c r="L41" s="77"/>
    </row>
    <row r="42" spans="1:12" s="75" customFormat="1" ht="12" customHeight="1" x14ac:dyDescent="0.25">
      <c r="A42" s="790"/>
      <c r="E42" s="1084" t="s">
        <v>303</v>
      </c>
      <c r="F42" s="1084" t="s">
        <v>846</v>
      </c>
      <c r="G42" s="1084" t="s">
        <v>847</v>
      </c>
      <c r="H42" s="1084" t="s">
        <v>304</v>
      </c>
      <c r="I42" s="1084" t="s">
        <v>832</v>
      </c>
      <c r="J42" s="1084" t="s">
        <v>306</v>
      </c>
      <c r="K42" s="791"/>
    </row>
    <row r="43" spans="1:12" s="75" customFormat="1" ht="12" customHeight="1" x14ac:dyDescent="0.25">
      <c r="A43" s="790"/>
      <c r="E43" s="80"/>
      <c r="F43" s="82"/>
      <c r="G43" s="81"/>
      <c r="H43" s="82"/>
      <c r="I43" s="83"/>
      <c r="J43" s="80"/>
      <c r="K43" s="791"/>
      <c r="L43" s="87">
        <f>(F43*G43)+(F44*G44)+(F45*G45)+(F46*G46)+(F47*G47)+(F48*G48)</f>
        <v>0</v>
      </c>
    </row>
    <row r="44" spans="1:12" s="75" customFormat="1" ht="12" customHeight="1" x14ac:dyDescent="0.25">
      <c r="A44" s="790"/>
      <c r="E44" s="80"/>
      <c r="F44" s="82"/>
      <c r="G44" s="81"/>
      <c r="H44" s="82"/>
      <c r="I44" s="83"/>
      <c r="J44" s="80"/>
      <c r="K44" s="791"/>
      <c r="L44" s="88"/>
    </row>
    <row r="45" spans="1:12" s="75" customFormat="1" ht="12" customHeight="1" x14ac:dyDescent="0.25">
      <c r="A45" s="790"/>
      <c r="E45" s="80"/>
      <c r="F45" s="82"/>
      <c r="G45" s="81"/>
      <c r="H45" s="82"/>
      <c r="I45" s="83"/>
      <c r="J45" s="80"/>
      <c r="K45" s="791"/>
      <c r="L45" s="88"/>
    </row>
    <row r="46" spans="1:12" s="75" customFormat="1" ht="12" customHeight="1" x14ac:dyDescent="0.25">
      <c r="A46" s="790"/>
      <c r="E46" s="80"/>
      <c r="F46" s="82"/>
      <c r="G46" s="81"/>
      <c r="H46" s="82"/>
      <c r="I46" s="83"/>
      <c r="J46" s="80"/>
      <c r="K46" s="791"/>
      <c r="L46" s="88"/>
    </row>
    <row r="47" spans="1:12" s="75" customFormat="1" ht="13.8" x14ac:dyDescent="0.25">
      <c r="A47" s="790"/>
      <c r="E47" s="80"/>
      <c r="F47" s="82"/>
      <c r="G47" s="81"/>
      <c r="H47" s="82"/>
      <c r="I47" s="83"/>
      <c r="J47" s="80"/>
      <c r="K47" s="791"/>
      <c r="L47" s="88"/>
    </row>
    <row r="48" spans="1:12" s="75" customFormat="1" ht="12" customHeight="1" x14ac:dyDescent="0.25">
      <c r="B48" s="86" t="s">
        <v>822</v>
      </c>
      <c r="E48" s="80"/>
      <c r="F48" s="82"/>
      <c r="G48" s="81"/>
      <c r="H48" s="82"/>
      <c r="I48" s="83"/>
      <c r="J48" s="80"/>
      <c r="K48" s="791"/>
      <c r="L48" s="88"/>
    </row>
    <row r="49" spans="1:13" s="75" customFormat="1" ht="12" customHeight="1" x14ac:dyDescent="0.25">
      <c r="B49" s="105" t="s">
        <v>307</v>
      </c>
      <c r="C49" s="91"/>
      <c r="D49" s="788"/>
      <c r="E49" s="103"/>
      <c r="F49" s="84"/>
      <c r="G49" s="104"/>
      <c r="H49" s="103"/>
      <c r="I49" s="791"/>
      <c r="J49" s="88"/>
      <c r="M49" s="79"/>
    </row>
    <row r="50" spans="1:13" s="75" customFormat="1" ht="12" customHeight="1" x14ac:dyDescent="0.25">
      <c r="A50" s="790"/>
      <c r="B50" s="94" t="s">
        <v>1500</v>
      </c>
      <c r="C50" s="91"/>
      <c r="D50" s="788"/>
      <c r="E50" s="103"/>
      <c r="F50" s="84"/>
      <c r="G50" s="104"/>
      <c r="H50" s="103"/>
      <c r="I50" s="791"/>
      <c r="J50" s="88"/>
      <c r="M50" s="79"/>
    </row>
    <row r="51" spans="1:13" s="75" customFormat="1" ht="12" customHeight="1" x14ac:dyDescent="0.25">
      <c r="A51" s="790"/>
      <c r="B51" s="94" t="s">
        <v>991</v>
      </c>
      <c r="C51" s="91"/>
      <c r="D51" s="788"/>
      <c r="E51" s="103"/>
      <c r="F51" s="84"/>
      <c r="G51" s="104"/>
      <c r="H51" s="103"/>
      <c r="I51" s="791"/>
      <c r="J51" s="88"/>
      <c r="M51" s="79"/>
    </row>
    <row r="52" spans="1:13" s="75" customFormat="1" ht="12" customHeight="1" x14ac:dyDescent="0.25">
      <c r="A52" s="790"/>
      <c r="B52" s="94" t="s">
        <v>992</v>
      </c>
      <c r="C52" s="91"/>
      <c r="D52" s="788"/>
      <c r="E52" s="103"/>
      <c r="F52" s="84"/>
      <c r="G52" s="104"/>
      <c r="H52" s="103"/>
      <c r="I52" s="791"/>
      <c r="J52" s="88"/>
      <c r="M52" s="84"/>
    </row>
    <row r="53" spans="1:13" s="75" customFormat="1" ht="12" customHeight="1" x14ac:dyDescent="0.25">
      <c r="A53" s="790"/>
      <c r="B53" s="94"/>
      <c r="C53" s="97"/>
      <c r="D53" s="788"/>
      <c r="E53" s="792"/>
      <c r="F53" s="792"/>
      <c r="G53" s="792"/>
      <c r="H53" s="792"/>
      <c r="I53" s="792"/>
      <c r="J53" s="98"/>
      <c r="K53" s="791"/>
      <c r="L53" s="77"/>
    </row>
    <row r="54" spans="1:13" s="75" customFormat="1" ht="12" customHeight="1" x14ac:dyDescent="0.25">
      <c r="A54" s="790"/>
      <c r="C54" s="788"/>
      <c r="D54" s="788"/>
      <c r="E54" s="792"/>
      <c r="F54" s="792"/>
      <c r="G54" s="792"/>
      <c r="H54" s="792"/>
      <c r="I54" s="792"/>
      <c r="J54" s="100"/>
      <c r="K54" s="791"/>
      <c r="L54" s="77"/>
      <c r="M54" s="84"/>
    </row>
    <row r="55" spans="1:13" s="75" customFormat="1" ht="12" customHeight="1" x14ac:dyDescent="0.25">
      <c r="A55" s="93">
        <v>7.1</v>
      </c>
      <c r="B55" s="76" t="s">
        <v>1501</v>
      </c>
      <c r="C55" s="788"/>
      <c r="D55" s="788"/>
      <c r="E55" s="792"/>
      <c r="F55" s="792"/>
      <c r="G55" s="792"/>
      <c r="H55" s="792"/>
      <c r="I55" s="792"/>
      <c r="J55" s="100"/>
      <c r="K55" s="791"/>
      <c r="L55" s="88"/>
    </row>
    <row r="56" spans="1:13" s="75" customFormat="1" ht="12" customHeight="1" x14ac:dyDescent="0.25">
      <c r="A56" s="789"/>
      <c r="B56" s="651" t="s">
        <v>986</v>
      </c>
      <c r="C56" s="794"/>
      <c r="D56" s="794"/>
    </row>
    <row r="57" spans="1:13" s="75" customFormat="1" ht="12" customHeight="1" x14ac:dyDescent="0.25">
      <c r="A57" s="790"/>
      <c r="C57" s="788"/>
      <c r="D57" s="1084" t="s">
        <v>299</v>
      </c>
      <c r="E57" s="1084" t="s">
        <v>1494</v>
      </c>
      <c r="F57" s="1138" t="s">
        <v>864</v>
      </c>
      <c r="G57" s="1138"/>
      <c r="H57" s="1084" t="s">
        <v>864</v>
      </c>
      <c r="I57" s="1084" t="s">
        <v>983</v>
      </c>
      <c r="J57" s="1084" t="s">
        <v>302</v>
      </c>
      <c r="K57" s="74"/>
      <c r="L57" s="91"/>
    </row>
    <row r="58" spans="1:13" s="75" customFormat="1" ht="12" customHeight="1" x14ac:dyDescent="0.25">
      <c r="A58" s="790"/>
      <c r="B58" s="86" t="s">
        <v>822</v>
      </c>
      <c r="C58" s="91"/>
      <c r="D58" s="1084" t="s">
        <v>303</v>
      </c>
      <c r="E58" s="1084" t="s">
        <v>1495</v>
      </c>
      <c r="F58" s="1169" t="s">
        <v>858</v>
      </c>
      <c r="G58" s="1169"/>
      <c r="H58" s="1084" t="s">
        <v>304</v>
      </c>
      <c r="I58" s="1084" t="s">
        <v>305</v>
      </c>
      <c r="J58" s="1084" t="s">
        <v>306</v>
      </c>
      <c r="L58" s="77"/>
    </row>
    <row r="59" spans="1:13" s="75" customFormat="1" ht="12" customHeight="1" x14ac:dyDescent="0.25">
      <c r="A59" s="790"/>
      <c r="B59" s="105" t="s">
        <v>307</v>
      </c>
      <c r="C59" s="91"/>
      <c r="D59" s="80"/>
      <c r="E59" s="80"/>
      <c r="F59" s="1162"/>
      <c r="G59" s="1163"/>
      <c r="H59" s="1093"/>
      <c r="I59" s="83"/>
      <c r="J59" s="80"/>
      <c r="L59" s="87">
        <v>0</v>
      </c>
    </row>
    <row r="60" spans="1:13" s="75" customFormat="1" ht="12" customHeight="1" x14ac:dyDescent="0.25">
      <c r="A60" s="790"/>
      <c r="B60" s="105" t="s">
        <v>987</v>
      </c>
      <c r="C60" s="95"/>
      <c r="D60" s="788"/>
      <c r="E60" s="792"/>
      <c r="F60" s="792"/>
      <c r="G60" s="792"/>
      <c r="H60" s="98"/>
      <c r="I60" s="791"/>
      <c r="J60" s="77"/>
    </row>
    <row r="61" spans="1:13" s="75" customFormat="1" ht="12" customHeight="1" x14ac:dyDescent="0.25">
      <c r="A61" s="4"/>
      <c r="B61" s="4"/>
      <c r="C61" s="4"/>
      <c r="D61" s="4"/>
      <c r="E61" s="4"/>
      <c r="F61" s="4"/>
      <c r="G61" s="4"/>
      <c r="H61" s="4"/>
      <c r="I61" s="4"/>
      <c r="J61" s="4"/>
      <c r="K61" s="4"/>
      <c r="L61" s="4"/>
    </row>
    <row r="62" spans="1:13" s="75" customFormat="1" ht="12" customHeight="1" x14ac:dyDescent="0.25">
      <c r="A62" s="4"/>
      <c r="B62" s="4"/>
      <c r="C62" s="4"/>
      <c r="D62" s="4"/>
      <c r="E62" s="4"/>
      <c r="F62" s="4"/>
      <c r="G62" s="4"/>
      <c r="H62" s="4"/>
      <c r="I62" s="4"/>
      <c r="J62" s="4"/>
      <c r="K62" s="4"/>
      <c r="L62" s="4"/>
    </row>
    <row r="63" spans="1:13" s="75" customFormat="1" x14ac:dyDescent="0.25">
      <c r="A63" s="4"/>
      <c r="B63" s="4"/>
      <c r="C63" s="4"/>
      <c r="D63" s="4"/>
      <c r="E63" s="4"/>
      <c r="F63" s="4"/>
      <c r="G63" s="4"/>
      <c r="H63" s="4"/>
      <c r="I63" s="4"/>
      <c r="J63" s="4"/>
      <c r="K63" s="4"/>
      <c r="L63" s="4"/>
    </row>
    <row r="64" spans="1:13" s="75" customFormat="1" ht="12" customHeight="1" x14ac:dyDescent="0.25">
      <c r="A64" s="4"/>
      <c r="B64" s="4"/>
      <c r="C64" s="4"/>
      <c r="D64" s="4"/>
      <c r="E64" s="4"/>
      <c r="F64" s="4"/>
      <c r="G64" s="4"/>
      <c r="H64" s="4"/>
      <c r="I64" s="4"/>
      <c r="J64" s="4"/>
      <c r="K64" s="4"/>
      <c r="L64" s="4"/>
    </row>
    <row r="65" spans="1:12" s="75" customFormat="1" ht="12" customHeight="1" x14ac:dyDescent="0.25">
      <c r="A65" s="4"/>
      <c r="B65" s="4"/>
      <c r="C65" s="4"/>
      <c r="D65" s="4"/>
      <c r="E65" s="4"/>
      <c r="F65" s="4"/>
      <c r="G65" s="4"/>
      <c r="H65" s="4"/>
      <c r="I65" s="4"/>
      <c r="J65" s="4"/>
      <c r="K65" s="4"/>
      <c r="L65" s="4"/>
    </row>
    <row r="66" spans="1:12" s="75" customFormat="1" ht="12" customHeight="1" x14ac:dyDescent="0.25">
      <c r="A66" s="4"/>
      <c r="B66" s="4"/>
      <c r="C66" s="4"/>
      <c r="D66" s="4"/>
      <c r="E66" s="4"/>
      <c r="F66" s="4"/>
      <c r="G66" s="4"/>
      <c r="H66" s="4"/>
      <c r="I66" s="4"/>
      <c r="J66" s="4"/>
      <c r="K66" s="4"/>
      <c r="L66" s="4"/>
    </row>
    <row r="67" spans="1:12" s="75" customFormat="1" ht="12" customHeight="1" x14ac:dyDescent="0.25">
      <c r="A67" s="4"/>
      <c r="B67" s="4"/>
      <c r="C67" s="4"/>
      <c r="D67" s="4"/>
      <c r="E67" s="4"/>
      <c r="F67" s="4"/>
      <c r="G67" s="4"/>
      <c r="H67" s="4"/>
      <c r="I67" s="4"/>
      <c r="J67" s="4"/>
      <c r="K67" s="4"/>
      <c r="L67" s="4"/>
    </row>
    <row r="68" spans="1:12" s="75" customFormat="1" ht="12" customHeight="1" x14ac:dyDescent="0.25">
      <c r="A68" s="4"/>
      <c r="B68" s="4"/>
      <c r="C68" s="4"/>
      <c r="D68" s="4"/>
      <c r="E68" s="4"/>
      <c r="F68" s="4"/>
      <c r="G68" s="4"/>
      <c r="H68" s="4"/>
      <c r="I68" s="4"/>
      <c r="J68" s="4"/>
      <c r="K68" s="4"/>
      <c r="L68" s="4"/>
    </row>
  </sheetData>
  <mergeCells count="15">
    <mergeCell ref="F11:G11"/>
    <mergeCell ref="F19:G19"/>
    <mergeCell ref="F18:G18"/>
    <mergeCell ref="F9:G9"/>
    <mergeCell ref="F10:G10"/>
    <mergeCell ref="F17:G17"/>
    <mergeCell ref="F25:G25"/>
    <mergeCell ref="F26:G26"/>
    <mergeCell ref="F59:G59"/>
    <mergeCell ref="F57:G57"/>
    <mergeCell ref="F58:G58"/>
    <mergeCell ref="F27:G27"/>
    <mergeCell ref="F34:G34"/>
    <mergeCell ref="F35:G35"/>
    <mergeCell ref="F33:G33"/>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21">
    <tabColor indexed="17"/>
    <pageSetUpPr fitToPage="1"/>
  </sheetPr>
  <dimension ref="A1:M69"/>
  <sheetViews>
    <sheetView view="pageBreakPreview" zoomScaleNormal="100" zoomScaleSheetLayoutView="100" workbookViewId="0">
      <selection activeCell="E48" sqref="E48"/>
    </sheetView>
  </sheetViews>
  <sheetFormatPr defaultRowHeight="13.2" x14ac:dyDescent="0.25"/>
  <cols>
    <col min="1" max="1" width="6.33203125" style="4" customWidth="1"/>
    <col min="2" max="2" width="10" style="4" customWidth="1"/>
    <col min="3" max="3" width="11" style="4" customWidth="1"/>
    <col min="4" max="4" width="10.5546875" style="4" customWidth="1"/>
    <col min="5" max="5" width="12.6640625" style="4" customWidth="1"/>
    <col min="6" max="6" width="11" style="4" customWidth="1"/>
    <col min="7" max="7" width="7.44140625" style="4" customWidth="1"/>
    <col min="8" max="8" width="10.332031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1502</v>
      </c>
      <c r="B1" s="89"/>
      <c r="C1" s="89"/>
      <c r="D1" s="89"/>
      <c r="E1" s="89"/>
      <c r="F1" s="89"/>
      <c r="G1" s="89"/>
      <c r="H1" s="89"/>
      <c r="I1" s="89"/>
      <c r="J1" s="89"/>
      <c r="K1"/>
      <c r="L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7.5" customHeight="1" x14ac:dyDescent="0.25">
      <c r="K5"/>
      <c r="L5"/>
    </row>
    <row r="6" spans="1:13" ht="19.5" customHeight="1" x14ac:dyDescent="0.25">
      <c r="A6" s="109" t="s">
        <v>1492</v>
      </c>
      <c r="K6"/>
      <c r="L6" s="110" t="s">
        <v>295</v>
      </c>
    </row>
    <row r="7" spans="1:13" s="75" customFormat="1" ht="13.8" x14ac:dyDescent="0.25">
      <c r="A7" s="93">
        <v>7.1210000000000004</v>
      </c>
      <c r="B7" s="76" t="s">
        <v>1503</v>
      </c>
      <c r="C7" s="788"/>
      <c r="D7" s="788"/>
      <c r="E7" s="792"/>
      <c r="F7" s="792"/>
      <c r="G7" s="792"/>
      <c r="H7" s="100"/>
      <c r="I7" s="791"/>
      <c r="J7" s="88"/>
      <c r="L7" s="110" t="s">
        <v>297</v>
      </c>
    </row>
    <row r="8" spans="1:13" s="75" customFormat="1" ht="12.75" customHeight="1" x14ac:dyDescent="0.25">
      <c r="A8" s="789"/>
      <c r="B8" s="651" t="s">
        <v>989</v>
      </c>
      <c r="C8" s="794"/>
      <c r="D8" s="794"/>
      <c r="E8" s="1084"/>
      <c r="F8" s="1084"/>
      <c r="G8" s="1138" t="s">
        <v>827</v>
      </c>
      <c r="H8" s="1138"/>
      <c r="I8" s="795"/>
      <c r="J8" s="91"/>
      <c r="K8" s="74"/>
    </row>
    <row r="9" spans="1:13" s="75" customFormat="1" ht="12" customHeight="1" x14ac:dyDescent="0.25">
      <c r="A9" s="790"/>
      <c r="C9" s="1084" t="s">
        <v>299</v>
      </c>
      <c r="D9" s="1084" t="s">
        <v>844</v>
      </c>
      <c r="E9" s="1084" t="s">
        <v>845</v>
      </c>
      <c r="F9" s="1084" t="s">
        <v>300</v>
      </c>
      <c r="G9" s="1084" t="s">
        <v>295</v>
      </c>
      <c r="H9" s="1084" t="s">
        <v>299</v>
      </c>
      <c r="I9" s="1084" t="s">
        <v>829</v>
      </c>
      <c r="J9" s="1084" t="s">
        <v>302</v>
      </c>
      <c r="K9" s="795"/>
      <c r="L9" s="77"/>
      <c r="M9" s="79"/>
    </row>
    <row r="10" spans="1:13" s="75" customFormat="1" ht="12" customHeight="1" x14ac:dyDescent="0.25">
      <c r="A10" s="790"/>
      <c r="C10" s="1084" t="s">
        <v>303</v>
      </c>
      <c r="D10" s="1084" t="s">
        <v>846</v>
      </c>
      <c r="E10" s="1084" t="s">
        <v>847</v>
      </c>
      <c r="F10" s="1084" t="s">
        <v>304</v>
      </c>
      <c r="G10" s="1141" t="s">
        <v>831</v>
      </c>
      <c r="H10" s="1141"/>
      <c r="I10" s="1084" t="s">
        <v>832</v>
      </c>
      <c r="J10" s="1084" t="s">
        <v>306</v>
      </c>
      <c r="K10" s="791"/>
      <c r="M10" s="79"/>
    </row>
    <row r="11" spans="1:13" s="75" customFormat="1" ht="12" customHeight="1" x14ac:dyDescent="0.25">
      <c r="A11" s="790"/>
      <c r="B11" s="188"/>
      <c r="C11" s="80"/>
      <c r="D11" s="82"/>
      <c r="E11" s="81"/>
      <c r="F11" s="82"/>
      <c r="G11" s="107"/>
      <c r="H11" s="80"/>
      <c r="I11" s="83"/>
      <c r="J11" s="80"/>
      <c r="K11" s="791"/>
      <c r="L11" s="87">
        <f>(D11*E11)+(D12*E12)+(D13*E13)</f>
        <v>0</v>
      </c>
      <c r="M11" s="79"/>
    </row>
    <row r="12" spans="1:13" s="75" customFormat="1" ht="12" customHeight="1" x14ac:dyDescent="0.25">
      <c r="A12" s="790"/>
      <c r="B12" s="188"/>
      <c r="C12" s="80"/>
      <c r="D12" s="82"/>
      <c r="E12" s="81"/>
      <c r="F12" s="82"/>
      <c r="G12" s="107"/>
      <c r="H12" s="80"/>
      <c r="I12" s="83"/>
      <c r="J12" s="80"/>
      <c r="K12" s="791"/>
      <c r="L12" s="88"/>
    </row>
    <row r="13" spans="1:13" s="75" customFormat="1" ht="12" customHeight="1" x14ac:dyDescent="0.25">
      <c r="B13" s="86" t="s">
        <v>822</v>
      </c>
      <c r="C13" s="80"/>
      <c r="D13" s="82"/>
      <c r="E13" s="81"/>
      <c r="F13" s="82"/>
      <c r="G13" s="107"/>
      <c r="H13" s="80"/>
      <c r="I13" s="83"/>
      <c r="J13" s="80"/>
      <c r="K13" s="791"/>
      <c r="L13" s="88"/>
    </row>
    <row r="14" spans="1:13" s="75" customFormat="1" ht="12" customHeight="1" x14ac:dyDescent="0.25">
      <c r="B14" s="105" t="s">
        <v>307</v>
      </c>
      <c r="C14" s="91"/>
      <c r="D14" s="788"/>
      <c r="E14" s="103"/>
      <c r="F14" s="84"/>
      <c r="G14" s="104"/>
      <c r="H14" s="103"/>
      <c r="I14" s="791"/>
      <c r="J14" s="88"/>
    </row>
    <row r="15" spans="1:13" s="75" customFormat="1" ht="12" customHeight="1" x14ac:dyDescent="0.25">
      <c r="A15" s="790"/>
      <c r="B15" s="94" t="s">
        <v>1500</v>
      </c>
      <c r="C15" s="91"/>
      <c r="D15" s="788"/>
      <c r="E15" s="103"/>
      <c r="F15" s="84"/>
      <c r="G15" s="104"/>
      <c r="H15" s="103"/>
      <c r="I15" s="791"/>
      <c r="J15" s="88"/>
    </row>
    <row r="16" spans="1:13" s="75" customFormat="1" ht="12" customHeight="1" x14ac:dyDescent="0.25">
      <c r="A16" s="790"/>
      <c r="B16" s="94" t="s">
        <v>991</v>
      </c>
      <c r="C16" s="91"/>
      <c r="D16" s="788"/>
      <c r="E16" s="103"/>
      <c r="F16" s="84"/>
      <c r="G16" s="104"/>
      <c r="H16" s="103"/>
      <c r="I16" s="791"/>
      <c r="J16" s="88"/>
    </row>
    <row r="17" spans="1:13" s="75" customFormat="1" ht="12" customHeight="1" x14ac:dyDescent="0.25">
      <c r="A17" s="790"/>
      <c r="B17" s="94" t="s">
        <v>992</v>
      </c>
      <c r="C17" s="91"/>
      <c r="D17" s="788"/>
      <c r="E17" s="103"/>
      <c r="F17" s="84"/>
      <c r="G17" s="104"/>
      <c r="H17" s="103"/>
      <c r="I17" s="791"/>
      <c r="J17" s="88"/>
    </row>
    <row r="18" spans="1:13" s="75" customFormat="1" ht="12" customHeight="1" x14ac:dyDescent="0.25">
      <c r="A18" s="790"/>
      <c r="B18" s="94"/>
      <c r="C18" s="97"/>
      <c r="D18" s="788"/>
      <c r="E18" s="792"/>
      <c r="F18" s="792"/>
      <c r="G18" s="792"/>
      <c r="H18" s="792"/>
      <c r="I18" s="792"/>
      <c r="J18" s="98"/>
      <c r="K18" s="791"/>
      <c r="L18" s="77"/>
    </row>
    <row r="19" spans="1:13" s="75" customFormat="1" ht="12" customHeight="1" x14ac:dyDescent="0.25">
      <c r="A19" s="790"/>
      <c r="C19" s="788"/>
      <c r="D19" s="788"/>
      <c r="E19" s="792"/>
      <c r="F19" s="792"/>
      <c r="G19" s="792"/>
      <c r="H19" s="792"/>
      <c r="I19" s="792"/>
      <c r="J19" s="100"/>
      <c r="K19" s="791"/>
      <c r="L19" s="77"/>
    </row>
    <row r="20" spans="1:13" s="75" customFormat="1" ht="13.8" x14ac:dyDescent="0.25">
      <c r="A20" s="93">
        <v>7.14</v>
      </c>
      <c r="B20" s="76" t="s">
        <v>1504</v>
      </c>
      <c r="C20" s="788"/>
      <c r="D20" s="788"/>
      <c r="E20" s="792"/>
      <c r="F20" s="792"/>
      <c r="G20" s="792"/>
      <c r="H20" s="792"/>
      <c r="I20" s="792"/>
      <c r="J20" s="100"/>
      <c r="K20" s="791"/>
      <c r="L20" s="88"/>
    </row>
    <row r="21" spans="1:13" s="75" customFormat="1" ht="12" customHeight="1" x14ac:dyDescent="0.25">
      <c r="A21" s="789"/>
      <c r="B21" s="651" t="s">
        <v>986</v>
      </c>
      <c r="C21" s="794"/>
      <c r="D21" s="794"/>
      <c r="E21" s="1084" t="s">
        <v>299</v>
      </c>
      <c r="F21" s="1138" t="s">
        <v>856</v>
      </c>
      <c r="G21" s="1138"/>
      <c r="H21" s="1084" t="s">
        <v>857</v>
      </c>
      <c r="I21" s="1084" t="s">
        <v>983</v>
      </c>
      <c r="J21" s="1084" t="s">
        <v>302</v>
      </c>
      <c r="K21" s="74"/>
      <c r="L21" s="91"/>
    </row>
    <row r="22" spans="1:13" s="75" customFormat="1" ht="12" customHeight="1" x14ac:dyDescent="0.25">
      <c r="A22" s="790"/>
      <c r="B22" s="86" t="s">
        <v>822</v>
      </c>
      <c r="C22" s="788"/>
      <c r="D22" s="788"/>
      <c r="E22" s="1084" t="s">
        <v>303</v>
      </c>
      <c r="F22" s="1138" t="s">
        <v>858</v>
      </c>
      <c r="G22" s="1138"/>
      <c r="H22" s="1084" t="s">
        <v>304</v>
      </c>
      <c r="I22" s="1084" t="s">
        <v>305</v>
      </c>
      <c r="J22" s="1084" t="s">
        <v>306</v>
      </c>
      <c r="L22" s="77"/>
    </row>
    <row r="23" spans="1:13" s="75" customFormat="1" ht="12" customHeight="1" x14ac:dyDescent="0.25">
      <c r="A23" s="790"/>
      <c r="B23" s="105" t="s">
        <v>307</v>
      </c>
      <c r="C23" s="91"/>
      <c r="D23" s="788"/>
      <c r="E23" s="80"/>
      <c r="F23" s="1162"/>
      <c r="G23" s="1163"/>
      <c r="H23" s="1093"/>
      <c r="I23" s="83"/>
      <c r="J23" s="80"/>
      <c r="L23" s="87">
        <v>0</v>
      </c>
    </row>
    <row r="24" spans="1:13" s="75" customFormat="1" ht="12" customHeight="1" x14ac:dyDescent="0.25">
      <c r="A24" s="790"/>
      <c r="B24" s="105" t="s">
        <v>987</v>
      </c>
      <c r="C24" s="95"/>
      <c r="D24" s="788"/>
      <c r="E24" s="792"/>
      <c r="F24" s="792"/>
      <c r="G24" s="792"/>
      <c r="H24" s="98"/>
      <c r="I24" s="791"/>
      <c r="J24" s="77"/>
    </row>
    <row r="25" spans="1:13" s="75" customFormat="1" ht="12" customHeight="1" x14ac:dyDescent="0.25">
      <c r="A25" s="790"/>
      <c r="C25" s="95"/>
      <c r="D25" s="788"/>
      <c r="E25" s="792"/>
      <c r="F25" s="792"/>
      <c r="G25" s="792"/>
      <c r="H25" s="792"/>
      <c r="I25" s="792"/>
      <c r="J25" s="98"/>
      <c r="K25" s="791"/>
      <c r="L25" s="77"/>
    </row>
    <row r="26" spans="1:13" s="75" customFormat="1" ht="12" customHeight="1" x14ac:dyDescent="0.25">
      <c r="A26" s="790"/>
      <c r="B26" s="99"/>
      <c r="C26" s="97"/>
      <c r="D26" s="788"/>
      <c r="E26" s="792"/>
      <c r="F26" s="792"/>
      <c r="G26" s="792"/>
      <c r="H26" s="792"/>
      <c r="I26" s="792"/>
      <c r="J26" s="98"/>
      <c r="K26" s="791"/>
      <c r="L26" s="77"/>
    </row>
    <row r="27" spans="1:13" s="75" customFormat="1" ht="13.8" x14ac:dyDescent="0.25">
      <c r="A27" s="93">
        <v>7.1609999999999996</v>
      </c>
      <c r="B27" s="76" t="s">
        <v>1505</v>
      </c>
      <c r="C27" s="788"/>
      <c r="D27" s="788"/>
      <c r="E27" s="792"/>
      <c r="F27" s="792"/>
      <c r="G27" s="792"/>
      <c r="H27" s="100"/>
      <c r="I27" s="791"/>
      <c r="J27" s="88"/>
    </row>
    <row r="28" spans="1:13" s="75" customFormat="1" ht="12" customHeight="1" x14ac:dyDescent="0.25">
      <c r="A28" s="789"/>
      <c r="B28" s="651" t="s">
        <v>989</v>
      </c>
      <c r="C28" s="794"/>
      <c r="D28" s="794"/>
      <c r="E28" s="1084"/>
      <c r="F28" s="1084"/>
      <c r="G28" s="1138" t="s">
        <v>827</v>
      </c>
      <c r="H28" s="1138"/>
      <c r="I28" s="795"/>
      <c r="J28" s="91"/>
      <c r="K28" s="74"/>
    </row>
    <row r="29" spans="1:13" s="75" customFormat="1" ht="12" customHeight="1" x14ac:dyDescent="0.25">
      <c r="A29" s="790"/>
      <c r="C29" s="1084" t="s">
        <v>299</v>
      </c>
      <c r="D29" s="1084" t="s">
        <v>844</v>
      </c>
      <c r="E29" s="1084" t="s">
        <v>845</v>
      </c>
      <c r="F29" s="1084" t="s">
        <v>300</v>
      </c>
      <c r="G29" s="1084" t="s">
        <v>295</v>
      </c>
      <c r="H29" s="1084" t="s">
        <v>299</v>
      </c>
      <c r="I29" s="1084" t="s">
        <v>829</v>
      </c>
      <c r="J29" s="1084" t="s">
        <v>302</v>
      </c>
      <c r="K29" s="795"/>
      <c r="L29" s="77"/>
      <c r="M29" s="79"/>
    </row>
    <row r="30" spans="1:13" s="75" customFormat="1" ht="12" customHeight="1" x14ac:dyDescent="0.25">
      <c r="A30" s="790"/>
      <c r="C30" s="1084" t="s">
        <v>303</v>
      </c>
      <c r="D30" s="1084" t="s">
        <v>846</v>
      </c>
      <c r="E30" s="1084" t="s">
        <v>847</v>
      </c>
      <c r="F30" s="1084" t="s">
        <v>304</v>
      </c>
      <c r="G30" s="1141" t="s">
        <v>831</v>
      </c>
      <c r="H30" s="1141"/>
      <c r="I30" s="1084" t="s">
        <v>832</v>
      </c>
      <c r="J30" s="1084" t="s">
        <v>306</v>
      </c>
      <c r="K30" s="791"/>
      <c r="M30" s="79"/>
    </row>
    <row r="31" spans="1:13" s="75" customFormat="1" ht="12" customHeight="1" x14ac:dyDescent="0.25">
      <c r="A31" s="790"/>
      <c r="B31" s="188"/>
      <c r="C31" s="80"/>
      <c r="D31" s="82"/>
      <c r="E31" s="81"/>
      <c r="F31" s="82"/>
      <c r="G31" s="107"/>
      <c r="H31" s="80"/>
      <c r="I31" s="83"/>
      <c r="J31" s="80"/>
      <c r="K31" s="791"/>
      <c r="L31" s="87">
        <f>(D31*E31)+(D32*E32)+(D33*E33)</f>
        <v>0</v>
      </c>
      <c r="M31" s="79"/>
    </row>
    <row r="32" spans="1:13" s="75" customFormat="1" ht="12" customHeight="1" x14ac:dyDescent="0.25">
      <c r="A32" s="790"/>
      <c r="B32" s="188"/>
      <c r="C32" s="80"/>
      <c r="D32" s="82"/>
      <c r="E32" s="81"/>
      <c r="F32" s="82"/>
      <c r="G32" s="107"/>
      <c r="H32" s="80"/>
      <c r="I32" s="83"/>
      <c r="J32" s="80"/>
      <c r="K32" s="791"/>
      <c r="L32" s="88"/>
    </row>
    <row r="33" spans="1:12" s="75" customFormat="1" ht="12" customHeight="1" x14ac:dyDescent="0.25">
      <c r="B33" s="86" t="s">
        <v>822</v>
      </c>
      <c r="C33" s="80"/>
      <c r="D33" s="82"/>
      <c r="E33" s="81"/>
      <c r="F33" s="82"/>
      <c r="G33" s="107"/>
      <c r="H33" s="80"/>
      <c r="I33" s="83"/>
      <c r="J33" s="80"/>
      <c r="K33" s="791"/>
      <c r="L33" s="88"/>
    </row>
    <row r="34" spans="1:12" s="75" customFormat="1" ht="12" customHeight="1" x14ac:dyDescent="0.25">
      <c r="B34" s="105" t="s">
        <v>307</v>
      </c>
      <c r="C34" s="91"/>
      <c r="D34" s="788"/>
      <c r="E34" s="103"/>
      <c r="F34" s="84"/>
      <c r="G34" s="104"/>
      <c r="H34" s="103"/>
      <c r="I34" s="791"/>
      <c r="J34" s="88"/>
    </row>
    <row r="35" spans="1:12" s="75" customFormat="1" ht="12" customHeight="1" x14ac:dyDescent="0.25">
      <c r="A35" s="790"/>
      <c r="B35" s="94" t="s">
        <v>1500</v>
      </c>
      <c r="C35" s="91"/>
      <c r="D35" s="788"/>
      <c r="E35" s="103"/>
      <c r="F35" s="84"/>
      <c r="G35" s="104"/>
      <c r="H35" s="103"/>
      <c r="I35" s="791"/>
      <c r="J35" s="88"/>
    </row>
    <row r="36" spans="1:12" s="75" customFormat="1" ht="12" customHeight="1" x14ac:dyDescent="0.25">
      <c r="A36" s="790"/>
      <c r="B36" s="94" t="s">
        <v>991</v>
      </c>
      <c r="C36" s="91"/>
      <c r="D36" s="788"/>
      <c r="E36" s="103"/>
      <c r="F36" s="84"/>
      <c r="G36" s="104"/>
      <c r="H36" s="103"/>
      <c r="I36" s="791"/>
      <c r="J36" s="88"/>
    </row>
    <row r="37" spans="1:12" s="75" customFormat="1" ht="12" customHeight="1" x14ac:dyDescent="0.25">
      <c r="A37" s="790"/>
      <c r="B37" s="94" t="s">
        <v>992</v>
      </c>
      <c r="C37" s="91"/>
      <c r="D37" s="788"/>
      <c r="E37" s="103"/>
      <c r="F37" s="84"/>
      <c r="G37" s="104"/>
      <c r="H37" s="103"/>
      <c r="I37" s="791"/>
      <c r="J37" s="88"/>
    </row>
    <row r="38" spans="1:12" s="75" customFormat="1" ht="12" customHeight="1" x14ac:dyDescent="0.25">
      <c r="A38" s="790"/>
      <c r="B38" s="94"/>
      <c r="C38" s="97"/>
      <c r="D38" s="788"/>
      <c r="E38" s="792"/>
      <c r="F38" s="792"/>
      <c r="G38" s="792"/>
      <c r="H38" s="792"/>
      <c r="I38" s="792"/>
      <c r="J38" s="98"/>
      <c r="K38" s="791"/>
      <c r="L38" s="77"/>
    </row>
    <row r="39" spans="1:12" s="75" customFormat="1" ht="12" customHeight="1" x14ac:dyDescent="0.25">
      <c r="A39" s="790"/>
      <c r="C39" s="788"/>
      <c r="D39" s="788"/>
      <c r="E39" s="792"/>
      <c r="F39" s="792"/>
      <c r="G39" s="792"/>
      <c r="H39" s="792"/>
      <c r="I39" s="792"/>
      <c r="J39" s="100"/>
      <c r="K39" s="791"/>
      <c r="L39" s="77"/>
    </row>
    <row r="40" spans="1:12" s="75" customFormat="1" ht="13.8" x14ac:dyDescent="0.25">
      <c r="A40" s="93">
        <v>7.18</v>
      </c>
      <c r="B40" s="76" t="s">
        <v>1506</v>
      </c>
      <c r="C40" s="788"/>
      <c r="D40" s="788"/>
      <c r="E40" s="792"/>
      <c r="F40" s="792"/>
      <c r="G40" s="792"/>
      <c r="H40" s="792"/>
      <c r="I40" s="792"/>
      <c r="J40" s="100"/>
      <c r="K40" s="791"/>
      <c r="L40" s="88"/>
    </row>
    <row r="41" spans="1:12" s="75" customFormat="1" ht="12" customHeight="1" x14ac:dyDescent="0.25">
      <c r="A41" s="789"/>
      <c r="B41" s="651" t="s">
        <v>986</v>
      </c>
      <c r="C41" s="794"/>
      <c r="D41" s="794"/>
      <c r="E41" s="1084" t="s">
        <v>299</v>
      </c>
      <c r="F41" s="1138" t="s">
        <v>856</v>
      </c>
      <c r="G41" s="1138"/>
      <c r="H41" s="1084" t="s">
        <v>857</v>
      </c>
      <c r="I41" s="1084" t="s">
        <v>983</v>
      </c>
      <c r="J41" s="1084" t="s">
        <v>302</v>
      </c>
      <c r="K41" s="74"/>
      <c r="L41" s="91"/>
    </row>
    <row r="42" spans="1:12" s="75" customFormat="1" ht="12" customHeight="1" x14ac:dyDescent="0.25">
      <c r="A42" s="790"/>
      <c r="B42" s="86" t="s">
        <v>822</v>
      </c>
      <c r="C42" s="788"/>
      <c r="D42" s="788"/>
      <c r="E42" s="1084" t="s">
        <v>303</v>
      </c>
      <c r="F42" s="1138" t="s">
        <v>858</v>
      </c>
      <c r="G42" s="1138"/>
      <c r="H42" s="1084" t="s">
        <v>304</v>
      </c>
      <c r="I42" s="1084" t="s">
        <v>305</v>
      </c>
      <c r="J42" s="1084" t="s">
        <v>306</v>
      </c>
      <c r="L42" s="77"/>
    </row>
    <row r="43" spans="1:12" s="75" customFormat="1" ht="12" customHeight="1" x14ac:dyDescent="0.25">
      <c r="A43" s="790"/>
      <c r="B43" s="105" t="s">
        <v>307</v>
      </c>
      <c r="C43" s="91"/>
      <c r="D43" s="788"/>
      <c r="E43" s="80"/>
      <c r="F43" s="1162"/>
      <c r="G43" s="1163"/>
      <c r="H43" s="1093"/>
      <c r="I43" s="83"/>
      <c r="J43" s="80"/>
      <c r="L43" s="87">
        <v>0</v>
      </c>
    </row>
    <row r="44" spans="1:12" s="75" customFormat="1" ht="12" customHeight="1" x14ac:dyDescent="0.25">
      <c r="A44" s="790"/>
      <c r="B44" s="105" t="s">
        <v>987</v>
      </c>
      <c r="C44" s="95"/>
      <c r="D44" s="788"/>
      <c r="E44" s="792"/>
      <c r="F44" s="792"/>
      <c r="G44" s="792"/>
      <c r="H44" s="98"/>
      <c r="I44" s="791"/>
      <c r="J44" s="77"/>
    </row>
    <row r="45" spans="1:12" s="75" customFormat="1" ht="12" customHeight="1" x14ac:dyDescent="0.25">
      <c r="A45" s="790"/>
      <c r="C45" s="95"/>
      <c r="D45" s="788"/>
      <c r="E45" s="792"/>
      <c r="F45" s="792"/>
      <c r="G45" s="792"/>
      <c r="H45" s="792"/>
      <c r="I45" s="792"/>
      <c r="J45" s="98"/>
      <c r="K45" s="791"/>
      <c r="L45" s="77"/>
    </row>
    <row r="46" spans="1:12" s="75" customFormat="1" ht="12" customHeight="1" x14ac:dyDescent="0.25">
      <c r="A46" s="790"/>
      <c r="B46" s="99"/>
      <c r="C46" s="97"/>
      <c r="D46" s="788"/>
      <c r="E46" s="792"/>
      <c r="F46" s="792"/>
      <c r="G46" s="792"/>
      <c r="H46" s="792"/>
      <c r="I46" s="792"/>
      <c r="J46" s="98"/>
      <c r="K46" s="791"/>
      <c r="L46" s="77"/>
    </row>
    <row r="47" spans="1:12" s="75" customFormat="1" ht="12" customHeight="1" x14ac:dyDescent="0.25">
      <c r="A47" s="93">
        <v>7.2009999999999996</v>
      </c>
      <c r="B47" s="76" t="s">
        <v>1507</v>
      </c>
      <c r="C47" s="788"/>
      <c r="D47" s="788"/>
      <c r="E47" s="792"/>
      <c r="F47" s="792"/>
      <c r="G47" s="1138" t="s">
        <v>995</v>
      </c>
      <c r="H47" s="1138"/>
      <c r="I47" s="1138" t="s">
        <v>996</v>
      </c>
      <c r="J47" s="1138"/>
    </row>
    <row r="48" spans="1:12" s="75" customFormat="1" ht="12" customHeight="1" x14ac:dyDescent="0.25">
      <c r="A48" s="789"/>
      <c r="B48" s="651" t="s">
        <v>997</v>
      </c>
      <c r="C48" s="794"/>
      <c r="D48" s="794"/>
      <c r="E48" s="1084"/>
      <c r="F48" s="1084"/>
      <c r="G48" s="1084" t="s">
        <v>998</v>
      </c>
      <c r="H48" s="1084" t="s">
        <v>999</v>
      </c>
      <c r="I48" s="1138" t="s">
        <v>1000</v>
      </c>
      <c r="J48" s="1138"/>
      <c r="K48" s="74"/>
    </row>
    <row r="49" spans="1:13" s="75" customFormat="1" ht="12" customHeight="1" x14ac:dyDescent="0.25">
      <c r="A49" s="790"/>
      <c r="B49" s="86" t="s">
        <v>822</v>
      </c>
      <c r="C49" s="1084"/>
      <c r="D49" s="1084"/>
      <c r="F49" s="1084"/>
      <c r="G49" s="1141" t="s">
        <v>1508</v>
      </c>
      <c r="H49" s="1141"/>
      <c r="I49" s="1138" t="s">
        <v>1509</v>
      </c>
      <c r="J49" s="1138"/>
      <c r="K49" s="791"/>
      <c r="L49" s="77"/>
      <c r="M49" s="79"/>
    </row>
    <row r="50" spans="1:13" s="75" customFormat="1" ht="12" customHeight="1" x14ac:dyDescent="0.25">
      <c r="A50" s="790"/>
      <c r="B50" s="105" t="s">
        <v>307</v>
      </c>
      <c r="C50" s="1084"/>
      <c r="D50" s="1084"/>
      <c r="F50" s="1084"/>
      <c r="G50" s="82"/>
      <c r="H50" s="81"/>
      <c r="I50" s="1164"/>
      <c r="J50" s="1165"/>
      <c r="K50" s="791"/>
      <c r="L50" s="87">
        <f>I50</f>
        <v>0</v>
      </c>
      <c r="M50" s="79"/>
    </row>
    <row r="51" spans="1:13" s="75" customFormat="1" ht="12" customHeight="1" x14ac:dyDescent="0.25">
      <c r="A51" s="790"/>
      <c r="B51" s="105" t="s">
        <v>1510</v>
      </c>
      <c r="C51" s="1084"/>
      <c r="D51" s="1084"/>
      <c r="F51" s="1084"/>
      <c r="G51" s="108"/>
      <c r="H51" s="103"/>
      <c r="I51" s="106"/>
      <c r="J51" s="106"/>
      <c r="K51" s="791"/>
      <c r="L51" s="88"/>
      <c r="M51" s="79"/>
    </row>
    <row r="52" spans="1:13" s="75" customFormat="1" ht="12" customHeight="1" x14ac:dyDescent="0.25">
      <c r="B52" s="105" t="s">
        <v>1511</v>
      </c>
      <c r="C52" s="91"/>
      <c r="D52" s="788"/>
      <c r="E52" s="103"/>
      <c r="F52" s="84"/>
      <c r="G52" s="104"/>
      <c r="H52" s="103"/>
      <c r="I52" s="791"/>
      <c r="J52" s="88"/>
    </row>
    <row r="53" spans="1:13" s="75" customFormat="1" ht="12" customHeight="1" x14ac:dyDescent="0.25">
      <c r="A53" s="790"/>
      <c r="B53" s="94" t="s">
        <v>1512</v>
      </c>
      <c r="C53" s="91"/>
      <c r="D53" s="788"/>
      <c r="E53" s="103"/>
      <c r="F53" s="84"/>
      <c r="G53" s="104"/>
      <c r="H53" s="103"/>
      <c r="I53" s="791"/>
      <c r="J53" s="88"/>
    </row>
    <row r="54" spans="1:13" s="75" customFormat="1" ht="12" customHeight="1" x14ac:dyDescent="0.25">
      <c r="A54" s="790"/>
      <c r="C54" s="788"/>
      <c r="D54" s="788"/>
      <c r="E54" s="103"/>
      <c r="F54" s="84"/>
      <c r="G54" s="84"/>
      <c r="H54" s="84"/>
      <c r="I54" s="104"/>
      <c r="J54" s="103"/>
      <c r="K54" s="791"/>
      <c r="L54" s="88"/>
    </row>
    <row r="55" spans="1:13" s="75" customFormat="1" ht="12" customHeight="1" x14ac:dyDescent="0.25">
      <c r="A55" s="790"/>
      <c r="B55" s="94"/>
      <c r="C55" s="788"/>
      <c r="D55" s="788"/>
      <c r="E55" s="792"/>
      <c r="F55" s="792"/>
      <c r="G55" s="792"/>
      <c r="H55" s="792"/>
      <c r="I55" s="792"/>
      <c r="J55" s="98"/>
      <c r="K55" s="791"/>
      <c r="L55" s="77"/>
    </row>
    <row r="56" spans="1:13" s="75" customFormat="1" ht="12" customHeight="1" x14ac:dyDescent="0.25">
      <c r="A56" s="93">
        <v>7.25</v>
      </c>
      <c r="B56" s="76" t="s">
        <v>1513</v>
      </c>
      <c r="C56" s="788"/>
      <c r="D56" s="788"/>
      <c r="E56" s="792"/>
      <c r="F56" s="792"/>
      <c r="G56" s="792"/>
      <c r="H56" s="792"/>
      <c r="I56" s="1138" t="s">
        <v>1514</v>
      </c>
      <c r="J56" s="1138"/>
    </row>
    <row r="57" spans="1:13" s="75" customFormat="1" ht="12" customHeight="1" x14ac:dyDescent="0.25">
      <c r="A57" s="789"/>
      <c r="B57" s="651" t="s">
        <v>1006</v>
      </c>
      <c r="C57" s="794"/>
      <c r="D57" s="794"/>
      <c r="E57" s="1084"/>
      <c r="F57" s="1084"/>
      <c r="G57" s="1084"/>
      <c r="H57" s="1084"/>
      <c r="I57" s="1138" t="s">
        <v>1515</v>
      </c>
      <c r="J57" s="1138"/>
      <c r="K57" s="74"/>
    </row>
    <row r="58" spans="1:13" s="75" customFormat="1" ht="12" customHeight="1" x14ac:dyDescent="0.25">
      <c r="A58" s="790"/>
      <c r="B58" s="86" t="s">
        <v>822</v>
      </c>
      <c r="C58" s="1084"/>
      <c r="D58" s="1084"/>
      <c r="F58" s="1084"/>
      <c r="G58" s="1084"/>
      <c r="H58" s="1084"/>
      <c r="I58" s="1138" t="s">
        <v>1509</v>
      </c>
      <c r="J58" s="1138"/>
      <c r="K58" s="791"/>
      <c r="L58" s="77"/>
      <c r="M58" s="79"/>
    </row>
    <row r="59" spans="1:13" s="75" customFormat="1" ht="12" customHeight="1" x14ac:dyDescent="0.25">
      <c r="A59" s="790"/>
      <c r="B59" s="105" t="s">
        <v>1516</v>
      </c>
      <c r="C59" s="1084"/>
      <c r="D59" s="1084"/>
      <c r="F59" s="1084"/>
      <c r="G59" s="1084"/>
      <c r="H59" s="1084"/>
      <c r="I59" s="1164"/>
      <c r="J59" s="1165"/>
      <c r="K59" s="791"/>
      <c r="L59" s="87">
        <f>I59</f>
        <v>0</v>
      </c>
      <c r="M59" s="79"/>
    </row>
    <row r="60" spans="1:13" s="75" customFormat="1" ht="12" customHeight="1" x14ac:dyDescent="0.25">
      <c r="B60" s="105" t="s">
        <v>1517</v>
      </c>
      <c r="C60" s="91"/>
      <c r="D60" s="788"/>
      <c r="E60" s="103"/>
      <c r="F60" s="84"/>
      <c r="G60" s="104"/>
      <c r="H60" s="103"/>
      <c r="I60" s="791"/>
      <c r="J60" s="88"/>
    </row>
    <row r="61" spans="1:13" s="75" customFormat="1" ht="12" customHeight="1" x14ac:dyDescent="0.25">
      <c r="A61" s="790"/>
      <c r="B61" s="94" t="s">
        <v>1009</v>
      </c>
      <c r="C61" s="91"/>
      <c r="D61" s="788"/>
      <c r="E61" s="103"/>
      <c r="F61" s="84"/>
      <c r="G61" s="104"/>
      <c r="H61" s="103"/>
      <c r="I61" s="791"/>
      <c r="J61" s="88"/>
    </row>
    <row r="62" spans="1:13" s="75" customFormat="1" ht="12" customHeight="1" x14ac:dyDescent="0.25">
      <c r="A62" s="790"/>
      <c r="B62" s="94"/>
      <c r="C62" s="91"/>
      <c r="D62" s="788"/>
      <c r="E62" s="103"/>
      <c r="F62" s="84"/>
      <c r="G62" s="104"/>
      <c r="H62" s="103"/>
      <c r="I62" s="791"/>
      <c r="J62" s="88"/>
    </row>
    <row r="63" spans="1:13" s="75" customFormat="1" ht="12" customHeight="1" x14ac:dyDescent="0.25">
      <c r="A63" s="790"/>
      <c r="B63" s="94"/>
      <c r="C63" s="91"/>
      <c r="D63" s="788"/>
      <c r="E63" s="103"/>
      <c r="F63" s="84"/>
      <c r="G63" s="104"/>
      <c r="H63" s="103"/>
      <c r="I63" s="791"/>
      <c r="J63" s="88"/>
    </row>
    <row r="64" spans="1:13" s="75" customFormat="1" ht="12" customHeight="1" x14ac:dyDescent="0.25">
      <c r="A64" s="93">
        <v>7.26</v>
      </c>
      <c r="B64" s="76" t="s">
        <v>1518</v>
      </c>
      <c r="C64" s="788"/>
      <c r="D64" s="788"/>
      <c r="E64" s="792"/>
      <c r="F64" s="792"/>
      <c r="G64" s="792"/>
      <c r="H64" s="792"/>
      <c r="I64" s="1138" t="s">
        <v>1519</v>
      </c>
      <c r="J64" s="1138"/>
    </row>
    <row r="65" spans="1:13" s="75" customFormat="1" ht="12" customHeight="1" x14ac:dyDescent="0.25">
      <c r="A65" s="789"/>
      <c r="B65" s="651" t="s">
        <v>1520</v>
      </c>
      <c r="C65" s="794"/>
      <c r="D65" s="794"/>
      <c r="E65" s="1084"/>
      <c r="F65" s="1084"/>
      <c r="G65" s="1084"/>
      <c r="H65" s="1084"/>
      <c r="I65" s="1138" t="s">
        <v>1515</v>
      </c>
      <c r="J65" s="1138"/>
      <c r="K65" s="74"/>
    </row>
    <row r="66" spans="1:13" s="75" customFormat="1" ht="12" customHeight="1" x14ac:dyDescent="0.25">
      <c r="A66" s="790"/>
      <c r="B66" s="86" t="s">
        <v>822</v>
      </c>
      <c r="C66" s="1084"/>
      <c r="D66" s="1084"/>
      <c r="F66" s="1084"/>
      <c r="G66" s="1084"/>
      <c r="H66" s="1084"/>
      <c r="I66" s="1138" t="s">
        <v>1509</v>
      </c>
      <c r="J66" s="1138"/>
      <c r="K66" s="791"/>
      <c r="L66" s="77"/>
      <c r="M66" s="79"/>
    </row>
    <row r="67" spans="1:13" s="75" customFormat="1" ht="12" customHeight="1" x14ac:dyDescent="0.25">
      <c r="A67" s="790"/>
      <c r="B67" s="105" t="s">
        <v>1516</v>
      </c>
      <c r="C67" s="1084"/>
      <c r="D67" s="1084"/>
      <c r="F67" s="1084"/>
      <c r="G67" s="1084"/>
      <c r="H67" s="1084"/>
      <c r="I67" s="1164"/>
      <c r="J67" s="1165"/>
      <c r="K67" s="791"/>
      <c r="L67" s="87">
        <f>I67</f>
        <v>0</v>
      </c>
      <c r="M67" s="79"/>
    </row>
    <row r="68" spans="1:13" s="75" customFormat="1" ht="12" customHeight="1" x14ac:dyDescent="0.25">
      <c r="B68" s="105" t="s">
        <v>1521</v>
      </c>
      <c r="C68" s="91"/>
      <c r="D68" s="788"/>
      <c r="E68" s="103"/>
      <c r="F68" s="84"/>
      <c r="G68" s="104"/>
      <c r="H68" s="103"/>
      <c r="I68" s="791"/>
      <c r="J68" s="88"/>
    </row>
    <row r="69" spans="1:13" s="75" customFormat="1" ht="12" customHeight="1" x14ac:dyDescent="0.25">
      <c r="A69" s="790"/>
      <c r="B69" s="94" t="s">
        <v>1522</v>
      </c>
      <c r="C69" s="91"/>
      <c r="D69" s="788"/>
      <c r="E69" s="103"/>
      <c r="F69" s="84"/>
      <c r="G69" s="104"/>
      <c r="H69" s="103"/>
      <c r="I69" s="791"/>
      <c r="J69" s="88"/>
    </row>
  </sheetData>
  <mergeCells count="24">
    <mergeCell ref="I66:J66"/>
    <mergeCell ref="I67:J67"/>
    <mergeCell ref="I50:J50"/>
    <mergeCell ref="I56:J56"/>
    <mergeCell ref="I57:J57"/>
    <mergeCell ref="I58:J58"/>
    <mergeCell ref="I59:J59"/>
    <mergeCell ref="I64:J64"/>
    <mergeCell ref="I65:J65"/>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s>
  <phoneticPr fontId="3" type="noConversion"/>
  <printOptions horizontalCentered="1"/>
  <pageMargins left="0.5" right="0.5" top="0.5" bottom="0.5" header="0.4" footer="0.5"/>
  <pageSetup scale="84" orientation="portrait" r:id="rId1"/>
  <headerFooter alignWithMargins="0">
    <oddFooter>&amp;L&amp;8DWM/UST - 11/15/2024 Claim Forms&amp;R&amp;8(See also 11/15/2024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71">
    <tabColor indexed="17"/>
    <pageSetUpPr fitToPage="1"/>
  </sheetPr>
  <dimension ref="A1:L78"/>
  <sheetViews>
    <sheetView view="pageBreakPreview" topLeftCell="A40" zoomScaleNormal="100" zoomScaleSheetLayoutView="100" workbookViewId="0">
      <selection activeCell="E48" sqref="E48"/>
    </sheetView>
  </sheetViews>
  <sheetFormatPr defaultRowHeight="13.2" x14ac:dyDescent="0.25"/>
  <cols>
    <col min="2" max="2" width="13.33203125" customWidth="1"/>
    <col min="3" max="3" width="14.6640625" customWidth="1"/>
    <col min="4" max="4" width="15" customWidth="1"/>
    <col min="5" max="6" width="15.6640625" customWidth="1"/>
    <col min="7" max="7" width="12" customWidth="1"/>
    <col min="8" max="8" width="14.6640625" customWidth="1"/>
    <col min="9" max="9" width="2" customWidth="1"/>
    <col min="10" max="10" width="1.6640625" customWidth="1"/>
    <col min="11" max="11" width="15" style="4" customWidth="1"/>
    <col min="12" max="12" width="3.5546875" customWidth="1"/>
    <col min="13" max="13" width="3.33203125" customWidth="1"/>
  </cols>
  <sheetData>
    <row r="1" spans="1:12" x14ac:dyDescent="0.25">
      <c r="A1" s="196" t="s">
        <v>879</v>
      </c>
      <c r="B1" s="1087" t="str">
        <f>IF('Cost Summary Forms'!J1&gt;0,'Cost Summary Forms'!J1,"")</f>
        <v/>
      </c>
      <c r="C1" s="111" t="s">
        <v>2</v>
      </c>
      <c r="D1" s="118"/>
      <c r="E1" s="633" t="str">
        <f>IF('Cost Summary Forms'!E3&gt;0,'Cost Summary Forms'!E3,"")</f>
        <v/>
      </c>
      <c r="F1" s="118"/>
      <c r="H1" s="111" t="s">
        <v>880</v>
      </c>
      <c r="I1" s="112"/>
      <c r="J1" s="113" t="s">
        <v>881</v>
      </c>
      <c r="K1" s="114"/>
    </row>
    <row r="2" spans="1:12" ht="22.5" customHeight="1" x14ac:dyDescent="0.3">
      <c r="A2" s="70" t="s">
        <v>1523</v>
      </c>
      <c r="B2" s="71"/>
      <c r="C2" s="71"/>
      <c r="D2" s="71"/>
      <c r="E2" s="71"/>
      <c r="F2" s="115"/>
      <c r="G2" s="115"/>
      <c r="H2" s="115"/>
      <c r="I2" s="115"/>
      <c r="J2" s="115"/>
      <c r="K2" s="197"/>
      <c r="L2" s="71"/>
    </row>
    <row r="3" spans="1:12" ht="6.75" customHeight="1" x14ac:dyDescent="0.3">
      <c r="A3" s="118"/>
      <c r="B3" s="118"/>
      <c r="C3" s="118"/>
      <c r="D3" s="118"/>
      <c r="E3" s="118"/>
      <c r="F3" s="117"/>
      <c r="G3" s="117"/>
      <c r="H3" s="118"/>
      <c r="I3" s="118"/>
      <c r="J3" s="118"/>
      <c r="K3" s="235"/>
    </row>
    <row r="4" spans="1:12" ht="4.5" customHeight="1" x14ac:dyDescent="0.25">
      <c r="C4" s="198"/>
      <c r="E4" s="199"/>
      <c r="F4" s="199"/>
      <c r="G4" s="199"/>
      <c r="H4" s="199"/>
      <c r="I4" s="199"/>
      <c r="J4" s="199"/>
    </row>
    <row r="5" spans="1:12" s="4" customFormat="1" ht="13.8" x14ac:dyDescent="0.25">
      <c r="A5" s="213" t="s">
        <v>1524</v>
      </c>
      <c r="B5" s="200"/>
      <c r="D5" s="156"/>
      <c r="E5" s="201"/>
      <c r="F5" s="201"/>
      <c r="G5" s="201"/>
      <c r="H5" s="201"/>
      <c r="I5" s="201"/>
      <c r="J5" s="201"/>
    </row>
    <row r="6" spans="1:12" s="69" customFormat="1" ht="11.25" customHeight="1" x14ac:dyDescent="0.25">
      <c r="A6" s="202"/>
      <c r="B6" s="1"/>
      <c r="C6" s="1"/>
      <c r="D6" s="202"/>
      <c r="E6" s="1084" t="s">
        <v>1025</v>
      </c>
      <c r="F6" s="1084" t="s">
        <v>969</v>
      </c>
      <c r="G6" s="1084" t="s">
        <v>299</v>
      </c>
      <c r="H6" s="1084" t="s">
        <v>1026</v>
      </c>
      <c r="I6" s="1084"/>
      <c r="J6" s="1084"/>
      <c r="K6" s="4"/>
      <c r="L6" s="1"/>
    </row>
    <row r="7" spans="1:12" s="332" customFormat="1" ht="11.25" customHeight="1" x14ac:dyDescent="0.3">
      <c r="A7" s="329"/>
      <c r="B7" s="1100" t="s">
        <v>299</v>
      </c>
      <c r="C7" s="1100" t="s">
        <v>1027</v>
      </c>
      <c r="D7" s="330" t="s">
        <v>905</v>
      </c>
      <c r="E7" s="1084" t="s">
        <v>856</v>
      </c>
      <c r="F7" s="1084" t="s">
        <v>1028</v>
      </c>
      <c r="G7" s="1084" t="s">
        <v>973</v>
      </c>
      <c r="H7" s="1084" t="s">
        <v>1029</v>
      </c>
      <c r="I7" s="1084"/>
      <c r="J7" s="1084"/>
      <c r="K7" s="331" t="s">
        <v>445</v>
      </c>
      <c r="L7" s="1"/>
    </row>
    <row r="8" spans="1:12" s="332" customFormat="1" ht="11.25" customHeight="1" x14ac:dyDescent="0.3">
      <c r="A8" s="4"/>
      <c r="B8" s="1100" t="s">
        <v>1030</v>
      </c>
      <c r="C8" s="333" t="s">
        <v>1031</v>
      </c>
      <c r="D8" s="330" t="s">
        <v>911</v>
      </c>
      <c r="E8" s="1084" t="s">
        <v>304</v>
      </c>
      <c r="F8" s="1084" t="s">
        <v>305</v>
      </c>
      <c r="G8" s="1084" t="s">
        <v>306</v>
      </c>
      <c r="H8" s="286" t="s">
        <v>831</v>
      </c>
      <c r="I8" s="286"/>
      <c r="J8" s="286"/>
      <c r="K8" s="331" t="s">
        <v>1032</v>
      </c>
      <c r="L8" s="1"/>
    </row>
    <row r="9" spans="1:12" x14ac:dyDescent="0.25">
      <c r="A9" s="187" t="s">
        <v>1033</v>
      </c>
      <c r="B9" s="204"/>
      <c r="C9" s="123"/>
      <c r="D9" s="1089"/>
      <c r="E9" s="82"/>
      <c r="F9" s="83"/>
      <c r="G9" s="80"/>
      <c r="H9" s="82"/>
      <c r="I9" s="205"/>
      <c r="J9" s="206"/>
      <c r="K9" s="1089">
        <f t="shared" ref="K9:K20" si="0">C9*D9</f>
        <v>0</v>
      </c>
    </row>
    <row r="10" spans="1:12" x14ac:dyDescent="0.25">
      <c r="A10" s="187" t="s">
        <v>1034</v>
      </c>
      <c r="B10" s="204"/>
      <c r="C10" s="123"/>
      <c r="D10" s="1089"/>
      <c r="E10" s="82"/>
      <c r="F10" s="83"/>
      <c r="G10" s="80"/>
      <c r="H10" s="82"/>
      <c r="I10" s="205"/>
      <c r="J10" s="206"/>
      <c r="K10" s="1089">
        <f t="shared" si="0"/>
        <v>0</v>
      </c>
    </row>
    <row r="11" spans="1:12" x14ac:dyDescent="0.25">
      <c r="A11" s="187" t="s">
        <v>1035</v>
      </c>
      <c r="B11" s="204"/>
      <c r="C11" s="123"/>
      <c r="D11" s="1089"/>
      <c r="E11" s="82"/>
      <c r="F11" s="83"/>
      <c r="G11" s="80"/>
      <c r="H11" s="82"/>
      <c r="I11" s="205"/>
      <c r="J11" s="206"/>
      <c r="K11" s="1089">
        <f t="shared" si="0"/>
        <v>0</v>
      </c>
    </row>
    <row r="12" spans="1:12" x14ac:dyDescent="0.25">
      <c r="A12" s="187" t="s">
        <v>1036</v>
      </c>
      <c r="B12" s="204"/>
      <c r="C12" s="123"/>
      <c r="D12" s="1089"/>
      <c r="E12" s="82"/>
      <c r="F12" s="83"/>
      <c r="G12" s="80"/>
      <c r="H12" s="82"/>
      <c r="I12" s="205"/>
      <c r="J12" s="206"/>
      <c r="K12" s="1089">
        <f t="shared" si="0"/>
        <v>0</v>
      </c>
    </row>
    <row r="13" spans="1:12" x14ac:dyDescent="0.25">
      <c r="A13" s="187" t="s">
        <v>1037</v>
      </c>
      <c r="B13" s="204"/>
      <c r="C13" s="123"/>
      <c r="D13" s="1089"/>
      <c r="E13" s="82"/>
      <c r="F13" s="83"/>
      <c r="G13" s="80"/>
      <c r="H13" s="82"/>
      <c r="I13" s="205"/>
      <c r="J13" s="206"/>
      <c r="K13" s="1089">
        <f t="shared" si="0"/>
        <v>0</v>
      </c>
    </row>
    <row r="14" spans="1:12" x14ac:dyDescent="0.25">
      <c r="A14" s="187" t="s">
        <v>1038</v>
      </c>
      <c r="B14" s="204"/>
      <c r="C14" s="123"/>
      <c r="D14" s="1089"/>
      <c r="E14" s="82"/>
      <c r="F14" s="83"/>
      <c r="G14" s="80"/>
      <c r="H14" s="82"/>
      <c r="I14" s="205"/>
      <c r="J14" s="206"/>
      <c r="K14" s="1089">
        <f t="shared" si="0"/>
        <v>0</v>
      </c>
    </row>
    <row r="15" spans="1:12" x14ac:dyDescent="0.25">
      <c r="A15" s="187" t="s">
        <v>1039</v>
      </c>
      <c r="B15" s="204"/>
      <c r="C15" s="123"/>
      <c r="D15" s="1089"/>
      <c r="E15" s="82"/>
      <c r="F15" s="83"/>
      <c r="G15" s="80"/>
      <c r="H15" s="82"/>
      <c r="I15" s="205"/>
      <c r="J15" s="206"/>
      <c r="K15" s="1089">
        <f t="shared" si="0"/>
        <v>0</v>
      </c>
    </row>
    <row r="16" spans="1:12" x14ac:dyDescent="0.25">
      <c r="A16" s="187" t="s">
        <v>1040</v>
      </c>
      <c r="B16" s="204"/>
      <c r="C16" s="123"/>
      <c r="D16" s="1089"/>
      <c r="E16" s="82"/>
      <c r="F16" s="83"/>
      <c r="G16" s="80"/>
      <c r="H16" s="82"/>
      <c r="I16" s="205"/>
      <c r="J16" s="206"/>
      <c r="K16" s="1089">
        <f t="shared" si="0"/>
        <v>0</v>
      </c>
    </row>
    <row r="17" spans="1:11" x14ac:dyDescent="0.25">
      <c r="A17" s="187" t="s">
        <v>1041</v>
      </c>
      <c r="B17" s="204"/>
      <c r="C17" s="123"/>
      <c r="D17" s="1089"/>
      <c r="E17" s="82"/>
      <c r="F17" s="83"/>
      <c r="G17" s="80"/>
      <c r="H17" s="82"/>
      <c r="I17" s="205"/>
      <c r="J17" s="206"/>
      <c r="K17" s="1089">
        <f>C17*D17</f>
        <v>0</v>
      </c>
    </row>
    <row r="18" spans="1:11" x14ac:dyDescent="0.25">
      <c r="A18" s="187" t="s">
        <v>1042</v>
      </c>
      <c r="B18" s="204"/>
      <c r="C18" s="123"/>
      <c r="D18" s="1089"/>
      <c r="E18" s="82"/>
      <c r="F18" s="83"/>
      <c r="G18" s="80"/>
      <c r="H18" s="82"/>
      <c r="I18" s="205"/>
      <c r="J18" s="206"/>
      <c r="K18" s="1089">
        <f>C18*D18</f>
        <v>0</v>
      </c>
    </row>
    <row r="19" spans="1:11" x14ac:dyDescent="0.25">
      <c r="A19" s="187" t="s">
        <v>1525</v>
      </c>
      <c r="B19" s="204"/>
      <c r="C19" s="123"/>
      <c r="D19" s="1089"/>
      <c r="E19" s="82"/>
      <c r="F19" s="83"/>
      <c r="G19" s="80"/>
      <c r="H19" s="82"/>
      <c r="I19" s="205"/>
      <c r="J19" s="206"/>
      <c r="K19" s="1089">
        <f t="shared" si="0"/>
        <v>0</v>
      </c>
    </row>
    <row r="20" spans="1:11" x14ac:dyDescent="0.25">
      <c r="A20" s="187" t="s">
        <v>1526</v>
      </c>
      <c r="B20" s="204"/>
      <c r="C20" s="123"/>
      <c r="D20" s="1089"/>
      <c r="E20" s="82"/>
      <c r="F20" s="83"/>
      <c r="G20" s="80"/>
      <c r="H20" s="82"/>
      <c r="I20" s="205"/>
      <c r="J20" s="206"/>
      <c r="K20" s="1089">
        <f t="shared" si="0"/>
        <v>0</v>
      </c>
    </row>
    <row r="21" spans="1:11" s="62" customFormat="1" ht="13.8" x14ac:dyDescent="0.25">
      <c r="A21" s="214" t="s">
        <v>1527</v>
      </c>
      <c r="E21" s="207"/>
      <c r="F21" s="208"/>
      <c r="G21" s="207"/>
      <c r="J21" s="233" t="s">
        <v>1528</v>
      </c>
      <c r="K21" s="242">
        <f>SUM(K9:K20)</f>
        <v>0</v>
      </c>
    </row>
    <row r="22" spans="1:11" x14ac:dyDescent="0.25">
      <c r="A22" s="219" t="s">
        <v>307</v>
      </c>
      <c r="E22" s="84"/>
      <c r="F22" s="108"/>
      <c r="G22" s="209"/>
      <c r="K22" s="210" t="s">
        <v>1046</v>
      </c>
    </row>
    <row r="23" spans="1:11" ht="5.25" customHeight="1" x14ac:dyDescent="0.25">
      <c r="A23" s="246"/>
      <c r="B23" s="247"/>
      <c r="C23" s="247"/>
      <c r="D23" s="247"/>
      <c r="E23" s="248"/>
      <c r="F23" s="249"/>
      <c r="G23" s="250"/>
      <c r="H23" s="247"/>
      <c r="I23" s="247"/>
      <c r="J23" s="247"/>
      <c r="K23" s="251"/>
    </row>
    <row r="24" spans="1:11" s="4" customFormat="1" ht="3.75" customHeight="1" x14ac:dyDescent="0.25">
      <c r="A24" s="156"/>
      <c r="D24" s="156"/>
      <c r="E24" s="215"/>
    </row>
    <row r="25" spans="1:11" s="16" customFormat="1" ht="13.8" x14ac:dyDescent="0.25">
      <c r="A25" s="220" t="s">
        <v>1529</v>
      </c>
      <c r="B25" s="221"/>
      <c r="C25" s="221"/>
      <c r="D25" s="221"/>
      <c r="E25" s="222"/>
      <c r="F25" s="334" t="s">
        <v>969</v>
      </c>
      <c r="G25" s="335" t="s">
        <v>299</v>
      </c>
      <c r="H25" s="335" t="s">
        <v>1026</v>
      </c>
      <c r="K25" s="334" t="s">
        <v>1048</v>
      </c>
    </row>
    <row r="26" spans="1:11" s="16" customFormat="1" x14ac:dyDescent="0.25">
      <c r="A26" s="1100" t="s">
        <v>357</v>
      </c>
      <c r="B26" s="131"/>
      <c r="D26" s="223"/>
      <c r="E26" s="336" t="s">
        <v>864</v>
      </c>
      <c r="F26" s="337" t="s">
        <v>973</v>
      </c>
      <c r="G26" s="336" t="s">
        <v>973</v>
      </c>
      <c r="H26" s="336" t="s">
        <v>1029</v>
      </c>
      <c r="K26" s="337" t="s">
        <v>1049</v>
      </c>
    </row>
    <row r="27" spans="1:11" s="69" customFormat="1" x14ac:dyDescent="0.25">
      <c r="A27" s="1100" t="s">
        <v>1050</v>
      </c>
      <c r="B27" s="224" t="s">
        <v>1051</v>
      </c>
      <c r="C27" s="822"/>
      <c r="D27" s="943"/>
      <c r="E27" s="225" t="s">
        <v>1052</v>
      </c>
      <c r="F27" s="338" t="s">
        <v>305</v>
      </c>
      <c r="G27" s="227" t="s">
        <v>306</v>
      </c>
      <c r="H27" s="339" t="s">
        <v>831</v>
      </c>
      <c r="I27" s="1"/>
      <c r="J27" s="1"/>
      <c r="K27" s="226" t="s">
        <v>872</v>
      </c>
    </row>
    <row r="28" spans="1:11" x14ac:dyDescent="0.25">
      <c r="A28" s="243"/>
      <c r="B28" s="614"/>
      <c r="C28" s="1086"/>
      <c r="D28" s="615"/>
      <c r="E28" s="228"/>
      <c r="F28" s="83"/>
      <c r="G28" s="80"/>
      <c r="H28" s="231"/>
      <c r="K28" s="149">
        <v>0</v>
      </c>
    </row>
    <row r="29" spans="1:11" x14ac:dyDescent="0.25">
      <c r="A29" s="243"/>
      <c r="B29" s="614"/>
      <c r="C29" s="1086"/>
      <c r="D29" s="615"/>
      <c r="E29" s="228"/>
      <c r="F29" s="83"/>
      <c r="G29" s="80"/>
      <c r="H29" s="232"/>
      <c r="K29" s="149">
        <v>0</v>
      </c>
    </row>
    <row r="30" spans="1:11" x14ac:dyDescent="0.25">
      <c r="A30" s="243"/>
      <c r="B30" s="614"/>
      <c r="C30" s="1086"/>
      <c r="D30" s="615"/>
      <c r="E30" s="228"/>
      <c r="F30" s="83"/>
      <c r="G30" s="80"/>
      <c r="H30" s="232"/>
      <c r="K30" s="149">
        <v>0</v>
      </c>
    </row>
    <row r="31" spans="1:11" x14ac:dyDescent="0.25">
      <c r="A31" s="243"/>
      <c r="B31" s="614"/>
      <c r="C31" s="1086"/>
      <c r="D31" s="615"/>
      <c r="E31" s="228"/>
      <c r="F31" s="83"/>
      <c r="G31" s="80"/>
      <c r="H31" s="232"/>
      <c r="K31" s="149">
        <v>0</v>
      </c>
    </row>
    <row r="32" spans="1:11" x14ac:dyDescent="0.25">
      <c r="A32" s="243"/>
      <c r="B32" s="614"/>
      <c r="C32" s="1086"/>
      <c r="D32" s="615"/>
      <c r="E32" s="228"/>
      <c r="F32" s="83"/>
      <c r="G32" s="80"/>
      <c r="H32" s="232"/>
      <c r="K32" s="149">
        <v>0</v>
      </c>
    </row>
    <row r="33" spans="1:11" x14ac:dyDescent="0.25">
      <c r="A33" s="243"/>
      <c r="B33" s="614"/>
      <c r="C33" s="1086"/>
      <c r="D33" s="615"/>
      <c r="E33" s="228"/>
      <c r="F33" s="83"/>
      <c r="G33" s="80"/>
      <c r="H33" s="232"/>
      <c r="K33" s="149">
        <v>0</v>
      </c>
    </row>
    <row r="34" spans="1:11" x14ac:dyDescent="0.25">
      <c r="A34" s="243"/>
      <c r="B34" s="614"/>
      <c r="C34" s="1086"/>
      <c r="D34" s="615"/>
      <c r="E34" s="228"/>
      <c r="F34" s="83"/>
      <c r="G34" s="80"/>
      <c r="H34" s="231"/>
      <c r="K34" s="149">
        <v>0</v>
      </c>
    </row>
    <row r="35" spans="1:11" ht="13.8" thickBot="1" x14ac:dyDescent="0.3">
      <c r="A35" s="243"/>
      <c r="B35" s="614"/>
      <c r="C35" s="1086"/>
      <c r="D35" s="615"/>
      <c r="E35" s="228"/>
      <c r="F35" s="83"/>
      <c r="G35" s="80"/>
      <c r="H35" s="232"/>
      <c r="K35" s="149">
        <v>0</v>
      </c>
    </row>
    <row r="36" spans="1:11" s="62" customFormat="1" ht="14.4" thickBot="1" x14ac:dyDescent="0.3">
      <c r="A36" s="219" t="s">
        <v>1530</v>
      </c>
      <c r="B36" s="902"/>
      <c r="C36" s="902"/>
      <c r="D36" s="238"/>
      <c r="H36" s="239"/>
      <c r="J36" s="233" t="s">
        <v>1531</v>
      </c>
      <c r="K36" s="240">
        <f>SUM(K28:K35)</f>
        <v>0</v>
      </c>
    </row>
    <row r="37" spans="1:11" x14ac:dyDescent="0.25">
      <c r="A37" s="219"/>
      <c r="K37" s="210" t="s">
        <v>1046</v>
      </c>
    </row>
    <row r="38" spans="1:11" ht="4.5" customHeight="1" x14ac:dyDescent="0.25">
      <c r="A38" s="246"/>
      <c r="B38" s="247"/>
      <c r="C38" s="247"/>
      <c r="D38" s="247"/>
      <c r="E38" s="248"/>
      <c r="F38" s="249"/>
      <c r="G38" s="250"/>
      <c r="H38" s="247"/>
      <c r="I38" s="247"/>
      <c r="J38" s="247"/>
      <c r="K38" s="251"/>
    </row>
    <row r="39" spans="1:11" s="4" customFormat="1" ht="6" customHeight="1" x14ac:dyDescent="0.25">
      <c r="A39" s="156"/>
      <c r="D39" s="156"/>
      <c r="E39" s="215"/>
    </row>
    <row r="40" spans="1:11" s="16" customFormat="1" ht="13.8" x14ac:dyDescent="0.25">
      <c r="A40" s="220" t="s">
        <v>1532</v>
      </c>
      <c r="B40" s="221"/>
      <c r="C40" s="221"/>
      <c r="D40" s="221"/>
      <c r="E40" s="222"/>
      <c r="F40" s="334" t="s">
        <v>969</v>
      </c>
      <c r="G40" s="335" t="s">
        <v>299</v>
      </c>
      <c r="H40" s="335" t="s">
        <v>1026</v>
      </c>
      <c r="K40" s="334" t="s">
        <v>1533</v>
      </c>
    </row>
    <row r="41" spans="1:11" s="16" customFormat="1" x14ac:dyDescent="0.25">
      <c r="A41" s="1100" t="s">
        <v>357</v>
      </c>
      <c r="B41" s="131"/>
      <c r="D41" s="223"/>
      <c r="E41" s="336" t="s">
        <v>1534</v>
      </c>
      <c r="F41" s="337" t="s">
        <v>973</v>
      </c>
      <c r="G41" s="336" t="s">
        <v>973</v>
      </c>
      <c r="H41" s="336" t="s">
        <v>1029</v>
      </c>
      <c r="K41" s="337" t="s">
        <v>1535</v>
      </c>
    </row>
    <row r="42" spans="1:11" s="69" customFormat="1" x14ac:dyDescent="0.25">
      <c r="A42" s="1100" t="s">
        <v>1536</v>
      </c>
      <c r="B42" s="224" t="s">
        <v>1537</v>
      </c>
      <c r="C42" s="822"/>
      <c r="D42" s="943"/>
      <c r="E42" s="225" t="s">
        <v>1052</v>
      </c>
      <c r="F42" s="338" t="s">
        <v>305</v>
      </c>
      <c r="G42" s="227" t="s">
        <v>306</v>
      </c>
      <c r="H42" s="339" t="s">
        <v>831</v>
      </c>
      <c r="I42" s="1"/>
      <c r="J42" s="1"/>
      <c r="K42" s="226" t="s">
        <v>1538</v>
      </c>
    </row>
    <row r="43" spans="1:11" x14ac:dyDescent="0.25">
      <c r="A43" s="243"/>
      <c r="B43" s="614"/>
      <c r="C43" s="1086"/>
      <c r="D43" s="615"/>
      <c r="E43" s="228"/>
      <c r="F43" s="83"/>
      <c r="G43" s="80"/>
      <c r="H43" s="231"/>
      <c r="K43" s="149">
        <v>0</v>
      </c>
    </row>
    <row r="44" spans="1:11" x14ac:dyDescent="0.25">
      <c r="A44" s="243"/>
      <c r="B44" s="614"/>
      <c r="C44" s="1086"/>
      <c r="D44" s="615"/>
      <c r="E44" s="228"/>
      <c r="F44" s="83"/>
      <c r="G44" s="80"/>
      <c r="H44" s="232"/>
      <c r="K44" s="149">
        <v>0</v>
      </c>
    </row>
    <row r="45" spans="1:11" x14ac:dyDescent="0.25">
      <c r="A45" s="243"/>
      <c r="B45" s="614"/>
      <c r="C45" s="1086"/>
      <c r="D45" s="615"/>
      <c r="E45" s="228"/>
      <c r="F45" s="83"/>
      <c r="G45" s="80"/>
      <c r="H45" s="232"/>
      <c r="K45" s="149">
        <v>0</v>
      </c>
    </row>
    <row r="46" spans="1:11" x14ac:dyDescent="0.25">
      <c r="A46" s="243"/>
      <c r="B46" s="614"/>
      <c r="C46" s="1086"/>
      <c r="D46" s="615"/>
      <c r="E46" s="228"/>
      <c r="F46" s="83"/>
      <c r="G46" s="80"/>
      <c r="H46" s="232"/>
      <c r="K46" s="149">
        <v>0</v>
      </c>
    </row>
    <row r="47" spans="1:11" x14ac:dyDescent="0.25">
      <c r="A47" s="243"/>
      <c r="B47" s="614"/>
      <c r="C47" s="1086"/>
      <c r="D47" s="615"/>
      <c r="E47" s="228"/>
      <c r="F47" s="83"/>
      <c r="G47" s="80"/>
      <c r="H47" s="231"/>
      <c r="K47" s="149">
        <v>0</v>
      </c>
    </row>
    <row r="48" spans="1:11" x14ac:dyDescent="0.25">
      <c r="A48" s="243"/>
      <c r="B48" s="614"/>
      <c r="C48" s="1086"/>
      <c r="D48" s="615"/>
      <c r="E48" s="228"/>
      <c r="F48" s="83"/>
      <c r="G48" s="80"/>
      <c r="H48" s="232"/>
      <c r="K48" s="149">
        <v>0</v>
      </c>
    </row>
    <row r="49" spans="1:11" x14ac:dyDescent="0.25">
      <c r="A49" s="243"/>
      <c r="B49" s="614"/>
      <c r="C49" s="1086"/>
      <c r="D49" s="615"/>
      <c r="E49" s="228"/>
      <c r="F49" s="83"/>
      <c r="G49" s="80"/>
      <c r="H49" s="231"/>
      <c r="K49" s="149">
        <v>0</v>
      </c>
    </row>
    <row r="50" spans="1:11" x14ac:dyDescent="0.25">
      <c r="A50" s="243"/>
      <c r="B50" s="614"/>
      <c r="C50" s="1086"/>
      <c r="D50" s="615"/>
      <c r="E50" s="228"/>
      <c r="F50" s="83"/>
      <c r="G50" s="80"/>
      <c r="H50" s="232"/>
      <c r="K50" s="149">
        <v>0</v>
      </c>
    </row>
    <row r="51" spans="1:11" x14ac:dyDescent="0.25">
      <c r="A51" s="243"/>
      <c r="B51" s="614"/>
      <c r="C51" s="1086"/>
      <c r="D51" s="615"/>
      <c r="E51" s="228"/>
      <c r="F51" s="83"/>
      <c r="G51" s="80"/>
      <c r="H51" s="232"/>
      <c r="K51" s="149">
        <v>0</v>
      </c>
    </row>
    <row r="52" spans="1:11" x14ac:dyDescent="0.25">
      <c r="A52" s="243"/>
      <c r="B52" s="614"/>
      <c r="C52" s="1086"/>
      <c r="D52" s="615"/>
      <c r="E52" s="228"/>
      <c r="F52" s="83"/>
      <c r="G52" s="80"/>
      <c r="H52" s="232"/>
      <c r="K52" s="149">
        <v>0</v>
      </c>
    </row>
    <row r="53" spans="1:11" x14ac:dyDescent="0.25">
      <c r="A53" s="243"/>
      <c r="B53" s="614"/>
      <c r="C53" s="1086"/>
      <c r="D53" s="615"/>
      <c r="E53" s="228"/>
      <c r="F53" s="83"/>
      <c r="G53" s="80"/>
      <c r="H53" s="232"/>
      <c r="K53" s="149">
        <v>0</v>
      </c>
    </row>
    <row r="54" spans="1:11" ht="13.8" thickBot="1" x14ac:dyDescent="0.3">
      <c r="A54" s="243"/>
      <c r="B54" s="614"/>
      <c r="C54" s="1086"/>
      <c r="D54" s="615"/>
      <c r="E54" s="228"/>
      <c r="F54" s="83"/>
      <c r="G54" s="80"/>
      <c r="H54" s="232"/>
      <c r="J54" s="121"/>
      <c r="K54" s="149">
        <v>0</v>
      </c>
    </row>
    <row r="55" spans="1:11" s="62" customFormat="1" ht="14.4" thickBot="1" x14ac:dyDescent="0.3">
      <c r="A55" s="219" t="s">
        <v>1530</v>
      </c>
      <c r="B55" s="902"/>
      <c r="C55" s="902"/>
      <c r="D55" s="238"/>
      <c r="H55" s="239"/>
      <c r="J55" s="233" t="s">
        <v>1539</v>
      </c>
      <c r="K55" s="240">
        <f>SUM(K43:K54)</f>
        <v>0</v>
      </c>
    </row>
    <row r="56" spans="1:11" x14ac:dyDescent="0.25">
      <c r="A56" s="219"/>
      <c r="K56" s="210" t="s">
        <v>1046</v>
      </c>
    </row>
    <row r="57" spans="1:11" ht="7.5" customHeight="1" x14ac:dyDescent="0.25">
      <c r="A57" s="246"/>
      <c r="B57" s="247"/>
      <c r="C57" s="247"/>
      <c r="D57" s="247"/>
      <c r="E57" s="248"/>
      <c r="F57" s="249"/>
      <c r="G57" s="250"/>
      <c r="H57" s="247"/>
      <c r="I57" s="247"/>
      <c r="J57" s="247"/>
      <c r="K57" s="251"/>
    </row>
    <row r="58" spans="1:11" s="4" customFormat="1" ht="6" customHeight="1" x14ac:dyDescent="0.25">
      <c r="A58" s="156"/>
      <c r="D58" s="156"/>
      <c r="E58" s="215"/>
    </row>
    <row r="59" spans="1:11" s="16" customFormat="1" ht="13.8" x14ac:dyDescent="0.25">
      <c r="A59" s="220" t="s">
        <v>1540</v>
      </c>
      <c r="B59" s="221"/>
      <c r="C59" s="221"/>
      <c r="D59" s="221"/>
      <c r="E59" s="222"/>
      <c r="F59" s="334" t="s">
        <v>969</v>
      </c>
      <c r="G59" s="335" t="s">
        <v>299</v>
      </c>
      <c r="H59" s="335" t="s">
        <v>1026</v>
      </c>
      <c r="K59" s="334" t="s">
        <v>1541</v>
      </c>
    </row>
    <row r="60" spans="1:11" s="16" customFormat="1" x14ac:dyDescent="0.25">
      <c r="A60" s="1100" t="s">
        <v>357</v>
      </c>
      <c r="B60" s="131"/>
      <c r="D60" s="223"/>
      <c r="E60" s="336" t="s">
        <v>1534</v>
      </c>
      <c r="F60" s="337" t="s">
        <v>973</v>
      </c>
      <c r="G60" s="336" t="s">
        <v>973</v>
      </c>
      <c r="H60" s="336" t="s">
        <v>1029</v>
      </c>
      <c r="K60" s="337" t="s">
        <v>1542</v>
      </c>
    </row>
    <row r="61" spans="1:11" s="69" customFormat="1" x14ac:dyDescent="0.25">
      <c r="A61" s="1100" t="s">
        <v>1536</v>
      </c>
      <c r="B61" s="224" t="s">
        <v>1537</v>
      </c>
      <c r="C61" s="822"/>
      <c r="D61" s="943"/>
      <c r="E61" s="225" t="s">
        <v>1052</v>
      </c>
      <c r="F61" s="338" t="s">
        <v>305</v>
      </c>
      <c r="G61" s="227" t="s">
        <v>306</v>
      </c>
      <c r="H61" s="339" t="s">
        <v>831</v>
      </c>
      <c r="I61" s="1"/>
      <c r="J61" s="1"/>
      <c r="K61" s="226" t="s">
        <v>1543</v>
      </c>
    </row>
    <row r="62" spans="1:11" x14ac:dyDescent="0.25">
      <c r="A62" s="243"/>
      <c r="B62" s="614"/>
      <c r="C62" s="1086"/>
      <c r="D62" s="615"/>
      <c r="E62" s="228"/>
      <c r="F62" s="83"/>
      <c r="G62" s="80"/>
      <c r="H62" s="231"/>
      <c r="K62" s="149">
        <v>0</v>
      </c>
    </row>
    <row r="63" spans="1:11" x14ac:dyDescent="0.25">
      <c r="A63" s="243"/>
      <c r="B63" s="614"/>
      <c r="C63" s="1086"/>
      <c r="D63" s="615"/>
      <c r="E63" s="228"/>
      <c r="F63" s="83"/>
      <c r="G63" s="80"/>
      <c r="H63" s="232"/>
      <c r="K63" s="149">
        <v>0</v>
      </c>
    </row>
    <row r="64" spans="1:11" x14ac:dyDescent="0.25">
      <c r="A64" s="243"/>
      <c r="B64" s="614"/>
      <c r="C64" s="1086"/>
      <c r="D64" s="615"/>
      <c r="E64" s="228"/>
      <c r="F64" s="83"/>
      <c r="G64" s="80"/>
      <c r="H64" s="232"/>
      <c r="K64" s="149">
        <v>0</v>
      </c>
    </row>
    <row r="65" spans="1:11" ht="13.8" thickBot="1" x14ac:dyDescent="0.3">
      <c r="A65" s="243"/>
      <c r="B65" s="614"/>
      <c r="C65" s="1086"/>
      <c r="D65" s="615"/>
      <c r="E65" s="228"/>
      <c r="F65" s="83"/>
      <c r="G65" s="80"/>
      <c r="H65" s="232"/>
      <c r="K65" s="149">
        <v>0</v>
      </c>
    </row>
    <row r="66" spans="1:11" s="62" customFormat="1" ht="14.4" thickBot="1" x14ac:dyDescent="0.3">
      <c r="A66" s="219" t="s">
        <v>1530</v>
      </c>
      <c r="B66" s="902"/>
      <c r="C66" s="902"/>
      <c r="D66" s="238"/>
      <c r="H66" s="239"/>
      <c r="J66" s="233" t="s">
        <v>1544</v>
      </c>
      <c r="K66" s="240">
        <f>SUM(K62:K65)</f>
        <v>0</v>
      </c>
    </row>
    <row r="67" spans="1:11" x14ac:dyDescent="0.25">
      <c r="K67" s="210" t="s">
        <v>1046</v>
      </c>
    </row>
    <row r="68" spans="1:11" ht="6" customHeight="1" x14ac:dyDescent="0.25">
      <c r="A68" s="246"/>
      <c r="B68" s="247"/>
      <c r="C68" s="247"/>
      <c r="D68" s="247"/>
      <c r="E68" s="248"/>
      <c r="F68" s="249"/>
      <c r="G68" s="250"/>
      <c r="H68" s="247"/>
      <c r="I68" s="247"/>
      <c r="J68" s="247"/>
      <c r="K68" s="251"/>
    </row>
    <row r="69" spans="1:11" ht="6" customHeight="1" x14ac:dyDescent="0.25">
      <c r="A69" s="187"/>
      <c r="B69" s="187"/>
      <c r="C69" s="216"/>
      <c r="D69" s="127"/>
      <c r="E69" s="84"/>
      <c r="F69" s="104"/>
      <c r="G69" s="103"/>
      <c r="H69" s="84"/>
      <c r="I69" s="84"/>
      <c r="J69" s="84"/>
      <c r="K69" s="127"/>
    </row>
    <row r="70" spans="1:11" s="488" customFormat="1" ht="14.4" x14ac:dyDescent="0.3">
      <c r="A70" s="213" t="s">
        <v>1545</v>
      </c>
      <c r="B70" s="944"/>
      <c r="C70" s="945"/>
      <c r="D70" s="946"/>
      <c r="E70" s="947"/>
      <c r="F70" s="948"/>
      <c r="G70" s="62"/>
      <c r="H70" s="62"/>
      <c r="I70" s="62"/>
      <c r="J70" s="62"/>
      <c r="K70" s="62"/>
    </row>
    <row r="71" spans="1:11" s="488" customFormat="1" ht="13.8" x14ac:dyDescent="0.25">
      <c r="A71" s="640" t="s">
        <v>1546</v>
      </c>
      <c r="B71" s="944"/>
      <c r="C71" s="945"/>
      <c r="D71" s="946"/>
      <c r="E71" s="947"/>
      <c r="F71" s="639" t="s">
        <v>1547</v>
      </c>
      <c r="G71" s="949"/>
      <c r="H71" s="62"/>
      <c r="I71" s="62"/>
      <c r="J71" s="62"/>
      <c r="K71" s="62"/>
    </row>
    <row r="72" spans="1:11" ht="13.8" x14ac:dyDescent="0.25">
      <c r="A72" s="84"/>
      <c r="B72" s="84"/>
      <c r="D72" s="233" t="s">
        <v>1548</v>
      </c>
      <c r="E72" s="585"/>
      <c r="F72" s="104"/>
      <c r="G72" s="103"/>
      <c r="H72" s="84"/>
      <c r="I72" s="84"/>
      <c r="J72" s="233" t="s">
        <v>1549</v>
      </c>
      <c r="K72" s="585"/>
    </row>
    <row r="73" spans="1:11" ht="13.8" x14ac:dyDescent="0.25">
      <c r="A73" s="84"/>
      <c r="B73" s="84"/>
      <c r="D73" s="233" t="s">
        <v>1550</v>
      </c>
      <c r="E73" s="585"/>
      <c r="F73" s="104"/>
      <c r="G73" s="103"/>
      <c r="H73" s="84"/>
      <c r="I73" s="84"/>
      <c r="J73" s="233" t="s">
        <v>1551</v>
      </c>
      <c r="K73" s="585"/>
    </row>
    <row r="74" spans="1:11" ht="13.8" x14ac:dyDescent="0.25">
      <c r="A74" s="84"/>
      <c r="B74" s="84"/>
      <c r="D74" s="233" t="s">
        <v>1552</v>
      </c>
      <c r="E74" s="585"/>
      <c r="F74" s="104"/>
      <c r="G74" s="103"/>
      <c r="H74" s="84"/>
      <c r="I74" s="84"/>
      <c r="J74" s="233" t="s">
        <v>1553</v>
      </c>
      <c r="K74" s="585"/>
    </row>
    <row r="75" spans="1:11" ht="13.8" x14ac:dyDescent="0.25">
      <c r="A75" s="84"/>
      <c r="B75" s="84"/>
      <c r="D75" s="233" t="s">
        <v>1554</v>
      </c>
      <c r="E75" s="586">
        <f>E74-(E72+E73)</f>
        <v>0</v>
      </c>
      <c r="G75" s="207"/>
      <c r="H75" s="84"/>
      <c r="I75" s="84"/>
      <c r="J75" s="233" t="s">
        <v>1555</v>
      </c>
      <c r="K75" s="586">
        <f>K74-(K72+K73)</f>
        <v>0</v>
      </c>
    </row>
    <row r="76" spans="1:11" s="268" customFormat="1" ht="9.6" x14ac:dyDescent="0.2">
      <c r="A76" s="268" t="s">
        <v>978</v>
      </c>
      <c r="D76" s="636"/>
      <c r="G76" s="637"/>
      <c r="K76" s="638"/>
    </row>
    <row r="77" spans="1:11" ht="13.8" x14ac:dyDescent="0.25">
      <c r="D77" s="211"/>
    </row>
    <row r="78" spans="1:11" ht="13.8" x14ac:dyDescent="0.25">
      <c r="D78" s="211"/>
      <c r="K78" s="212"/>
    </row>
  </sheetData>
  <phoneticPr fontId="3" type="noConversion"/>
  <printOptions horizontalCentered="1"/>
  <pageMargins left="0.25" right="0.25" top="0.5" bottom="0.5" header="0.5" footer="0.5"/>
  <pageSetup scale="7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1">
    <tabColor indexed="17"/>
    <pageSetUpPr fitToPage="1"/>
  </sheetPr>
  <dimension ref="A1:M94"/>
  <sheetViews>
    <sheetView view="pageBreakPreview" topLeftCell="A60" zoomScaleNormal="100" zoomScaleSheetLayoutView="100" workbookViewId="0">
      <selection activeCell="E48" sqref="E48"/>
    </sheetView>
  </sheetViews>
  <sheetFormatPr defaultRowHeight="13.2" x14ac:dyDescent="0.25"/>
  <cols>
    <col min="1" max="1" width="6.33203125" style="4" customWidth="1"/>
    <col min="2" max="2" width="10.44140625" style="4" customWidth="1"/>
    <col min="3" max="4" width="10.6640625" style="4" customWidth="1"/>
    <col min="5" max="5" width="11.33203125" style="4" customWidth="1"/>
    <col min="6" max="6" width="11.5546875" style="4" customWidth="1"/>
    <col min="7" max="7" width="9.5546875" style="4" customWidth="1"/>
    <col min="8" max="8" width="11.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3" ht="15.6" x14ac:dyDescent="0.3">
      <c r="A1" s="70" t="s">
        <v>1556</v>
      </c>
      <c r="B1" s="89"/>
      <c r="C1" s="89"/>
      <c r="D1" s="89"/>
      <c r="E1" s="89"/>
      <c r="F1" s="89"/>
      <c r="G1" s="89"/>
      <c r="H1" s="89"/>
      <c r="I1" s="89"/>
      <c r="J1" s="89"/>
    </row>
    <row r="2" spans="1:13" ht="8.25" customHeight="1" x14ac:dyDescent="0.25"/>
    <row r="3" spans="1:13" s="75" customFormat="1" ht="15" customHeight="1" x14ac:dyDescent="0.3">
      <c r="A3" s="90" t="s">
        <v>2</v>
      </c>
      <c r="B3" s="91"/>
      <c r="C3" s="606"/>
      <c r="D3" s="72"/>
      <c r="E3" s="607" t="str">
        <f>IF('Cost Summary Forms'!E3&gt;0,'Cost Summary Forms'!E3,"")</f>
        <v/>
      </c>
      <c r="F3" s="72"/>
      <c r="G3" s="72"/>
      <c r="H3" s="72"/>
      <c r="I3" s="91"/>
      <c r="J3" s="91"/>
      <c r="K3" s="92" t="s">
        <v>1</v>
      </c>
      <c r="L3" s="607" t="str">
        <f>IF('Cost Summary Forms'!J1&gt;0,'Cost Summary Forms'!J1,"")</f>
        <v/>
      </c>
    </row>
    <row r="4" spans="1:13" ht="6" customHeight="1" x14ac:dyDescent="0.25"/>
    <row r="5" spans="1:13" ht="3.75" customHeight="1" x14ac:dyDescent="0.25"/>
    <row r="6" spans="1:13" ht="19.5" customHeight="1" x14ac:dyDescent="0.25">
      <c r="A6" s="109" t="s">
        <v>1557</v>
      </c>
      <c r="L6" s="110" t="s">
        <v>295</v>
      </c>
    </row>
    <row r="7" spans="1:13" s="75" customFormat="1" ht="12" customHeight="1" x14ac:dyDescent="0.25">
      <c r="A7" s="93">
        <v>7.2610000000000001</v>
      </c>
      <c r="B7" s="76" t="s">
        <v>1558</v>
      </c>
      <c r="C7" s="788"/>
      <c r="D7" s="788"/>
      <c r="E7" s="792"/>
      <c r="F7" s="792"/>
      <c r="G7" s="792"/>
      <c r="H7" s="792"/>
      <c r="I7" s="1138" t="s">
        <v>1559</v>
      </c>
      <c r="J7" s="1138"/>
      <c r="L7" s="110" t="s">
        <v>297</v>
      </c>
    </row>
    <row r="8" spans="1:13" s="75" customFormat="1" ht="12" customHeight="1" x14ac:dyDescent="0.25">
      <c r="A8" s="789"/>
      <c r="B8" s="651" t="s">
        <v>1520</v>
      </c>
      <c r="C8" s="794"/>
      <c r="D8" s="794"/>
      <c r="E8" s="1084"/>
      <c r="F8" s="1084"/>
      <c r="G8" s="1084"/>
      <c r="H8" s="1084"/>
      <c r="I8" s="1138" t="s">
        <v>1515</v>
      </c>
      <c r="J8" s="1138"/>
      <c r="K8" s="74"/>
    </row>
    <row r="9" spans="1:13" s="75" customFormat="1" ht="12" customHeight="1" x14ac:dyDescent="0.25">
      <c r="A9" s="790"/>
      <c r="B9" s="86" t="s">
        <v>822</v>
      </c>
      <c r="C9" s="1084"/>
      <c r="D9" s="1084"/>
      <c r="F9" s="1084"/>
      <c r="G9" s="1084"/>
      <c r="H9" s="1084"/>
      <c r="I9" s="1138" t="s">
        <v>1509</v>
      </c>
      <c r="J9" s="1138"/>
      <c r="K9" s="791"/>
      <c r="L9" s="77"/>
      <c r="M9" s="79"/>
    </row>
    <row r="10" spans="1:13" s="75" customFormat="1" ht="12" customHeight="1" x14ac:dyDescent="0.25">
      <c r="A10" s="790"/>
      <c r="B10" s="105" t="s">
        <v>1516</v>
      </c>
      <c r="C10" s="1084"/>
      <c r="D10" s="1084"/>
      <c r="F10" s="1084"/>
      <c r="G10" s="1084"/>
      <c r="H10" s="1084"/>
      <c r="I10" s="1164"/>
      <c r="J10" s="1165"/>
      <c r="K10" s="791"/>
      <c r="L10" s="87">
        <f>I10</f>
        <v>0</v>
      </c>
      <c r="M10" s="79"/>
    </row>
    <row r="11" spans="1:13" s="75" customFormat="1" ht="12" customHeight="1" x14ac:dyDescent="0.25">
      <c r="B11" s="105" t="s">
        <v>1560</v>
      </c>
      <c r="C11" s="91"/>
      <c r="D11" s="788"/>
      <c r="E11" s="103"/>
      <c r="F11" s="84"/>
      <c r="G11" s="104"/>
      <c r="H11" s="103"/>
      <c r="I11" s="791"/>
      <c r="J11" s="88"/>
    </row>
    <row r="12" spans="1:13" s="75" customFormat="1" ht="12" customHeight="1" x14ac:dyDescent="0.25">
      <c r="A12" s="790"/>
      <c r="B12" s="94" t="s">
        <v>1561</v>
      </c>
      <c r="C12" s="91"/>
      <c r="D12" s="788"/>
      <c r="E12" s="103"/>
      <c r="F12" s="84"/>
      <c r="G12" s="104"/>
      <c r="H12" s="103"/>
      <c r="I12" s="791"/>
      <c r="J12" s="88"/>
    </row>
    <row r="13" spans="1:13" s="75" customFormat="1" ht="12" customHeight="1" x14ac:dyDescent="0.25">
      <c r="A13" s="790"/>
      <c r="B13" s="105" t="s">
        <v>1562</v>
      </c>
      <c r="C13" s="788"/>
      <c r="D13" s="788"/>
      <c r="E13" s="792"/>
      <c r="F13" s="792"/>
      <c r="G13" s="792"/>
      <c r="H13" s="792"/>
      <c r="I13" s="792"/>
      <c r="J13" s="98"/>
      <c r="K13" s="791"/>
      <c r="L13" s="77"/>
    </row>
    <row r="14" spans="1:13" s="75" customFormat="1" ht="12" customHeight="1" x14ac:dyDescent="0.25">
      <c r="A14" s="790"/>
      <c r="B14" s="105" t="s">
        <v>1563</v>
      </c>
      <c r="C14" s="788"/>
      <c r="D14" s="788"/>
      <c r="E14" s="792"/>
      <c r="F14" s="792"/>
      <c r="G14" s="792"/>
      <c r="H14" s="792"/>
      <c r="I14" s="792"/>
      <c r="J14" s="98"/>
      <c r="K14" s="791"/>
      <c r="L14" s="77"/>
    </row>
    <row r="15" spans="1:13" s="75" customFormat="1" ht="6" customHeight="1" x14ac:dyDescent="0.25">
      <c r="A15" s="790"/>
      <c r="B15" s="105"/>
      <c r="C15" s="788"/>
      <c r="D15" s="788"/>
      <c r="E15" s="792"/>
      <c r="F15" s="792"/>
      <c r="G15" s="792"/>
      <c r="H15" s="792"/>
      <c r="I15" s="792"/>
      <c r="J15" s="98"/>
      <c r="K15" s="791"/>
      <c r="L15" s="77"/>
    </row>
    <row r="16" spans="1:13" s="75" customFormat="1" ht="6.75" customHeight="1" x14ac:dyDescent="0.25">
      <c r="A16" s="790"/>
      <c r="B16" s="105"/>
      <c r="C16" s="788"/>
      <c r="D16" s="788"/>
      <c r="E16" s="792"/>
      <c r="F16" s="792"/>
      <c r="G16" s="792"/>
      <c r="H16" s="792"/>
      <c r="I16" s="792"/>
      <c r="J16" s="98"/>
      <c r="K16" s="791"/>
      <c r="L16" s="77"/>
    </row>
    <row r="17" spans="1:13" s="75" customFormat="1" ht="12" customHeight="1" x14ac:dyDescent="0.25">
      <c r="A17" s="93">
        <v>7.2910000000000004</v>
      </c>
      <c r="B17" s="76" t="s">
        <v>1564</v>
      </c>
      <c r="C17" s="788"/>
      <c r="D17" s="788"/>
      <c r="E17" s="792"/>
      <c r="F17" s="792"/>
      <c r="G17" s="1084"/>
      <c r="H17" s="1084"/>
      <c r="I17" s="1084"/>
      <c r="J17" s="1084"/>
      <c r="K17" s="91"/>
    </row>
    <row r="18" spans="1:13" s="75" customFormat="1" ht="12" customHeight="1" x14ac:dyDescent="0.25">
      <c r="A18" s="93"/>
      <c r="B18" s="76"/>
      <c r="C18" s="788"/>
      <c r="D18" s="788"/>
      <c r="E18" s="792"/>
      <c r="F18" s="792"/>
      <c r="G18" s="1084"/>
      <c r="H18" s="1084"/>
      <c r="I18" s="1084"/>
      <c r="J18" s="1084"/>
      <c r="K18" s="91"/>
      <c r="L18" s="110"/>
    </row>
    <row r="19" spans="1:13" s="75" customFormat="1" ht="12" customHeight="1" x14ac:dyDescent="0.25">
      <c r="A19" s="789"/>
      <c r="B19" s="1208" t="s">
        <v>369</v>
      </c>
      <c r="C19" s="1209"/>
      <c r="D19" s="1210"/>
      <c r="E19" s="91"/>
      <c r="F19" s="1211" t="s">
        <v>1565</v>
      </c>
      <c r="G19" s="1212"/>
      <c r="H19" s="1212"/>
      <c r="I19" s="1213"/>
      <c r="J19" s="91"/>
      <c r="K19" s="966"/>
      <c r="L19" s="91"/>
    </row>
    <row r="20" spans="1:13" s="75" customFormat="1" ht="12" customHeight="1" x14ac:dyDescent="0.25">
      <c r="A20" s="789"/>
      <c r="B20" s="1215" t="s">
        <v>1737</v>
      </c>
      <c r="C20" s="1216"/>
      <c r="D20" s="967">
        <f>SUM(D43)</f>
        <v>0</v>
      </c>
      <c r="E20" s="91"/>
      <c r="F20" s="1217" t="s">
        <v>377</v>
      </c>
      <c r="G20" s="1218"/>
      <c r="H20" s="1219"/>
      <c r="I20" s="968">
        <f>158*(D20^0.5)</f>
        <v>0</v>
      </c>
      <c r="J20" s="91"/>
      <c r="K20" s="966"/>
      <c r="L20" s="91"/>
    </row>
    <row r="21" spans="1:13" s="75" customFormat="1" ht="12" customHeight="1" x14ac:dyDescent="0.25">
      <c r="A21" s="969"/>
      <c r="B21" s="970"/>
      <c r="C21" s="970"/>
      <c r="D21" s="971"/>
      <c r="E21" s="972"/>
      <c r="F21" s="972"/>
      <c r="G21" s="972"/>
      <c r="H21" s="972"/>
      <c r="I21" s="972"/>
      <c r="J21" s="972"/>
      <c r="K21" s="973"/>
      <c r="L21" s="972"/>
    </row>
    <row r="22" spans="1:13" s="75" customFormat="1" ht="12" customHeight="1" x14ac:dyDescent="0.3">
      <c r="A22" s="974"/>
      <c r="B22" s="975"/>
      <c r="C22" s="976"/>
      <c r="D22" s="976"/>
      <c r="E22" s="1084"/>
      <c r="F22" s="1084"/>
      <c r="G22" s="1138" t="s">
        <v>827</v>
      </c>
      <c r="H22" s="1138"/>
      <c r="I22" s="1084"/>
      <c r="J22" s="1084"/>
      <c r="K22" s="966"/>
      <c r="L22" s="977" t="str">
        <f>IF(AND(I20&gt;0,L25&gt;0),IF(L25&gt;I20,"Claim Exceeds Maximum Allowance",""),"")</f>
        <v/>
      </c>
    </row>
    <row r="23" spans="1:13" s="75" customFormat="1" ht="12" customHeight="1" x14ac:dyDescent="0.25">
      <c r="A23" s="91"/>
      <c r="B23" s="1084" t="s">
        <v>299</v>
      </c>
      <c r="C23" s="1084" t="s">
        <v>844</v>
      </c>
      <c r="D23" s="1084" t="s">
        <v>845</v>
      </c>
      <c r="E23" s="1084" t="s">
        <v>358</v>
      </c>
      <c r="F23" s="1084" t="s">
        <v>300</v>
      </c>
      <c r="G23" s="1084" t="s">
        <v>295</v>
      </c>
      <c r="H23" s="1084" t="s">
        <v>299</v>
      </c>
      <c r="I23" s="1084" t="s">
        <v>829</v>
      </c>
      <c r="J23" s="1084" t="s">
        <v>302</v>
      </c>
      <c r="K23" s="795"/>
      <c r="L23" s="77"/>
    </row>
    <row r="24" spans="1:13" s="75" customFormat="1" ht="12.75" customHeight="1" x14ac:dyDescent="0.25">
      <c r="A24" s="91"/>
      <c r="B24" s="1084" t="s">
        <v>303</v>
      </c>
      <c r="C24" s="1084" t="s">
        <v>846</v>
      </c>
      <c r="D24" s="1084" t="s">
        <v>847</v>
      </c>
      <c r="E24" s="1084" t="s">
        <v>364</v>
      </c>
      <c r="F24" s="1084" t="s">
        <v>304</v>
      </c>
      <c r="G24" s="1141" t="s">
        <v>831</v>
      </c>
      <c r="H24" s="1141"/>
      <c r="I24" s="1084" t="s">
        <v>832</v>
      </c>
      <c r="J24" s="1084" t="s">
        <v>306</v>
      </c>
      <c r="K24" s="791"/>
      <c r="L24" s="91"/>
    </row>
    <row r="25" spans="1:13" s="75" customFormat="1" ht="12" customHeight="1" x14ac:dyDescent="0.25">
      <c r="A25" s="978"/>
      <c r="B25" s="80"/>
      <c r="C25" s="107"/>
      <c r="D25" s="81"/>
      <c r="E25" s="81"/>
      <c r="F25" s="82"/>
      <c r="G25" s="107"/>
      <c r="H25" s="80"/>
      <c r="I25" s="83"/>
      <c r="J25" s="80"/>
      <c r="K25" s="791"/>
      <c r="L25" s="87">
        <f>(C25*D25)+(C26*D26)+(C27*D27)+(C28*D28)+(C29*D29)+(C30*D30)</f>
        <v>0</v>
      </c>
    </row>
    <row r="26" spans="1:13" s="75" customFormat="1" ht="12.75" customHeight="1" x14ac:dyDescent="0.25">
      <c r="A26" s="978"/>
      <c r="B26" s="80"/>
      <c r="C26" s="107"/>
      <c r="D26" s="81"/>
      <c r="E26" s="81"/>
      <c r="F26" s="82"/>
      <c r="G26" s="107"/>
      <c r="H26" s="80"/>
      <c r="I26" s="83"/>
      <c r="J26" s="80"/>
      <c r="K26" s="791"/>
      <c r="L26" s="88"/>
    </row>
    <row r="27" spans="1:13" s="587" customFormat="1" ht="13.8" x14ac:dyDescent="0.25">
      <c r="A27" s="978"/>
      <c r="B27" s="80"/>
      <c r="C27" s="107"/>
      <c r="D27" s="81"/>
      <c r="E27" s="81"/>
      <c r="F27" s="82"/>
      <c r="G27" s="107"/>
      <c r="H27" s="80"/>
      <c r="I27" s="83"/>
      <c r="J27" s="80"/>
      <c r="K27" s="791"/>
      <c r="L27" s="88"/>
    </row>
    <row r="28" spans="1:13" s="2" customFormat="1" ht="13.8" x14ac:dyDescent="0.25">
      <c r="A28" s="978"/>
      <c r="B28" s="80"/>
      <c r="C28" s="107"/>
      <c r="D28" s="81"/>
      <c r="E28" s="81"/>
      <c r="F28" s="82"/>
      <c r="G28" s="107"/>
      <c r="H28" s="80"/>
      <c r="I28" s="83"/>
      <c r="J28" s="80"/>
      <c r="K28" s="791"/>
      <c r="L28" s="88"/>
      <c r="M28" s="1"/>
    </row>
    <row r="29" spans="1:13" s="75" customFormat="1" ht="12" customHeight="1" x14ac:dyDescent="0.25">
      <c r="A29" s="978"/>
      <c r="B29" s="80"/>
      <c r="C29" s="107"/>
      <c r="D29" s="81"/>
      <c r="E29" s="81"/>
      <c r="F29" s="82"/>
      <c r="G29" s="107"/>
      <c r="H29" s="80"/>
      <c r="I29" s="83"/>
      <c r="J29" s="80"/>
      <c r="K29" s="791"/>
      <c r="L29" s="88"/>
    </row>
    <row r="30" spans="1:13" ht="13.8" x14ac:dyDescent="0.25">
      <c r="A30" s="978"/>
      <c r="B30" s="80"/>
      <c r="C30" s="107"/>
      <c r="D30" s="81"/>
      <c r="E30" s="81"/>
      <c r="F30" s="82"/>
      <c r="G30" s="107"/>
      <c r="H30" s="80"/>
      <c r="I30" s="83"/>
      <c r="J30" s="80"/>
      <c r="K30" s="791"/>
      <c r="L30" s="88"/>
    </row>
    <row r="31" spans="1:13" ht="13.8" x14ac:dyDescent="0.25">
      <c r="A31" s="91"/>
      <c r="B31" s="86" t="s">
        <v>822</v>
      </c>
      <c r="C31" s="103"/>
      <c r="D31" s="108"/>
      <c r="E31" s="106"/>
      <c r="F31" s="84"/>
      <c r="G31" s="84"/>
      <c r="H31" s="84"/>
      <c r="I31" s="104"/>
      <c r="J31" s="103"/>
      <c r="K31" s="791"/>
      <c r="L31" s="88"/>
    </row>
    <row r="32" spans="1:13" ht="13.8" x14ac:dyDescent="0.25">
      <c r="A32" s="790"/>
      <c r="B32" s="105" t="s">
        <v>1566</v>
      </c>
      <c r="C32" s="97"/>
      <c r="D32" s="788"/>
      <c r="E32" s="792"/>
      <c r="F32" s="792"/>
      <c r="G32" s="792"/>
      <c r="H32" s="792"/>
      <c r="I32" s="792"/>
      <c r="J32" s="98"/>
      <c r="K32" s="791"/>
      <c r="L32" s="77"/>
    </row>
    <row r="33" spans="1:12" ht="14.25" customHeight="1" x14ac:dyDescent="0.25">
      <c r="A33" s="790"/>
      <c r="B33" s="94" t="s">
        <v>1567</v>
      </c>
      <c r="C33" s="97"/>
      <c r="D33" s="788"/>
      <c r="E33" s="792"/>
      <c r="F33" s="792"/>
      <c r="G33" s="792"/>
      <c r="H33" s="792"/>
      <c r="I33" s="792"/>
      <c r="J33" s="98"/>
      <c r="K33" s="791"/>
      <c r="L33" s="77"/>
    </row>
    <row r="34" spans="1:12" ht="10.5" customHeight="1" x14ac:dyDescent="0.25">
      <c r="A34" s="109"/>
      <c r="B34" s="94" t="s">
        <v>1568</v>
      </c>
      <c r="C34" s="979"/>
      <c r="D34" s="979"/>
      <c r="E34" s="979"/>
      <c r="F34" s="979"/>
      <c r="G34" s="979"/>
      <c r="H34" s="979"/>
      <c r="L34" s="110"/>
    </row>
    <row r="35" spans="1:12" ht="13.8" x14ac:dyDescent="0.25">
      <c r="A35" s="790"/>
      <c r="B35" s="980" t="s">
        <v>1569</v>
      </c>
      <c r="C35" s="788"/>
      <c r="D35" s="788"/>
      <c r="E35" s="103"/>
      <c r="F35" s="84"/>
      <c r="G35" s="84"/>
      <c r="H35" s="84"/>
      <c r="I35" s="104"/>
      <c r="J35" s="103"/>
      <c r="K35" s="791"/>
      <c r="L35" s="88"/>
    </row>
    <row r="36" spans="1:12" ht="13.5" customHeight="1" x14ac:dyDescent="0.25">
      <c r="A36" s="790"/>
      <c r="B36" s="980" t="s">
        <v>1570</v>
      </c>
      <c r="C36" s="788"/>
      <c r="D36" s="788"/>
      <c r="E36" s="792"/>
      <c r="F36" s="792"/>
      <c r="G36" s="792"/>
      <c r="H36" s="792"/>
      <c r="I36" s="792"/>
      <c r="J36" s="98"/>
      <c r="K36" s="791"/>
      <c r="L36" s="77"/>
    </row>
    <row r="37" spans="1:12" ht="13.8" x14ac:dyDescent="0.25">
      <c r="A37" s="790"/>
      <c r="B37" s="105"/>
      <c r="C37" s="788"/>
      <c r="D37" s="788"/>
      <c r="E37" s="792"/>
      <c r="F37" s="792"/>
      <c r="G37" s="792"/>
      <c r="H37" s="792"/>
      <c r="I37" s="792"/>
      <c r="J37" s="98"/>
      <c r="K37" s="791"/>
      <c r="L37" s="77"/>
    </row>
    <row r="38" spans="1:12" ht="13.8" x14ac:dyDescent="0.25">
      <c r="A38" s="93">
        <v>7.3010000000000002</v>
      </c>
      <c r="B38" s="76" t="s">
        <v>1744</v>
      </c>
      <c r="C38" s="788"/>
      <c r="D38" s="788"/>
      <c r="E38" s="792"/>
      <c r="F38" s="792"/>
      <c r="G38" s="792"/>
      <c r="H38" s="792"/>
      <c r="I38" s="792"/>
      <c r="J38" s="98"/>
      <c r="K38" s="791"/>
      <c r="L38" s="77"/>
    </row>
    <row r="39" spans="1:12" ht="13.8" x14ac:dyDescent="0.25">
      <c r="A39" s="789"/>
      <c r="B39" s="1108" t="s">
        <v>1095</v>
      </c>
      <c r="C39" s="788"/>
      <c r="D39" s="788"/>
      <c r="E39" s="1084" t="s">
        <v>1731</v>
      </c>
      <c r="F39" s="91"/>
      <c r="G39" s="91"/>
      <c r="H39" s="91"/>
      <c r="I39" s="91"/>
      <c r="J39" s="91"/>
      <c r="K39" s="91"/>
      <c r="L39" s="91"/>
    </row>
    <row r="40" spans="1:12" s="75" customFormat="1" ht="12.75" customHeight="1" x14ac:dyDescent="0.25">
      <c r="A40" s="790"/>
      <c r="B40" s="94"/>
      <c r="C40" s="91"/>
      <c r="D40" s="1084" t="s">
        <v>1732</v>
      </c>
      <c r="E40" s="1084" t="s">
        <v>1733</v>
      </c>
      <c r="F40" s="1084" t="s">
        <v>300</v>
      </c>
      <c r="G40" s="1138" t="s">
        <v>827</v>
      </c>
      <c r="H40" s="1138"/>
      <c r="I40" s="91"/>
      <c r="J40" s="91"/>
      <c r="K40" s="791"/>
      <c r="L40" s="77"/>
    </row>
    <row r="41" spans="1:12" s="75" customFormat="1" ht="12.75" customHeight="1" x14ac:dyDescent="0.25">
      <c r="A41" s="790"/>
      <c r="B41" s="91"/>
      <c r="C41" s="1084" t="s">
        <v>388</v>
      </c>
      <c r="D41" s="1084" t="s">
        <v>1734</v>
      </c>
      <c r="E41" s="1084" t="s">
        <v>999</v>
      </c>
      <c r="F41" s="1109" t="s">
        <v>1735</v>
      </c>
      <c r="G41" s="1084" t="s">
        <v>295</v>
      </c>
      <c r="H41" s="1084" t="s">
        <v>299</v>
      </c>
      <c r="I41" s="1084" t="s">
        <v>983</v>
      </c>
      <c r="J41" s="1084" t="s">
        <v>302</v>
      </c>
      <c r="K41" s="791"/>
      <c r="L41" s="77"/>
    </row>
    <row r="42" spans="1:12" s="75" customFormat="1" ht="12.75" customHeight="1" x14ac:dyDescent="0.25">
      <c r="A42" s="790"/>
      <c r="B42" s="91"/>
      <c r="C42" s="1084" t="s">
        <v>363</v>
      </c>
      <c r="D42" s="286" t="s">
        <v>1736</v>
      </c>
      <c r="E42" s="286" t="s">
        <v>396</v>
      </c>
      <c r="F42" s="1084" t="s">
        <v>304</v>
      </c>
      <c r="G42" s="1141" t="s">
        <v>831</v>
      </c>
      <c r="H42" s="1141"/>
      <c r="I42" s="1084" t="s">
        <v>305</v>
      </c>
      <c r="J42" s="1084" t="s">
        <v>306</v>
      </c>
      <c r="K42" s="791"/>
      <c r="L42" s="77"/>
    </row>
    <row r="43" spans="1:12" s="75" customFormat="1" ht="12.75" customHeight="1" x14ac:dyDescent="0.25">
      <c r="A43" s="790"/>
      <c r="B43" s="86" t="s">
        <v>822</v>
      </c>
      <c r="C43" s="1110"/>
      <c r="D43" s="1111"/>
      <c r="E43" s="1089"/>
      <c r="F43" s="1093"/>
      <c r="G43" s="107"/>
      <c r="H43" s="80"/>
      <c r="I43" s="83"/>
      <c r="J43" s="80"/>
      <c r="K43" s="791"/>
      <c r="L43" s="87">
        <f>D43*E43</f>
        <v>0</v>
      </c>
    </row>
    <row r="44" spans="1:12" s="75" customFormat="1" ht="12.75" customHeight="1" x14ac:dyDescent="0.25">
      <c r="A44" s="790"/>
      <c r="B44" s="105" t="s">
        <v>307</v>
      </c>
      <c r="C44" s="1104"/>
      <c r="D44" s="160"/>
      <c r="E44" s="127"/>
      <c r="F44" s="84"/>
      <c r="G44" s="108"/>
      <c r="H44" s="103"/>
      <c r="I44" s="104"/>
      <c r="J44" s="103"/>
      <c r="K44" s="791"/>
      <c r="L44" s="88"/>
    </row>
    <row r="45" spans="1:12" ht="12.75" customHeight="1" x14ac:dyDescent="0.25">
      <c r="A45" s="790"/>
      <c r="B45" s="94" t="s">
        <v>1571</v>
      </c>
      <c r="C45" s="91"/>
      <c r="D45" s="788"/>
      <c r="E45" s="103"/>
      <c r="F45" s="84"/>
      <c r="G45" s="104"/>
      <c r="H45" s="103"/>
      <c r="I45" s="791"/>
      <c r="J45" s="88"/>
      <c r="K45" s="91"/>
      <c r="L45" s="91"/>
    </row>
    <row r="46" spans="1:12" ht="12.75" customHeight="1" x14ac:dyDescent="0.25">
      <c r="A46" s="790"/>
      <c r="B46" s="1105" t="s">
        <v>1100</v>
      </c>
      <c r="C46" s="1104"/>
      <c r="D46" s="1104"/>
      <c r="E46" s="792"/>
      <c r="F46" s="792"/>
      <c r="G46" s="792"/>
      <c r="H46" s="792"/>
      <c r="I46" s="792"/>
      <c r="J46" s="98"/>
      <c r="K46" s="791"/>
      <c r="L46" s="77"/>
    </row>
    <row r="47" spans="1:12" ht="12.75" customHeight="1" x14ac:dyDescent="0.25">
      <c r="A47" s="75"/>
      <c r="B47" s="105" t="s">
        <v>1571</v>
      </c>
      <c r="C47" s="91"/>
      <c r="D47" s="788"/>
      <c r="E47" s="103"/>
      <c r="F47" s="84"/>
      <c r="G47" s="104"/>
      <c r="H47" s="103"/>
      <c r="I47" s="791"/>
      <c r="J47" s="88"/>
      <c r="K47" s="75"/>
      <c r="L47" s="75"/>
    </row>
    <row r="48" spans="1:12" ht="12.75" customHeight="1" x14ac:dyDescent="0.25">
      <c r="A48" s="790"/>
      <c r="B48" s="713" t="s">
        <v>1100</v>
      </c>
      <c r="C48" s="91"/>
      <c r="D48" s="788"/>
      <c r="E48" s="103"/>
      <c r="F48" s="84"/>
      <c r="G48" s="104"/>
      <c r="H48" s="103"/>
      <c r="I48" s="791"/>
      <c r="J48" s="88"/>
      <c r="K48" s="75"/>
      <c r="L48" s="75"/>
    </row>
    <row r="49" spans="1:12" ht="12.75" customHeight="1" x14ac:dyDescent="0.25">
      <c r="A49" s="790"/>
      <c r="B49" s="252"/>
      <c r="C49" s="91"/>
      <c r="D49" s="788"/>
      <c r="E49" s="103"/>
      <c r="F49" s="84"/>
      <c r="G49" s="104"/>
      <c r="H49" s="103"/>
      <c r="I49" s="791"/>
      <c r="J49" s="88"/>
      <c r="K49" s="75"/>
      <c r="L49" s="75"/>
    </row>
    <row r="50" spans="1:12" ht="12.75" customHeight="1" x14ac:dyDescent="0.25">
      <c r="A50" s="93">
        <v>7.3019999999999996</v>
      </c>
      <c r="B50" s="76" t="s">
        <v>1101</v>
      </c>
      <c r="C50" s="788"/>
      <c r="D50" s="788"/>
      <c r="E50" s="792"/>
      <c r="F50" s="792"/>
      <c r="G50" s="792"/>
      <c r="H50" s="792"/>
      <c r="I50" s="1138" t="s">
        <v>1102</v>
      </c>
      <c r="J50" s="1138"/>
      <c r="K50" s="75"/>
      <c r="L50" s="75"/>
    </row>
    <row r="51" spans="1:12" ht="12.75" customHeight="1" x14ac:dyDescent="0.25">
      <c r="A51" s="789"/>
      <c r="B51" s="651" t="s">
        <v>1103</v>
      </c>
      <c r="C51" s="794"/>
      <c r="D51" s="794"/>
      <c r="E51" s="1084" t="s">
        <v>1731</v>
      </c>
      <c r="F51" s="1084"/>
      <c r="G51" s="1084"/>
      <c r="H51" s="1084"/>
      <c r="I51" s="1169" t="s">
        <v>1096</v>
      </c>
      <c r="J51" s="1169"/>
      <c r="K51" s="791"/>
      <c r="L51" s="77"/>
    </row>
    <row r="52" spans="1:12" s="75" customFormat="1" ht="12.75" customHeight="1" x14ac:dyDescent="0.25">
      <c r="A52" s="790"/>
      <c r="B52" s="94"/>
      <c r="C52" s="91"/>
      <c r="D52" s="1084" t="s">
        <v>1738</v>
      </c>
      <c r="E52" s="1084" t="s">
        <v>1733</v>
      </c>
      <c r="F52" s="1084" t="s">
        <v>300</v>
      </c>
      <c r="G52" s="1138" t="s">
        <v>827</v>
      </c>
      <c r="H52" s="1138"/>
      <c r="I52" s="91"/>
      <c r="J52" s="91"/>
      <c r="K52" s="791"/>
      <c r="L52" s="77"/>
    </row>
    <row r="53" spans="1:12" s="75" customFormat="1" ht="12.75" customHeight="1" x14ac:dyDescent="0.25">
      <c r="A53" s="790"/>
      <c r="B53" s="91"/>
      <c r="C53" s="1084" t="s">
        <v>388</v>
      </c>
      <c r="D53" s="1084" t="s">
        <v>1734</v>
      </c>
      <c r="E53" s="1084" t="s">
        <v>999</v>
      </c>
      <c r="F53" s="1109" t="s">
        <v>1735</v>
      </c>
      <c r="G53" s="1084" t="s">
        <v>295</v>
      </c>
      <c r="H53" s="1084" t="s">
        <v>299</v>
      </c>
      <c r="I53" s="1084" t="s">
        <v>983</v>
      </c>
      <c r="J53" s="1084" t="s">
        <v>302</v>
      </c>
      <c r="K53" s="791"/>
      <c r="L53" s="77"/>
    </row>
    <row r="54" spans="1:12" s="75" customFormat="1" ht="12.75" customHeight="1" x14ac:dyDescent="0.25">
      <c r="A54" s="790"/>
      <c r="B54" s="91"/>
      <c r="C54" s="1084" t="s">
        <v>363</v>
      </c>
      <c r="D54" s="286" t="s">
        <v>1736</v>
      </c>
      <c r="E54" s="286" t="s">
        <v>396</v>
      </c>
      <c r="F54" s="1084" t="s">
        <v>304</v>
      </c>
      <c r="G54" s="1141" t="s">
        <v>831</v>
      </c>
      <c r="H54" s="1141"/>
      <c r="I54" s="1084" t="s">
        <v>305</v>
      </c>
      <c r="J54" s="1084" t="s">
        <v>306</v>
      </c>
      <c r="K54" s="791"/>
      <c r="L54" s="77"/>
    </row>
    <row r="55" spans="1:12" s="75" customFormat="1" ht="12.75" customHeight="1" x14ac:dyDescent="0.25">
      <c r="A55" s="790"/>
      <c r="B55" s="86" t="s">
        <v>822</v>
      </c>
      <c r="C55" s="1110"/>
      <c r="D55" s="1111"/>
      <c r="E55" s="1089"/>
      <c r="F55" s="1093"/>
      <c r="G55" s="107"/>
      <c r="H55" s="80"/>
      <c r="I55" s="83"/>
      <c r="J55" s="80"/>
      <c r="K55" s="791"/>
      <c r="L55" s="87">
        <f>D55*E55</f>
        <v>0</v>
      </c>
    </row>
    <row r="56" spans="1:12" s="75" customFormat="1" ht="12.75" customHeight="1" x14ac:dyDescent="0.25">
      <c r="A56" s="790"/>
      <c r="B56" s="105" t="s">
        <v>307</v>
      </c>
      <c r="C56" s="1104"/>
      <c r="D56" s="160"/>
      <c r="E56" s="127"/>
      <c r="F56" s="84"/>
      <c r="G56" s="108"/>
      <c r="H56" s="103"/>
      <c r="I56" s="104"/>
      <c r="J56" s="103"/>
      <c r="K56" s="791"/>
      <c r="L56" s="88"/>
    </row>
    <row r="57" spans="1:12" ht="12.75" customHeight="1" x14ac:dyDescent="0.25">
      <c r="A57" s="790"/>
      <c r="B57" s="94" t="s">
        <v>1571</v>
      </c>
      <c r="C57" s="91"/>
      <c r="D57" s="788"/>
      <c r="E57" s="103"/>
      <c r="F57" s="84"/>
      <c r="G57" s="104"/>
      <c r="H57" s="103"/>
      <c r="I57" s="791"/>
      <c r="J57" s="88"/>
      <c r="K57" s="91"/>
      <c r="L57" s="91"/>
    </row>
    <row r="58" spans="1:12" ht="12.75" customHeight="1" x14ac:dyDescent="0.25">
      <c r="A58" s="790"/>
      <c r="B58" s="1105" t="s">
        <v>1100</v>
      </c>
      <c r="C58" s="1104"/>
      <c r="D58" s="1104"/>
      <c r="E58" s="792"/>
      <c r="F58" s="792"/>
      <c r="G58" s="792"/>
      <c r="H58" s="792"/>
      <c r="I58" s="792"/>
      <c r="J58" s="98"/>
      <c r="K58" s="791"/>
      <c r="L58" s="77"/>
    </row>
    <row r="59" spans="1:12" ht="12.75" customHeight="1" x14ac:dyDescent="0.25">
      <c r="A59" s="75"/>
      <c r="B59" s="105" t="s">
        <v>1571</v>
      </c>
      <c r="C59" s="91"/>
      <c r="D59" s="788"/>
      <c r="E59" s="103"/>
      <c r="F59" s="84"/>
      <c r="G59" s="104"/>
      <c r="H59" s="103"/>
      <c r="I59" s="791"/>
      <c r="J59" s="88"/>
      <c r="K59" s="75"/>
      <c r="L59" s="75"/>
    </row>
    <row r="60" spans="1:12" ht="12.75" customHeight="1" x14ac:dyDescent="0.25">
      <c r="A60" s="790"/>
      <c r="B60" s="713" t="s">
        <v>1100</v>
      </c>
      <c r="C60" s="91"/>
      <c r="D60" s="788"/>
      <c r="E60" s="103"/>
      <c r="F60" s="84"/>
      <c r="G60" s="104"/>
      <c r="H60" s="103"/>
      <c r="I60" s="791"/>
      <c r="J60" s="88"/>
      <c r="K60" s="75"/>
      <c r="L60" s="75"/>
    </row>
    <row r="61" spans="1:12" ht="13.8" x14ac:dyDescent="0.25">
      <c r="A61" s="790"/>
      <c r="B61" s="86" t="s">
        <v>822</v>
      </c>
      <c r="C61" s="1084"/>
      <c r="D61" s="1084"/>
      <c r="E61" s="75"/>
      <c r="F61" s="1084"/>
      <c r="G61" s="1084"/>
      <c r="H61" s="1084"/>
      <c r="I61" s="1214"/>
      <c r="J61" s="1214"/>
      <c r="K61" s="791"/>
      <c r="L61" s="88"/>
    </row>
    <row r="62" spans="1:12" ht="13.8" x14ac:dyDescent="0.25">
      <c r="A62" s="790"/>
      <c r="B62" s="741" t="s">
        <v>1572</v>
      </c>
      <c r="C62" s="706"/>
      <c r="D62" s="986"/>
      <c r="E62" s="1106"/>
      <c r="F62" s="1107"/>
      <c r="G62" s="104"/>
      <c r="H62" s="103"/>
      <c r="I62" s="791"/>
      <c r="J62" s="88"/>
      <c r="K62" s="75"/>
      <c r="L62" s="75"/>
    </row>
    <row r="63" spans="1:12" ht="12.75" customHeight="1" x14ac:dyDescent="0.25">
      <c r="A63" s="790"/>
      <c r="C63" s="788"/>
      <c r="D63" s="788"/>
      <c r="E63" s="792"/>
      <c r="F63" s="792"/>
      <c r="G63" s="792"/>
      <c r="H63" s="100"/>
      <c r="I63" s="791"/>
      <c r="J63" s="77"/>
      <c r="K63" s="75"/>
      <c r="L63" s="75"/>
    </row>
    <row r="64" spans="1:12" ht="12.75" customHeight="1" x14ac:dyDescent="0.25">
      <c r="A64" s="93">
        <v>7.3029999999999999</v>
      </c>
      <c r="B64" s="76" t="s">
        <v>1116</v>
      </c>
      <c r="C64" s="788"/>
      <c r="D64" s="788"/>
      <c r="E64" s="792"/>
      <c r="F64" s="792"/>
      <c r="G64" s="792"/>
      <c r="H64" s="792"/>
      <c r="I64" s="1138"/>
      <c r="J64" s="1138"/>
      <c r="K64" s="74"/>
      <c r="L64" s="75"/>
    </row>
    <row r="65" spans="1:12" ht="12.75" customHeight="1" x14ac:dyDescent="0.25">
      <c r="A65" s="789"/>
      <c r="B65" s="651" t="s">
        <v>1118</v>
      </c>
      <c r="C65" s="794"/>
      <c r="D65" s="794"/>
      <c r="E65" s="1084"/>
      <c r="F65" s="1084"/>
      <c r="G65" s="1084"/>
      <c r="H65" s="1084"/>
      <c r="I65" s="1138"/>
      <c r="J65" s="1138"/>
      <c r="K65" s="791"/>
      <c r="L65" s="77"/>
    </row>
    <row r="66" spans="1:12" ht="13.8" x14ac:dyDescent="0.25">
      <c r="A66" s="93"/>
      <c r="B66" s="651"/>
      <c r="C66" s="91"/>
      <c r="D66" s="91"/>
      <c r="E66" s="1084" t="s">
        <v>1731</v>
      </c>
      <c r="F66" s="91"/>
      <c r="G66" s="91"/>
      <c r="H66" s="91"/>
      <c r="I66" s="91"/>
      <c r="J66" s="91"/>
      <c r="K66" s="91"/>
      <c r="L66" s="91"/>
    </row>
    <row r="67" spans="1:12" ht="13.8" x14ac:dyDescent="0.25">
      <c r="A67" s="790"/>
      <c r="B67" s="94"/>
      <c r="C67" s="91"/>
      <c r="D67" s="1084" t="s">
        <v>1732</v>
      </c>
      <c r="E67" s="1084" t="s">
        <v>1733</v>
      </c>
      <c r="F67" s="1084" t="s">
        <v>300</v>
      </c>
      <c r="G67" s="1138" t="s">
        <v>827</v>
      </c>
      <c r="H67" s="1138"/>
      <c r="I67" s="792"/>
      <c r="J67" s="98"/>
      <c r="K67" s="791"/>
      <c r="L67" s="77"/>
    </row>
    <row r="68" spans="1:12" ht="13.8" x14ac:dyDescent="0.25">
      <c r="A68" s="790"/>
      <c r="B68" s="91"/>
      <c r="C68" s="1084" t="s">
        <v>388</v>
      </c>
      <c r="D68" s="1084" t="s">
        <v>1734</v>
      </c>
      <c r="E68" s="1084" t="s">
        <v>999</v>
      </c>
      <c r="F68" s="1109" t="s">
        <v>1735</v>
      </c>
      <c r="G68" s="1084" t="s">
        <v>295</v>
      </c>
      <c r="H68" s="1084" t="s">
        <v>299</v>
      </c>
      <c r="I68" s="1084" t="s">
        <v>983</v>
      </c>
      <c r="J68" s="1084" t="s">
        <v>302</v>
      </c>
      <c r="K68" s="791"/>
      <c r="L68" s="77"/>
    </row>
    <row r="69" spans="1:12" ht="13.8" x14ac:dyDescent="0.25">
      <c r="A69" s="790"/>
      <c r="B69" s="91"/>
      <c r="C69" s="1084" t="s">
        <v>363</v>
      </c>
      <c r="D69" s="286" t="s">
        <v>1736</v>
      </c>
      <c r="E69" s="286" t="s">
        <v>396</v>
      </c>
      <c r="F69" s="1084" t="s">
        <v>304</v>
      </c>
      <c r="G69" s="1141" t="s">
        <v>831</v>
      </c>
      <c r="H69" s="1141"/>
      <c r="I69" s="1084" t="s">
        <v>305</v>
      </c>
      <c r="J69" s="1084" t="s">
        <v>306</v>
      </c>
      <c r="K69" s="791"/>
      <c r="L69" s="77"/>
    </row>
    <row r="70" spans="1:12" ht="13.8" x14ac:dyDescent="0.25">
      <c r="A70" s="790"/>
      <c r="B70" s="86" t="s">
        <v>822</v>
      </c>
      <c r="C70" s="1110"/>
      <c r="D70" s="1111"/>
      <c r="E70" s="1089"/>
      <c r="F70" s="1093"/>
      <c r="G70" s="107"/>
      <c r="H70" s="80"/>
      <c r="I70" s="83"/>
      <c r="J70" s="80"/>
      <c r="K70" s="791"/>
      <c r="L70" s="87">
        <f>D70*E70</f>
        <v>0</v>
      </c>
    </row>
    <row r="71" spans="1:12" ht="13.8" x14ac:dyDescent="0.25">
      <c r="A71" s="790"/>
      <c r="B71" s="105" t="s">
        <v>307</v>
      </c>
      <c r="C71" s="1104"/>
      <c r="D71" s="1104"/>
      <c r="E71" s="792"/>
      <c r="F71" s="792"/>
      <c r="G71" s="792"/>
      <c r="H71" s="792"/>
      <c r="I71" s="792"/>
      <c r="J71" s="98"/>
      <c r="K71" s="791"/>
      <c r="L71" s="77"/>
    </row>
    <row r="72" spans="1:12" ht="13.8" x14ac:dyDescent="0.25">
      <c r="A72" s="790"/>
      <c r="B72" s="94" t="s">
        <v>1573</v>
      </c>
      <c r="C72" s="1104"/>
      <c r="D72" s="1104"/>
      <c r="E72" s="792"/>
      <c r="F72" s="792"/>
      <c r="G72" s="792"/>
      <c r="H72" s="792"/>
      <c r="I72" s="792"/>
      <c r="J72" s="98"/>
      <c r="K72" s="791"/>
      <c r="L72" s="77"/>
    </row>
    <row r="73" spans="1:12" ht="13.8" x14ac:dyDescent="0.25">
      <c r="A73" s="790"/>
      <c r="B73" s="94" t="s">
        <v>1574</v>
      </c>
      <c r="C73" s="1104"/>
      <c r="D73" s="1104"/>
      <c r="E73" s="792"/>
      <c r="F73" s="792"/>
      <c r="G73" s="792"/>
      <c r="H73" s="792"/>
      <c r="I73" s="792"/>
      <c r="J73" s="98"/>
      <c r="K73" s="791"/>
      <c r="L73" s="77"/>
    </row>
    <row r="74" spans="1:12" ht="13.8" x14ac:dyDescent="0.25">
      <c r="A74" s="75"/>
      <c r="B74" s="105" t="s">
        <v>1124</v>
      </c>
      <c r="C74" s="91"/>
      <c r="D74" s="788"/>
      <c r="E74" s="103"/>
      <c r="F74" s="84"/>
      <c r="G74" s="104"/>
      <c r="H74" s="103"/>
      <c r="I74" s="791"/>
      <c r="J74" s="88"/>
      <c r="K74" s="75"/>
      <c r="L74" s="75"/>
    </row>
    <row r="75" spans="1:12" ht="13.8" x14ac:dyDescent="0.25">
      <c r="A75" s="790"/>
      <c r="B75" s="94"/>
      <c r="C75" s="91"/>
      <c r="D75" s="788"/>
      <c r="E75" s="103"/>
      <c r="F75" s="84"/>
      <c r="G75" s="104"/>
      <c r="H75" s="103"/>
      <c r="I75" s="791"/>
      <c r="J75" s="88"/>
      <c r="K75" s="75"/>
      <c r="L75" s="75"/>
    </row>
    <row r="76" spans="1:12" ht="16.95" customHeight="1" x14ac:dyDescent="0.25">
      <c r="A76" s="93">
        <v>7.3040000000000003</v>
      </c>
      <c r="B76" s="76" t="s">
        <v>1122</v>
      </c>
      <c r="C76" s="788"/>
      <c r="D76" s="788"/>
      <c r="E76" s="792"/>
      <c r="F76" s="792"/>
      <c r="G76" s="792"/>
      <c r="H76" s="792"/>
      <c r="I76" s="1138"/>
      <c r="J76" s="1138"/>
      <c r="K76" s="74"/>
      <c r="L76" s="75"/>
    </row>
    <row r="77" spans="1:12" ht="12.6" customHeight="1" x14ac:dyDescent="0.25">
      <c r="A77" s="789"/>
      <c r="B77" s="651" t="s">
        <v>1743</v>
      </c>
      <c r="C77" s="794"/>
      <c r="D77" s="794"/>
      <c r="E77" s="1084"/>
      <c r="F77" s="1084"/>
      <c r="G77" s="1084"/>
      <c r="H77" s="1084"/>
      <c r="I77" s="1138"/>
      <c r="J77" s="1138"/>
      <c r="K77" s="791"/>
      <c r="L77" s="77"/>
    </row>
    <row r="78" spans="1:12" ht="13.8" x14ac:dyDescent="0.25">
      <c r="A78" s="93"/>
      <c r="B78" s="651"/>
      <c r="C78" s="91"/>
      <c r="D78" s="91"/>
      <c r="E78" s="1084" t="s">
        <v>1731</v>
      </c>
      <c r="F78" s="91"/>
      <c r="G78" s="91"/>
      <c r="H78" s="91"/>
      <c r="I78" s="91"/>
      <c r="J78" s="91"/>
      <c r="K78" s="91"/>
      <c r="L78" s="91"/>
    </row>
    <row r="79" spans="1:12" ht="13.8" x14ac:dyDescent="0.25">
      <c r="A79" s="790"/>
      <c r="B79" s="94"/>
      <c r="C79" s="91"/>
      <c r="D79" s="1084" t="s">
        <v>1732</v>
      </c>
      <c r="E79" s="1084" t="s">
        <v>1733</v>
      </c>
      <c r="F79" s="1084" t="s">
        <v>300</v>
      </c>
      <c r="G79" s="1138" t="s">
        <v>827</v>
      </c>
      <c r="H79" s="1138"/>
      <c r="I79" s="792"/>
      <c r="J79" s="98"/>
      <c r="K79" s="791"/>
      <c r="L79" s="77"/>
    </row>
    <row r="80" spans="1:12" ht="13.8" x14ac:dyDescent="0.25">
      <c r="A80" s="790"/>
      <c r="B80" s="91"/>
      <c r="C80" s="1084" t="s">
        <v>388</v>
      </c>
      <c r="D80" s="1084" t="s">
        <v>1734</v>
      </c>
      <c r="E80" s="1084" t="s">
        <v>999</v>
      </c>
      <c r="F80" s="1109" t="s">
        <v>1735</v>
      </c>
      <c r="G80" s="1084" t="s">
        <v>295</v>
      </c>
      <c r="H80" s="1084" t="s">
        <v>299</v>
      </c>
      <c r="I80" s="1084" t="s">
        <v>983</v>
      </c>
      <c r="J80" s="1084" t="s">
        <v>302</v>
      </c>
      <c r="K80" s="791"/>
      <c r="L80" s="77"/>
    </row>
    <row r="81" spans="1:12" ht="13.8" x14ac:dyDescent="0.25">
      <c r="A81" s="790"/>
      <c r="B81" s="91"/>
      <c r="C81" s="1084" t="s">
        <v>363</v>
      </c>
      <c r="D81" s="286" t="s">
        <v>1736</v>
      </c>
      <c r="E81" s="286" t="s">
        <v>396</v>
      </c>
      <c r="F81" s="1084" t="s">
        <v>304</v>
      </c>
      <c r="G81" s="1141" t="s">
        <v>831</v>
      </c>
      <c r="H81" s="1141"/>
      <c r="I81" s="1084" t="s">
        <v>305</v>
      </c>
      <c r="J81" s="1084" t="s">
        <v>306</v>
      </c>
      <c r="K81" s="791"/>
      <c r="L81" s="77"/>
    </row>
    <row r="82" spans="1:12" ht="13.8" x14ac:dyDescent="0.25">
      <c r="A82" s="790"/>
      <c r="B82" s="86" t="s">
        <v>822</v>
      </c>
      <c r="C82" s="1110"/>
      <c r="D82" s="1111"/>
      <c r="E82" s="1089"/>
      <c r="F82" s="1093"/>
      <c r="G82" s="107"/>
      <c r="H82" s="80"/>
      <c r="I82" s="83"/>
      <c r="J82" s="80"/>
      <c r="K82" s="791"/>
      <c r="L82" s="87">
        <f>D82*E82</f>
        <v>0</v>
      </c>
    </row>
    <row r="83" spans="1:12" ht="13.8" x14ac:dyDescent="0.25">
      <c r="A83" s="790"/>
      <c r="B83" s="105" t="s">
        <v>307</v>
      </c>
      <c r="C83" s="1104"/>
      <c r="D83" s="1104"/>
      <c r="E83" s="792"/>
      <c r="F83" s="792"/>
      <c r="G83" s="792"/>
      <c r="H83" s="792"/>
      <c r="I83" s="792"/>
      <c r="J83" s="98"/>
      <c r="K83" s="791"/>
      <c r="L83" s="77"/>
    </row>
    <row r="84" spans="1:12" ht="13.8" x14ac:dyDescent="0.25">
      <c r="A84" s="790"/>
      <c r="B84" s="94" t="s">
        <v>1573</v>
      </c>
      <c r="C84" s="1104"/>
      <c r="D84" s="1104"/>
      <c r="E84" s="792"/>
      <c r="F84" s="792"/>
      <c r="G84" s="792"/>
      <c r="H84" s="792"/>
      <c r="I84" s="792"/>
      <c r="J84" s="98"/>
      <c r="K84" s="791"/>
      <c r="L84" s="77"/>
    </row>
    <row r="85" spans="1:12" ht="13.8" x14ac:dyDescent="0.25">
      <c r="A85" s="790"/>
      <c r="B85" s="94" t="s">
        <v>1574</v>
      </c>
      <c r="C85" s="1104"/>
      <c r="D85" s="1104"/>
      <c r="E85" s="792"/>
      <c r="F85" s="792"/>
      <c r="G85" s="792"/>
      <c r="H85" s="792"/>
      <c r="I85" s="792"/>
      <c r="J85" s="98"/>
      <c r="K85" s="791"/>
      <c r="L85" s="77"/>
    </row>
    <row r="86" spans="1:12" ht="13.8" x14ac:dyDescent="0.25">
      <c r="A86" s="75"/>
      <c r="B86" s="105" t="s">
        <v>1124</v>
      </c>
      <c r="C86" s="91"/>
      <c r="D86" s="788"/>
      <c r="E86" s="103"/>
      <c r="F86" s="84"/>
      <c r="G86" s="104"/>
      <c r="H86" s="103"/>
      <c r="I86" s="791"/>
      <c r="J86" s="88"/>
      <c r="K86" s="75"/>
      <c r="L86" s="75"/>
    </row>
    <row r="87" spans="1:12" ht="13.8" x14ac:dyDescent="0.3">
      <c r="A87" s="950"/>
      <c r="C87" s="951"/>
      <c r="D87" s="187"/>
      <c r="E87" s="386"/>
      <c r="F87" s="127"/>
      <c r="H87" s="156"/>
      <c r="L87" s="984"/>
    </row>
    <row r="88" spans="1:12" ht="13.8" x14ac:dyDescent="0.25">
      <c r="A88" s="93">
        <v>7.34</v>
      </c>
      <c r="B88" s="76" t="s">
        <v>1575</v>
      </c>
      <c r="C88" s="788"/>
      <c r="D88" s="788"/>
      <c r="E88" s="792"/>
      <c r="F88" s="792"/>
      <c r="G88" s="91"/>
      <c r="H88" s="91"/>
      <c r="I88" s="1084"/>
      <c r="J88" s="1084"/>
      <c r="K88" s="91"/>
      <c r="L88" s="91"/>
    </row>
    <row r="89" spans="1:12" ht="13.8" x14ac:dyDescent="0.25">
      <c r="A89" s="93"/>
      <c r="B89" s="651" t="s">
        <v>1576</v>
      </c>
      <c r="C89" s="788"/>
      <c r="D89" s="788"/>
      <c r="E89" s="792"/>
      <c r="F89" s="792"/>
      <c r="G89" s="91"/>
      <c r="H89" s="91"/>
      <c r="I89" s="1084"/>
      <c r="J89" s="1084"/>
      <c r="K89" s="91"/>
      <c r="L89" s="91"/>
    </row>
    <row r="90" spans="1:12" ht="13.8" x14ac:dyDescent="0.25">
      <c r="A90" s="789"/>
      <c r="B90" s="91"/>
      <c r="C90" s="794"/>
      <c r="D90" s="794"/>
      <c r="E90" s="1084" t="s">
        <v>299</v>
      </c>
      <c r="F90" s="1138" t="s">
        <v>1110</v>
      </c>
      <c r="G90" s="1138"/>
      <c r="H90" s="1084" t="s">
        <v>1110</v>
      </c>
      <c r="I90" s="1084" t="s">
        <v>983</v>
      </c>
      <c r="J90" s="1084" t="s">
        <v>302</v>
      </c>
      <c r="K90" s="966"/>
      <c r="L90" s="91"/>
    </row>
    <row r="91" spans="1:12" ht="13.8" x14ac:dyDescent="0.25">
      <c r="A91" s="790"/>
      <c r="B91" s="86" t="s">
        <v>822</v>
      </c>
      <c r="C91" s="788"/>
      <c r="D91" s="788"/>
      <c r="E91" s="1084" t="s">
        <v>303</v>
      </c>
      <c r="F91" s="1138" t="s">
        <v>858</v>
      </c>
      <c r="G91" s="1138"/>
      <c r="H91" s="1084" t="s">
        <v>304</v>
      </c>
      <c r="I91" s="1084" t="s">
        <v>305</v>
      </c>
      <c r="J91" s="1084" t="s">
        <v>306</v>
      </c>
      <c r="K91" s="91"/>
      <c r="L91" s="77"/>
    </row>
    <row r="92" spans="1:12" ht="13.8" x14ac:dyDescent="0.25">
      <c r="A92" s="790"/>
      <c r="B92" s="105" t="s">
        <v>307</v>
      </c>
      <c r="C92" s="91"/>
      <c r="D92" s="788"/>
      <c r="E92" s="80"/>
      <c r="F92" s="1166"/>
      <c r="G92" s="1167"/>
      <c r="H92" s="1093"/>
      <c r="I92" s="83"/>
      <c r="J92" s="80"/>
      <c r="K92" s="91"/>
      <c r="L92" s="87">
        <v>0</v>
      </c>
    </row>
    <row r="93" spans="1:12" x14ac:dyDescent="0.25">
      <c r="A93" s="985"/>
      <c r="B93" s="105" t="s">
        <v>1510</v>
      </c>
      <c r="C93" s="986"/>
      <c r="D93" s="986"/>
      <c r="E93" s="987"/>
      <c r="F93" s="987"/>
      <c r="G93" s="987"/>
      <c r="H93" s="988"/>
      <c r="I93" s="706"/>
      <c r="J93" s="77"/>
      <c r="K93" s="706"/>
      <c r="L93" s="706"/>
    </row>
    <row r="94" spans="1:12" x14ac:dyDescent="0.25">
      <c r="A94" s="981"/>
      <c r="B94" s="219"/>
      <c r="C94" s="989"/>
      <c r="D94" s="989"/>
      <c r="E94" s="982"/>
      <c r="F94" s="982"/>
      <c r="G94" s="982"/>
      <c r="H94" s="98"/>
      <c r="I94" s="972"/>
      <c r="J94" s="983"/>
      <c r="K94" s="972"/>
      <c r="L94" s="972"/>
    </row>
  </sheetData>
  <mergeCells count="28">
    <mergeCell ref="G81:H81"/>
    <mergeCell ref="G52:H52"/>
    <mergeCell ref="G54:H54"/>
    <mergeCell ref="F92:G92"/>
    <mergeCell ref="I7:J7"/>
    <mergeCell ref="I8:J8"/>
    <mergeCell ref="I9:J9"/>
    <mergeCell ref="I10:J10"/>
    <mergeCell ref="I65:J65"/>
    <mergeCell ref="I76:J76"/>
    <mergeCell ref="I77:J77"/>
    <mergeCell ref="G24:H24"/>
    <mergeCell ref="F90:G90"/>
    <mergeCell ref="F91:G91"/>
    <mergeCell ref="F20:H20"/>
    <mergeCell ref="G22:H22"/>
    <mergeCell ref="G67:H67"/>
    <mergeCell ref="G69:H69"/>
    <mergeCell ref="G79:H79"/>
    <mergeCell ref="B19:D19"/>
    <mergeCell ref="F19:I19"/>
    <mergeCell ref="I61:J61"/>
    <mergeCell ref="I64:J64"/>
    <mergeCell ref="I50:J50"/>
    <mergeCell ref="I51:J51"/>
    <mergeCell ref="B20:C20"/>
    <mergeCell ref="G40:H40"/>
    <mergeCell ref="G42:H42"/>
  </mergeCells>
  <phoneticPr fontId="3" type="noConversion"/>
  <printOptions horizontalCentered="1"/>
  <pageMargins left="0.5" right="0.5" top="0.5" bottom="0.5" header="0.4" footer="0.5"/>
  <pageSetup scale="60" orientation="portrait" r:id="rId1"/>
  <headerFooter alignWithMargins="0">
    <oddFooter>&amp;L&amp;8DWM/UST - 11/15/2024 Claim Forms&amp;R&amp;8(See also 11/15/2024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11">
    <tabColor indexed="17"/>
    <pageSetUpPr fitToPage="1"/>
  </sheetPr>
  <dimension ref="A1:N53"/>
  <sheetViews>
    <sheetView view="pageBreakPreview" topLeftCell="A16" zoomScaleNormal="100" zoomScaleSheetLayoutView="100" workbookViewId="0">
      <selection activeCell="E48" sqref="E48"/>
    </sheetView>
  </sheetViews>
  <sheetFormatPr defaultRowHeight="13.2" x14ac:dyDescent="0.25"/>
  <cols>
    <col min="1" max="1" width="6.33203125" style="4" customWidth="1"/>
    <col min="2" max="2" width="10.44140625" style="4" customWidth="1"/>
    <col min="3" max="4" width="10.6640625" style="4" customWidth="1"/>
    <col min="5" max="5" width="11.33203125" style="4" customWidth="1"/>
    <col min="6" max="6" width="11.5546875" style="4" customWidth="1"/>
    <col min="7" max="7" width="9.5546875" style="4" customWidth="1"/>
    <col min="8" max="8" width="11.6640625" style="4" customWidth="1"/>
    <col min="9" max="9" width="10.5546875" style="4" customWidth="1"/>
    <col min="10" max="10" width="11.33203125" style="4" customWidth="1"/>
    <col min="11" max="11" width="0.6640625" style="4" customWidth="1"/>
    <col min="12" max="12" width="14.33203125" style="4" customWidth="1"/>
    <col min="14" max="14" width="7.44140625" bestFit="1" customWidth="1"/>
  </cols>
  <sheetData>
    <row r="1" spans="1:12" ht="15.6" x14ac:dyDescent="0.3">
      <c r="A1" s="70" t="s">
        <v>1577</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3.75" customHeight="1" x14ac:dyDescent="0.25">
      <c r="K5"/>
      <c r="L5"/>
    </row>
    <row r="6" spans="1:12" ht="22.5" customHeight="1" x14ac:dyDescent="0.25">
      <c r="A6" s="109" t="s">
        <v>1557</v>
      </c>
      <c r="K6"/>
      <c r="L6" s="110" t="s">
        <v>295</v>
      </c>
    </row>
    <row r="7" spans="1:12" s="75" customFormat="1" ht="13.8" x14ac:dyDescent="0.25">
      <c r="A7" s="93">
        <v>7.39</v>
      </c>
      <c r="B7" s="76" t="s">
        <v>1578</v>
      </c>
      <c r="C7" s="788"/>
      <c r="D7" s="788"/>
      <c r="E7" s="792"/>
      <c r="F7" s="792"/>
      <c r="I7" s="792"/>
      <c r="J7" s="100"/>
      <c r="L7" s="110" t="s">
        <v>297</v>
      </c>
    </row>
    <row r="8" spans="1:12" s="75" customFormat="1" ht="13.8" x14ac:dyDescent="0.25">
      <c r="A8" s="789"/>
      <c r="B8" s="651" t="s">
        <v>986</v>
      </c>
      <c r="C8" s="794"/>
      <c r="D8" s="794"/>
      <c r="E8" s="1084" t="s">
        <v>388</v>
      </c>
      <c r="F8" s="1138" t="s">
        <v>1019</v>
      </c>
      <c r="G8" s="1138"/>
      <c r="H8" s="1084" t="s">
        <v>1019</v>
      </c>
      <c r="I8" s="1084" t="s">
        <v>983</v>
      </c>
      <c r="J8" s="1084" t="s">
        <v>302</v>
      </c>
      <c r="K8" s="74"/>
      <c r="L8" s="91"/>
    </row>
    <row r="9" spans="1:12" s="75" customFormat="1" ht="13.8" x14ac:dyDescent="0.25">
      <c r="A9" s="790"/>
      <c r="C9" s="788"/>
      <c r="D9" s="788"/>
      <c r="E9" s="1084" t="s">
        <v>1020</v>
      </c>
      <c r="F9" s="1138" t="s">
        <v>858</v>
      </c>
      <c r="G9" s="1138"/>
      <c r="H9" s="1084" t="s">
        <v>304</v>
      </c>
      <c r="I9" s="1084" t="s">
        <v>305</v>
      </c>
      <c r="J9" s="1084" t="s">
        <v>306</v>
      </c>
      <c r="L9" s="77"/>
    </row>
    <row r="10" spans="1:12" s="75" customFormat="1" ht="13.8" x14ac:dyDescent="0.25">
      <c r="A10" s="790"/>
      <c r="B10" s="86" t="s">
        <v>822</v>
      </c>
      <c r="C10" s="91"/>
      <c r="D10" s="788"/>
      <c r="E10" s="80"/>
      <c r="F10" s="1162"/>
      <c r="G10" s="1163"/>
      <c r="H10" s="1093"/>
      <c r="I10" s="83"/>
      <c r="J10" s="80"/>
      <c r="L10" s="87">
        <v>0</v>
      </c>
    </row>
    <row r="11" spans="1:12" s="75" customFormat="1" ht="13.8" x14ac:dyDescent="0.25">
      <c r="A11" s="790"/>
      <c r="B11" s="105" t="s">
        <v>307</v>
      </c>
      <c r="C11" s="95"/>
      <c r="D11" s="788"/>
      <c r="E11" s="792"/>
      <c r="F11" s="792"/>
      <c r="G11" s="792"/>
      <c r="H11" s="98"/>
      <c r="I11" s="791"/>
      <c r="J11" s="77"/>
    </row>
    <row r="12" spans="1:12" x14ac:dyDescent="0.25">
      <c r="B12" s="105" t="s">
        <v>1021</v>
      </c>
    </row>
    <row r="13" spans="1:12" x14ac:dyDescent="0.25">
      <c r="B13" s="94" t="s">
        <v>1022</v>
      </c>
    </row>
    <row r="16" spans="1:12" s="75" customFormat="1" ht="13.8" x14ac:dyDescent="0.25">
      <c r="A16" s="93">
        <v>7.4</v>
      </c>
      <c r="B16" s="76" t="s">
        <v>1579</v>
      </c>
      <c r="C16" s="788"/>
      <c r="D16" s="788"/>
      <c r="E16" s="792"/>
      <c r="F16" s="792"/>
      <c r="I16" s="792"/>
      <c r="J16" s="100"/>
      <c r="L16" s="91"/>
    </row>
    <row r="17" spans="1:12" s="75" customFormat="1" ht="13.8" x14ac:dyDescent="0.25">
      <c r="A17" s="789"/>
      <c r="B17" s="651" t="s">
        <v>986</v>
      </c>
      <c r="C17" s="794"/>
      <c r="D17" s="794"/>
      <c r="E17" s="1084" t="s">
        <v>299</v>
      </c>
      <c r="F17" s="1138" t="s">
        <v>864</v>
      </c>
      <c r="G17" s="1138"/>
      <c r="H17" s="1084" t="s">
        <v>864</v>
      </c>
      <c r="I17" s="1084" t="s">
        <v>983</v>
      </c>
      <c r="J17" s="1084" t="s">
        <v>302</v>
      </c>
      <c r="K17" s="74"/>
      <c r="L17" s="91"/>
    </row>
    <row r="18" spans="1:12" s="75" customFormat="1" ht="13.8" x14ac:dyDescent="0.25">
      <c r="A18" s="790"/>
      <c r="C18" s="788"/>
      <c r="D18" s="788"/>
      <c r="E18" s="1084" t="s">
        <v>1580</v>
      </c>
      <c r="F18" s="1138" t="s">
        <v>858</v>
      </c>
      <c r="G18" s="1138"/>
      <c r="H18" s="1084" t="s">
        <v>304</v>
      </c>
      <c r="I18" s="1084" t="s">
        <v>305</v>
      </c>
      <c r="J18" s="1084" t="s">
        <v>306</v>
      </c>
      <c r="L18" s="77"/>
    </row>
    <row r="19" spans="1:12" s="75" customFormat="1" ht="13.8" x14ac:dyDescent="0.25">
      <c r="A19" s="790"/>
      <c r="B19" s="86" t="s">
        <v>822</v>
      </c>
      <c r="C19" s="91"/>
      <c r="D19" s="788"/>
      <c r="E19" s="80"/>
      <c r="F19" s="1162"/>
      <c r="G19" s="1163"/>
      <c r="H19" s="1093"/>
      <c r="I19" s="83"/>
      <c r="J19" s="80"/>
      <c r="L19" s="87">
        <v>0</v>
      </c>
    </row>
    <row r="20" spans="1:12" s="75" customFormat="1" ht="13.8" x14ac:dyDescent="0.25">
      <c r="A20" s="790"/>
      <c r="B20" s="105" t="s">
        <v>307</v>
      </c>
      <c r="C20" s="95"/>
      <c r="D20" s="788"/>
      <c r="E20" s="792"/>
      <c r="F20" s="792"/>
      <c r="G20" s="792"/>
      <c r="H20" s="98"/>
      <c r="I20" s="791"/>
      <c r="J20" s="77"/>
    </row>
    <row r="21" spans="1:12" s="75" customFormat="1" ht="13.8" x14ac:dyDescent="0.25">
      <c r="A21" s="790"/>
      <c r="B21" s="105" t="s">
        <v>987</v>
      </c>
      <c r="C21" s="95"/>
      <c r="D21" s="788"/>
      <c r="E21" s="792"/>
      <c r="F21" s="792"/>
      <c r="G21" s="792"/>
      <c r="H21" s="98"/>
      <c r="I21" s="791"/>
      <c r="J21" s="77"/>
    </row>
    <row r="24" spans="1:12" s="75" customFormat="1" ht="13.8" x14ac:dyDescent="0.25">
      <c r="A24" s="93">
        <v>7.41</v>
      </c>
      <c r="B24" s="76" t="s">
        <v>1581</v>
      </c>
      <c r="C24" s="788"/>
      <c r="D24" s="788"/>
      <c r="E24" s="792"/>
      <c r="F24" s="792"/>
      <c r="I24" s="792"/>
      <c r="J24" s="100"/>
      <c r="L24" s="91"/>
    </row>
    <row r="25" spans="1:12" s="75" customFormat="1" ht="13.8" x14ac:dyDescent="0.25">
      <c r="A25" s="789"/>
      <c r="B25" s="651" t="s">
        <v>986</v>
      </c>
      <c r="C25" s="794"/>
      <c r="D25" s="794"/>
      <c r="E25" s="1084" t="s">
        <v>388</v>
      </c>
      <c r="F25" s="1138" t="s">
        <v>1019</v>
      </c>
      <c r="G25" s="1138"/>
      <c r="H25" s="1084" t="s">
        <v>1019</v>
      </c>
      <c r="I25" s="1084" t="s">
        <v>983</v>
      </c>
      <c r="J25" s="1084" t="s">
        <v>302</v>
      </c>
      <c r="K25" s="74"/>
      <c r="L25" s="91"/>
    </row>
    <row r="26" spans="1:12" s="75" customFormat="1" ht="13.8" x14ac:dyDescent="0.25">
      <c r="A26" s="790"/>
      <c r="C26" s="788"/>
      <c r="D26" s="788"/>
      <c r="E26" s="1084" t="s">
        <v>1020</v>
      </c>
      <c r="F26" s="1138" t="s">
        <v>858</v>
      </c>
      <c r="G26" s="1138"/>
      <c r="H26" s="1084" t="s">
        <v>304</v>
      </c>
      <c r="I26" s="1084" t="s">
        <v>305</v>
      </c>
      <c r="J26" s="1084" t="s">
        <v>306</v>
      </c>
      <c r="L26" s="77"/>
    </row>
    <row r="27" spans="1:12" s="75" customFormat="1" ht="13.8" x14ac:dyDescent="0.25">
      <c r="A27" s="790"/>
      <c r="B27" s="86" t="s">
        <v>822</v>
      </c>
      <c r="C27" s="91"/>
      <c r="D27" s="788"/>
      <c r="E27" s="80"/>
      <c r="F27" s="1162"/>
      <c r="G27" s="1163"/>
      <c r="H27" s="1093"/>
      <c r="I27" s="83"/>
      <c r="J27" s="80"/>
      <c r="L27" s="87">
        <v>0</v>
      </c>
    </row>
    <row r="28" spans="1:12" s="75" customFormat="1" ht="13.8" x14ac:dyDescent="0.25">
      <c r="A28" s="790"/>
      <c r="B28" s="105" t="s">
        <v>307</v>
      </c>
      <c r="C28" s="95"/>
      <c r="D28" s="788"/>
      <c r="E28" s="792"/>
      <c r="F28" s="792"/>
      <c r="G28" s="792"/>
      <c r="H28" s="98"/>
      <c r="I28" s="791"/>
      <c r="J28" s="77"/>
    </row>
    <row r="29" spans="1:12" x14ac:dyDescent="0.25">
      <c r="B29" s="105" t="s">
        <v>1021</v>
      </c>
    </row>
    <row r="30" spans="1:12" x14ac:dyDescent="0.25">
      <c r="B30" s="94" t="s">
        <v>1022</v>
      </c>
    </row>
    <row r="33" spans="1:14" s="75" customFormat="1" ht="13.8" x14ac:dyDescent="0.25">
      <c r="A33" s="93">
        <v>7.42</v>
      </c>
      <c r="B33" s="76" t="s">
        <v>1582</v>
      </c>
      <c r="C33" s="788"/>
      <c r="D33" s="788"/>
      <c r="E33" s="792"/>
      <c r="F33" s="792"/>
      <c r="G33" s="1138"/>
      <c r="H33" s="1138"/>
      <c r="I33" s="792"/>
      <c r="J33" s="100"/>
      <c r="K33" s="791"/>
      <c r="L33" s="91"/>
    </row>
    <row r="34" spans="1:14" s="75" customFormat="1" ht="13.8" x14ac:dyDescent="0.25">
      <c r="A34" s="789"/>
      <c r="B34" s="651" t="s">
        <v>855</v>
      </c>
      <c r="C34" s="1084"/>
      <c r="D34" s="91"/>
      <c r="G34" s="1138" t="s">
        <v>827</v>
      </c>
      <c r="H34" s="1138"/>
      <c r="I34" s="1084"/>
      <c r="K34" s="795"/>
      <c r="L34" s="77"/>
      <c r="M34" s="79"/>
      <c r="N34" s="85"/>
    </row>
    <row r="35" spans="1:14" s="75" customFormat="1" ht="13.8" x14ac:dyDescent="0.25">
      <c r="A35" s="790"/>
      <c r="B35" s="1084" t="s">
        <v>299</v>
      </c>
      <c r="C35" s="1084" t="s">
        <v>17</v>
      </c>
      <c r="D35" s="1138" t="s">
        <v>856</v>
      </c>
      <c r="E35" s="1138"/>
      <c r="F35" s="1084" t="s">
        <v>857</v>
      </c>
      <c r="G35" s="1084" t="s">
        <v>295</v>
      </c>
      <c r="H35" s="1084" t="s">
        <v>299</v>
      </c>
      <c r="I35" s="1084" t="s">
        <v>829</v>
      </c>
      <c r="J35" s="1084" t="s">
        <v>302</v>
      </c>
      <c r="K35" s="795"/>
      <c r="L35" s="77"/>
      <c r="M35" s="79"/>
    </row>
    <row r="36" spans="1:14" s="75" customFormat="1" ht="13.8" x14ac:dyDescent="0.25">
      <c r="A36" s="790"/>
      <c r="B36" s="1084" t="s">
        <v>303</v>
      </c>
      <c r="C36" s="1084" t="s">
        <v>50</v>
      </c>
      <c r="D36" s="1138" t="s">
        <v>858</v>
      </c>
      <c r="E36" s="1138"/>
      <c r="F36" s="1084" t="s">
        <v>304</v>
      </c>
      <c r="G36" s="1141" t="s">
        <v>831</v>
      </c>
      <c r="H36" s="1141"/>
      <c r="I36" s="1084" t="s">
        <v>832</v>
      </c>
      <c r="J36" s="1084" t="s">
        <v>306</v>
      </c>
      <c r="K36" s="791"/>
      <c r="M36" s="79"/>
    </row>
    <row r="37" spans="1:14" s="75" customFormat="1" ht="13.8" x14ac:dyDescent="0.25">
      <c r="A37" s="790"/>
      <c r="B37" s="80"/>
      <c r="C37" s="81"/>
      <c r="D37" s="1162"/>
      <c r="E37" s="1163"/>
      <c r="F37" s="82"/>
      <c r="G37" s="107"/>
      <c r="H37" s="80"/>
      <c r="I37" s="83"/>
      <c r="J37" s="80"/>
      <c r="K37" s="791"/>
      <c r="L37" s="87">
        <f>SUM(C37:C40)</f>
        <v>0</v>
      </c>
      <c r="M37" s="79"/>
    </row>
    <row r="38" spans="1:14" s="75" customFormat="1" ht="13.8" x14ac:dyDescent="0.25">
      <c r="A38" s="790"/>
      <c r="B38" s="80"/>
      <c r="C38" s="81"/>
      <c r="D38" s="1162"/>
      <c r="E38" s="1163"/>
      <c r="F38" s="82"/>
      <c r="G38" s="107"/>
      <c r="H38" s="80"/>
      <c r="I38" s="83"/>
      <c r="J38" s="80"/>
      <c r="K38" s="791"/>
      <c r="L38" s="88"/>
      <c r="M38" s="84"/>
    </row>
    <row r="39" spans="1:14" s="75" customFormat="1" ht="13.8" x14ac:dyDescent="0.25">
      <c r="A39" s="790"/>
      <c r="B39" s="80"/>
      <c r="C39" s="81"/>
      <c r="D39" s="1162"/>
      <c r="E39" s="1163"/>
      <c r="F39" s="82"/>
      <c r="G39" s="107"/>
      <c r="H39" s="80"/>
      <c r="I39" s="83"/>
      <c r="J39" s="80"/>
      <c r="K39" s="791"/>
      <c r="L39" s="88"/>
    </row>
    <row r="40" spans="1:14" s="75" customFormat="1" ht="13.8" x14ac:dyDescent="0.25">
      <c r="B40" s="80"/>
      <c r="C40" s="81"/>
      <c r="D40" s="1162"/>
      <c r="E40" s="1163"/>
      <c r="F40" s="82"/>
      <c r="G40" s="107"/>
      <c r="H40" s="80"/>
      <c r="I40" s="83"/>
      <c r="J40" s="80"/>
      <c r="K40" s="791"/>
      <c r="L40" s="88"/>
    </row>
    <row r="41" spans="1:14" s="75" customFormat="1" ht="13.8" x14ac:dyDescent="0.25">
      <c r="B41" s="86" t="s">
        <v>822</v>
      </c>
      <c r="C41" s="103"/>
      <c r="D41" s="108"/>
      <c r="E41" s="106"/>
      <c r="F41" s="84"/>
      <c r="G41" s="84"/>
      <c r="H41" s="84"/>
      <c r="I41" s="104"/>
      <c r="J41" s="103"/>
      <c r="K41" s="791"/>
      <c r="L41" s="88"/>
    </row>
    <row r="42" spans="1:14" s="75" customFormat="1" ht="13.8" x14ac:dyDescent="0.25">
      <c r="A42" s="790"/>
      <c r="B42" s="105" t="s">
        <v>1566</v>
      </c>
      <c r="C42" s="97"/>
      <c r="D42" s="788"/>
      <c r="E42" s="792"/>
      <c r="F42" s="792"/>
      <c r="G42" s="792"/>
      <c r="H42" s="792"/>
      <c r="I42" s="792"/>
      <c r="J42" s="98"/>
      <c r="K42" s="791"/>
      <c r="L42" s="77"/>
    </row>
    <row r="43" spans="1:14" s="75" customFormat="1" ht="13.8" x14ac:dyDescent="0.25">
      <c r="A43" s="790"/>
      <c r="B43" s="105" t="s">
        <v>1583</v>
      </c>
      <c r="C43" s="97"/>
      <c r="D43" s="788"/>
      <c r="E43" s="792"/>
      <c r="F43" s="792"/>
      <c r="G43" s="792"/>
      <c r="H43" s="792"/>
      <c r="I43" s="792"/>
      <c r="J43" s="98"/>
      <c r="K43" s="791"/>
      <c r="L43" s="77"/>
    </row>
    <row r="44" spans="1:14" s="75" customFormat="1" ht="13.8" x14ac:dyDescent="0.25">
      <c r="A44" s="790"/>
      <c r="B44" s="94" t="s">
        <v>1584</v>
      </c>
      <c r="C44" s="97"/>
      <c r="D44" s="788"/>
      <c r="E44" s="792"/>
      <c r="F44" s="792"/>
      <c r="G44" s="792"/>
      <c r="H44" s="792"/>
      <c r="I44" s="792"/>
      <c r="J44" s="98"/>
      <c r="K44" s="791"/>
      <c r="L44" s="77"/>
    </row>
    <row r="47" spans="1:14" ht="21.75" customHeight="1" x14ac:dyDescent="0.25">
      <c r="A47" s="109" t="s">
        <v>1585</v>
      </c>
      <c r="K47"/>
      <c r="L47" s="110" t="s">
        <v>1586</v>
      </c>
    </row>
    <row r="48" spans="1:14" s="75" customFormat="1" ht="13.8" x14ac:dyDescent="0.25">
      <c r="A48" s="93">
        <v>7.5</v>
      </c>
      <c r="B48" s="76" t="s">
        <v>1587</v>
      </c>
      <c r="C48" s="788"/>
      <c r="D48" s="788"/>
      <c r="E48" s="792"/>
      <c r="F48" s="792"/>
      <c r="G48" s="792"/>
      <c r="H48" s="792"/>
      <c r="I48" s="792"/>
      <c r="J48" s="100"/>
      <c r="K48" s="791"/>
      <c r="L48" s="110" t="s">
        <v>936</v>
      </c>
    </row>
    <row r="49" spans="1:12" s="75" customFormat="1" ht="13.8" x14ac:dyDescent="0.25">
      <c r="A49" s="789"/>
      <c r="B49" s="651" t="s">
        <v>986</v>
      </c>
      <c r="C49" s="794"/>
      <c r="D49" s="794"/>
      <c r="E49" s="1084" t="s">
        <v>299</v>
      </c>
      <c r="F49" s="1138" t="s">
        <v>856</v>
      </c>
      <c r="G49" s="1138"/>
      <c r="H49" s="1084" t="s">
        <v>857</v>
      </c>
      <c r="I49" s="1084" t="s">
        <v>983</v>
      </c>
      <c r="J49" s="1084" t="s">
        <v>302</v>
      </c>
      <c r="K49" s="74"/>
      <c r="L49" s="91"/>
    </row>
    <row r="50" spans="1:12" s="75" customFormat="1" ht="13.8" x14ac:dyDescent="0.25">
      <c r="A50" s="790"/>
      <c r="C50" s="788"/>
      <c r="D50" s="788"/>
      <c r="E50" s="1084" t="s">
        <v>303</v>
      </c>
      <c r="F50" s="1138" t="s">
        <v>858</v>
      </c>
      <c r="G50" s="1138"/>
      <c r="H50" s="1084" t="s">
        <v>304</v>
      </c>
      <c r="I50" s="1084" t="s">
        <v>305</v>
      </c>
      <c r="J50" s="1084" t="s">
        <v>306</v>
      </c>
      <c r="L50" s="77"/>
    </row>
    <row r="51" spans="1:12" s="75" customFormat="1" ht="13.8" x14ac:dyDescent="0.25">
      <c r="A51" s="790"/>
      <c r="B51" s="86" t="s">
        <v>822</v>
      </c>
      <c r="C51" s="91"/>
      <c r="D51" s="788"/>
      <c r="E51" s="80"/>
      <c r="F51" s="1162"/>
      <c r="G51" s="1163"/>
      <c r="H51" s="1093"/>
      <c r="I51" s="83"/>
      <c r="J51" s="80"/>
      <c r="L51" s="87">
        <v>0</v>
      </c>
    </row>
    <row r="52" spans="1:12" s="75" customFormat="1" ht="13.8" x14ac:dyDescent="0.25">
      <c r="A52" s="790"/>
      <c r="B52" s="105" t="s">
        <v>307</v>
      </c>
      <c r="C52" s="95"/>
      <c r="D52" s="788"/>
      <c r="E52" s="792"/>
      <c r="F52" s="792"/>
      <c r="G52" s="792"/>
      <c r="H52" s="98"/>
      <c r="I52" s="791"/>
      <c r="J52" s="77"/>
    </row>
    <row r="53" spans="1:12" x14ac:dyDescent="0.25">
      <c r="B53" s="105" t="s">
        <v>987</v>
      </c>
    </row>
  </sheetData>
  <mergeCells count="21">
    <mergeCell ref="F26:G26"/>
    <mergeCell ref="F10:G10"/>
    <mergeCell ref="G33:H33"/>
    <mergeCell ref="F27:G27"/>
    <mergeCell ref="F25:G25"/>
    <mergeCell ref="F8:G8"/>
    <mergeCell ref="F17:G17"/>
    <mergeCell ref="F18:G18"/>
    <mergeCell ref="F19:G19"/>
    <mergeCell ref="F9:G9"/>
    <mergeCell ref="F51:G51"/>
    <mergeCell ref="G34:H34"/>
    <mergeCell ref="G36:H36"/>
    <mergeCell ref="D38:E38"/>
    <mergeCell ref="F50:G50"/>
    <mergeCell ref="D39:E39"/>
    <mergeCell ref="F49:G49"/>
    <mergeCell ref="D40:E40"/>
    <mergeCell ref="D35:E35"/>
    <mergeCell ref="D36:E36"/>
    <mergeCell ref="D37:E37"/>
  </mergeCells>
  <phoneticPr fontId="3" type="noConversion"/>
  <printOptions horizontalCentered="1"/>
  <pageMargins left="0.5" right="0.5" top="0.5" bottom="0.5" header="0.4" footer="0.5"/>
  <pageSetup scale="80" orientation="portrait" r:id="rId1"/>
  <headerFooter alignWithMargins="0">
    <oddFooter>&amp;L&amp;8DWM/UST - 11/15/2024 Claim Forms&amp;R&amp;8(See also 11/15/2024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12">
    <tabColor indexed="45"/>
    <pageSetUpPr fitToPage="1"/>
  </sheetPr>
  <dimension ref="A1:L55"/>
  <sheetViews>
    <sheetView view="pageBreakPreview" zoomScaleNormal="100" zoomScaleSheetLayoutView="100" workbookViewId="0">
      <selection activeCell="E48" sqref="E48"/>
    </sheetView>
  </sheetViews>
  <sheetFormatPr defaultRowHeight="13.2" x14ac:dyDescent="0.25"/>
  <cols>
    <col min="1" max="1" width="6.33203125" style="4" customWidth="1"/>
    <col min="2" max="2" width="10" style="4" customWidth="1"/>
    <col min="3" max="3" width="11" style="4" customWidth="1"/>
    <col min="4" max="4" width="8.6640625" style="4" customWidth="1"/>
    <col min="5" max="5" width="10.44140625" style="4" customWidth="1"/>
    <col min="6" max="6" width="13.44140625" style="4" customWidth="1"/>
    <col min="7" max="8" width="10.5546875" style="4" customWidth="1"/>
    <col min="9" max="10" width="10.33203125" style="4" customWidth="1"/>
    <col min="11" max="11" width="0.6640625" style="4" customWidth="1"/>
    <col min="12" max="12" width="12.6640625" style="4" customWidth="1"/>
    <col min="14" max="14" width="7.44140625" bestFit="1" customWidth="1"/>
  </cols>
  <sheetData>
    <row r="1" spans="1:12" ht="15.6" x14ac:dyDescent="0.3">
      <c r="A1" s="70" t="s">
        <v>1588</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15" customHeight="1" x14ac:dyDescent="0.25">
      <c r="J5" s="4" t="s">
        <v>29</v>
      </c>
      <c r="K5"/>
      <c r="L5"/>
    </row>
    <row r="6" spans="1:12" ht="24" customHeight="1" x14ac:dyDescent="0.25">
      <c r="A6" s="109" t="s">
        <v>1589</v>
      </c>
      <c r="K6"/>
      <c r="L6" s="110" t="s">
        <v>295</v>
      </c>
    </row>
    <row r="7" spans="1:12" s="75" customFormat="1" ht="13.8" x14ac:dyDescent="0.25">
      <c r="A7" s="93">
        <v>8.01</v>
      </c>
      <c r="B7" s="76" t="s">
        <v>1590</v>
      </c>
      <c r="C7" s="788"/>
      <c r="D7" s="788"/>
      <c r="E7" s="788"/>
      <c r="F7" s="1084"/>
      <c r="I7" s="91"/>
      <c r="K7" s="79"/>
      <c r="L7" s="110" t="s">
        <v>297</v>
      </c>
    </row>
    <row r="8" spans="1:12" s="75" customFormat="1" ht="13.8" x14ac:dyDescent="0.25">
      <c r="A8" s="789"/>
      <c r="B8" s="651" t="s">
        <v>1591</v>
      </c>
      <c r="C8" s="1084"/>
      <c r="D8" s="91"/>
      <c r="E8" s="91"/>
      <c r="F8" s="1084" t="s">
        <v>300</v>
      </c>
      <c r="G8" s="1138" t="s">
        <v>1592</v>
      </c>
      <c r="H8" s="1138"/>
      <c r="I8" s="1084" t="s">
        <v>983</v>
      </c>
      <c r="J8" s="1084" t="s">
        <v>302</v>
      </c>
      <c r="K8" s="79"/>
      <c r="L8" s="1084"/>
    </row>
    <row r="9" spans="1:12" s="75" customFormat="1" ht="13.8" x14ac:dyDescent="0.25">
      <c r="A9" s="790"/>
      <c r="B9" s="86" t="s">
        <v>822</v>
      </c>
      <c r="C9" s="91"/>
      <c r="D9" s="91"/>
      <c r="E9" s="91"/>
      <c r="F9" s="1084" t="s">
        <v>304</v>
      </c>
      <c r="G9" s="1084" t="s">
        <v>1395</v>
      </c>
      <c r="H9" s="1084" t="s">
        <v>974</v>
      </c>
      <c r="I9" s="1084" t="s">
        <v>984</v>
      </c>
      <c r="J9" s="1084" t="s">
        <v>306</v>
      </c>
      <c r="K9" s="79"/>
      <c r="L9" s="1084"/>
    </row>
    <row r="10" spans="1:12" s="75" customFormat="1" ht="13.8" x14ac:dyDescent="0.25">
      <c r="A10" s="790"/>
      <c r="B10" s="105" t="s">
        <v>307</v>
      </c>
      <c r="C10" s="91"/>
      <c r="D10" s="91"/>
      <c r="E10" s="91"/>
      <c r="F10" s="82"/>
      <c r="G10" s="80"/>
      <c r="H10" s="80"/>
      <c r="I10" s="83"/>
      <c r="J10" s="80"/>
      <c r="K10" s="84"/>
      <c r="L10" s="87">
        <v>0</v>
      </c>
    </row>
    <row r="11" spans="1:12" s="75" customFormat="1" ht="13.8" x14ac:dyDescent="0.25">
      <c r="A11" s="790"/>
      <c r="B11" s="793"/>
      <c r="C11" s="788"/>
      <c r="D11" s="788"/>
      <c r="E11" s="788"/>
      <c r="F11" s="792"/>
      <c r="I11" s="792"/>
      <c r="J11" s="98"/>
      <c r="L11" s="77"/>
    </row>
    <row r="12" spans="1:12" s="75" customFormat="1" ht="13.8" x14ac:dyDescent="0.25">
      <c r="A12" s="790"/>
      <c r="B12" s="4"/>
      <c r="C12" s="788"/>
      <c r="D12" s="788"/>
      <c r="E12" s="788"/>
      <c r="F12" s="792"/>
      <c r="I12" s="792"/>
      <c r="J12" s="100"/>
      <c r="L12" s="77"/>
    </row>
    <row r="13" spans="1:12" s="75" customFormat="1" ht="13.8" x14ac:dyDescent="0.25">
      <c r="A13" s="93">
        <v>8.02</v>
      </c>
      <c r="B13" s="76" t="s">
        <v>234</v>
      </c>
      <c r="C13" s="788"/>
      <c r="D13" s="788"/>
      <c r="E13" s="788"/>
      <c r="F13" s="1084"/>
      <c r="G13" s="1138"/>
      <c r="H13" s="1138"/>
      <c r="I13" s="792"/>
      <c r="J13" s="100"/>
      <c r="L13" s="91"/>
    </row>
    <row r="14" spans="1:12" s="75" customFormat="1" ht="13.8" x14ac:dyDescent="0.25">
      <c r="A14" s="789"/>
      <c r="B14" s="651" t="s">
        <v>1593</v>
      </c>
      <c r="C14" s="794"/>
      <c r="D14" s="794"/>
      <c r="E14" s="794"/>
      <c r="F14" s="1084" t="s">
        <v>300</v>
      </c>
      <c r="G14" s="1138" t="s">
        <v>1592</v>
      </c>
      <c r="H14" s="1138"/>
      <c r="I14" s="1084" t="s">
        <v>983</v>
      </c>
      <c r="J14" s="1084" t="s">
        <v>302</v>
      </c>
      <c r="K14" s="74"/>
      <c r="L14" s="91"/>
    </row>
    <row r="15" spans="1:12" s="75" customFormat="1" ht="13.8" x14ac:dyDescent="0.25">
      <c r="A15" s="790"/>
      <c r="B15" s="86" t="s">
        <v>822</v>
      </c>
      <c r="C15" s="788"/>
      <c r="D15" s="788"/>
      <c r="E15" s="788"/>
      <c r="F15" s="1084" t="s">
        <v>304</v>
      </c>
      <c r="G15" s="1084" t="s">
        <v>1395</v>
      </c>
      <c r="H15" s="1084" t="s">
        <v>974</v>
      </c>
      <c r="I15" s="1084" t="s">
        <v>984</v>
      </c>
      <c r="J15" s="1084" t="s">
        <v>306</v>
      </c>
      <c r="L15" s="77"/>
    </row>
    <row r="16" spans="1:12" s="75" customFormat="1" ht="13.8" x14ac:dyDescent="0.25">
      <c r="A16" s="790"/>
      <c r="B16" s="105" t="s">
        <v>307</v>
      </c>
      <c r="C16" s="91"/>
      <c r="D16" s="788"/>
      <c r="E16" s="788"/>
      <c r="F16" s="82"/>
      <c r="G16" s="80"/>
      <c r="H16" s="80"/>
      <c r="I16" s="83"/>
      <c r="J16" s="80"/>
      <c r="L16" s="87">
        <v>0</v>
      </c>
    </row>
    <row r="17" spans="1:12" s="75" customFormat="1" ht="13.8" x14ac:dyDescent="0.25">
      <c r="A17" s="790"/>
      <c r="B17" s="651"/>
      <c r="C17" s="788"/>
      <c r="D17" s="788"/>
      <c r="E17" s="788"/>
      <c r="F17" s="792"/>
      <c r="G17" s="792"/>
      <c r="H17" s="98"/>
      <c r="I17" s="791"/>
      <c r="J17" s="77"/>
    </row>
    <row r="18" spans="1:12" s="75" customFormat="1" ht="13.8" x14ac:dyDescent="0.25">
      <c r="A18" s="790"/>
      <c r="B18" s="4"/>
      <c r="C18" s="788"/>
      <c r="D18" s="788"/>
      <c r="E18" s="788"/>
      <c r="F18" s="792"/>
      <c r="G18" s="792"/>
      <c r="H18" s="100"/>
      <c r="I18" s="791"/>
      <c r="J18" s="77"/>
    </row>
    <row r="19" spans="1:12" s="75" customFormat="1" ht="13.8" x14ac:dyDescent="0.25">
      <c r="A19" s="93">
        <v>8.0299999999999994</v>
      </c>
      <c r="B19" s="76" t="s">
        <v>1594</v>
      </c>
      <c r="C19" s="788"/>
      <c r="D19" s="788"/>
      <c r="E19" s="788"/>
      <c r="F19" s="1084"/>
      <c r="G19" s="1138"/>
      <c r="H19" s="1138"/>
      <c r="I19" s="792"/>
      <c r="J19" s="100"/>
      <c r="L19" s="91"/>
    </row>
    <row r="20" spans="1:12" s="75" customFormat="1" ht="13.8" x14ac:dyDescent="0.25">
      <c r="A20" s="789"/>
      <c r="B20" s="651" t="s">
        <v>1595</v>
      </c>
      <c r="C20" s="794"/>
      <c r="D20" s="794"/>
      <c r="E20" s="794"/>
      <c r="F20" s="1084" t="s">
        <v>300</v>
      </c>
      <c r="G20" s="1138" t="s">
        <v>1596</v>
      </c>
      <c r="H20" s="1138"/>
      <c r="I20" s="1084" t="s">
        <v>983</v>
      </c>
      <c r="J20" s="1084" t="s">
        <v>302</v>
      </c>
      <c r="K20" s="74"/>
      <c r="L20" s="91"/>
    </row>
    <row r="21" spans="1:12" s="75" customFormat="1" ht="13.8" x14ac:dyDescent="0.25">
      <c r="A21" s="790"/>
      <c r="B21" s="86" t="s">
        <v>822</v>
      </c>
      <c r="C21" s="788"/>
      <c r="D21" s="788"/>
      <c r="E21" s="788"/>
      <c r="F21" s="1084" t="s">
        <v>304</v>
      </c>
      <c r="G21" s="1084" t="s">
        <v>1597</v>
      </c>
      <c r="H21" s="1084" t="s">
        <v>1598</v>
      </c>
      <c r="I21" s="1084" t="s">
        <v>984</v>
      </c>
      <c r="J21" s="1084" t="s">
        <v>306</v>
      </c>
      <c r="L21" s="77"/>
    </row>
    <row r="22" spans="1:12" s="75" customFormat="1" ht="13.8" x14ac:dyDescent="0.25">
      <c r="A22" s="790"/>
      <c r="B22" s="105" t="s">
        <v>307</v>
      </c>
      <c r="C22" s="91"/>
      <c r="D22" s="788"/>
      <c r="E22" s="788"/>
      <c r="F22" s="82"/>
      <c r="G22" s="80"/>
      <c r="H22" s="80"/>
      <c r="I22" s="83"/>
      <c r="J22" s="80"/>
      <c r="L22" s="87">
        <v>0</v>
      </c>
    </row>
    <row r="23" spans="1:12" s="75" customFormat="1" ht="13.8" x14ac:dyDescent="0.25">
      <c r="A23" s="790"/>
      <c r="B23" s="651"/>
      <c r="C23" s="788"/>
      <c r="D23" s="788"/>
      <c r="E23" s="788"/>
      <c r="F23" s="792"/>
      <c r="G23" s="792"/>
      <c r="H23" s="98"/>
      <c r="I23" s="791"/>
      <c r="J23" s="77"/>
    </row>
    <row r="24" spans="1:12" s="75" customFormat="1" ht="13.8" x14ac:dyDescent="0.25">
      <c r="A24" s="790"/>
      <c r="B24" s="4"/>
      <c r="C24" s="788"/>
      <c r="D24" s="788"/>
      <c r="E24" s="788"/>
      <c r="F24" s="792"/>
      <c r="G24" s="792"/>
      <c r="H24" s="100"/>
      <c r="I24" s="791"/>
      <c r="J24" s="77"/>
    </row>
    <row r="25" spans="1:12" ht="22.5" customHeight="1" x14ac:dyDescent="0.25">
      <c r="A25" s="109" t="s">
        <v>1599</v>
      </c>
      <c r="K25"/>
      <c r="L25" s="110" t="s">
        <v>1586</v>
      </c>
    </row>
    <row r="26" spans="1:12" s="75" customFormat="1" ht="13.8" x14ac:dyDescent="0.25">
      <c r="A26" s="93">
        <v>8.0399999999999991</v>
      </c>
      <c r="B26" s="76" t="s">
        <v>1600</v>
      </c>
      <c r="C26" s="788"/>
      <c r="D26" s="788"/>
      <c r="E26" s="788"/>
      <c r="F26" s="1084"/>
      <c r="G26" s="1138"/>
      <c r="H26" s="1138"/>
      <c r="I26" s="792"/>
      <c r="J26" s="100"/>
      <c r="L26" s="110" t="s">
        <v>936</v>
      </c>
    </row>
    <row r="27" spans="1:12" s="75" customFormat="1" ht="13.8" x14ac:dyDescent="0.25">
      <c r="A27" s="789"/>
      <c r="B27" s="651" t="s">
        <v>1601</v>
      </c>
      <c r="C27" s="794"/>
      <c r="D27" s="794"/>
      <c r="E27" s="794"/>
      <c r="F27" s="1084" t="s">
        <v>300</v>
      </c>
      <c r="G27" s="1138" t="s">
        <v>1592</v>
      </c>
      <c r="H27" s="1138"/>
      <c r="I27" s="1084" t="s">
        <v>983</v>
      </c>
      <c r="J27" s="1084" t="s">
        <v>302</v>
      </c>
      <c r="K27" s="74"/>
      <c r="L27" s="91"/>
    </row>
    <row r="28" spans="1:12" s="75" customFormat="1" ht="13.8" x14ac:dyDescent="0.25">
      <c r="A28" s="790"/>
      <c r="B28" s="86" t="s">
        <v>822</v>
      </c>
      <c r="C28" s="788"/>
      <c r="D28" s="788"/>
      <c r="E28" s="788"/>
      <c r="F28" s="1084" t="s">
        <v>304</v>
      </c>
      <c r="G28" s="1084" t="s">
        <v>1395</v>
      </c>
      <c r="H28" s="1084" t="s">
        <v>974</v>
      </c>
      <c r="I28" s="1084" t="s">
        <v>984</v>
      </c>
      <c r="J28" s="1084" t="s">
        <v>306</v>
      </c>
      <c r="L28" s="77"/>
    </row>
    <row r="29" spans="1:12" s="75" customFormat="1" ht="13.8" x14ac:dyDescent="0.25">
      <c r="A29" s="790"/>
      <c r="B29" s="105" t="s">
        <v>307</v>
      </c>
      <c r="C29" s="91"/>
      <c r="D29" s="788"/>
      <c r="E29" s="788"/>
      <c r="F29" s="82"/>
      <c r="G29" s="80"/>
      <c r="H29" s="80"/>
      <c r="I29" s="83"/>
      <c r="J29" s="80"/>
      <c r="L29" s="87">
        <v>0</v>
      </c>
    </row>
    <row r="30" spans="1:12" s="75" customFormat="1" ht="13.8" x14ac:dyDescent="0.25">
      <c r="A30" s="790"/>
      <c r="B30" s="94" t="s">
        <v>1602</v>
      </c>
      <c r="C30" s="788"/>
      <c r="D30" s="788"/>
      <c r="E30" s="788"/>
      <c r="F30" s="792"/>
      <c r="G30" s="792"/>
      <c r="H30" s="98"/>
      <c r="I30" s="791"/>
      <c r="J30" s="77"/>
    </row>
    <row r="31" spans="1:12" s="75" customFormat="1" ht="13.8" x14ac:dyDescent="0.25">
      <c r="A31" s="790"/>
      <c r="B31" s="94"/>
      <c r="C31" s="788"/>
      <c r="D31" s="788"/>
      <c r="E31" s="788"/>
      <c r="F31" s="792"/>
      <c r="G31" s="792"/>
      <c r="H31" s="98"/>
      <c r="I31" s="791"/>
      <c r="J31" s="77"/>
    </row>
    <row r="32" spans="1:12" s="75" customFormat="1" ht="13.8" x14ac:dyDescent="0.25">
      <c r="A32" s="790"/>
      <c r="B32" s="4"/>
      <c r="C32" s="788"/>
      <c r="D32" s="788"/>
      <c r="E32" s="788"/>
      <c r="F32" s="792"/>
      <c r="G32" s="792"/>
      <c r="H32" s="100"/>
      <c r="I32" s="791"/>
      <c r="J32" s="77"/>
    </row>
    <row r="33" spans="1:12" s="75" customFormat="1" ht="13.8" x14ac:dyDescent="0.25">
      <c r="A33" s="93">
        <v>8.41</v>
      </c>
      <c r="B33" s="76" t="s">
        <v>1603</v>
      </c>
      <c r="C33" s="788"/>
      <c r="D33" s="788"/>
      <c r="E33" s="788"/>
      <c r="F33" s="1084"/>
      <c r="G33" s="1138"/>
      <c r="H33" s="1138"/>
      <c r="I33" s="792"/>
      <c r="J33" s="100"/>
      <c r="L33" s="110"/>
    </row>
    <row r="34" spans="1:12" s="75" customFormat="1" ht="13.8" x14ac:dyDescent="0.25">
      <c r="A34" s="789"/>
      <c r="B34" s="651" t="s">
        <v>1601</v>
      </c>
      <c r="C34" s="794"/>
      <c r="D34" s="794"/>
      <c r="E34" s="794"/>
      <c r="F34" s="1084" t="s">
        <v>300</v>
      </c>
      <c r="G34" s="1138" t="s">
        <v>1592</v>
      </c>
      <c r="H34" s="1138"/>
      <c r="I34" s="1084" t="s">
        <v>983</v>
      </c>
      <c r="J34" s="1084" t="s">
        <v>302</v>
      </c>
      <c r="K34" s="74"/>
      <c r="L34" s="91"/>
    </row>
    <row r="35" spans="1:12" s="75" customFormat="1" ht="13.8" x14ac:dyDescent="0.25">
      <c r="A35" s="790"/>
      <c r="B35" s="86" t="s">
        <v>822</v>
      </c>
      <c r="C35" s="788"/>
      <c r="D35" s="788"/>
      <c r="E35" s="788"/>
      <c r="F35" s="1084" t="s">
        <v>304</v>
      </c>
      <c r="G35" s="1084" t="s">
        <v>1395</v>
      </c>
      <c r="H35" s="1084" t="s">
        <v>974</v>
      </c>
      <c r="I35" s="1084" t="s">
        <v>984</v>
      </c>
      <c r="J35" s="1084" t="s">
        <v>306</v>
      </c>
      <c r="L35" s="77"/>
    </row>
    <row r="36" spans="1:12" s="75" customFormat="1" ht="13.8" x14ac:dyDescent="0.25">
      <c r="A36" s="790"/>
      <c r="B36" s="105" t="s">
        <v>307</v>
      </c>
      <c r="C36" s="91"/>
      <c r="D36" s="788"/>
      <c r="E36" s="788"/>
      <c r="F36" s="82"/>
      <c r="G36" s="80"/>
      <c r="H36" s="80"/>
      <c r="I36" s="83"/>
      <c r="J36" s="80"/>
      <c r="L36" s="87">
        <v>0</v>
      </c>
    </row>
    <row r="37" spans="1:12" s="75" customFormat="1" ht="13.8" x14ac:dyDescent="0.25">
      <c r="A37" s="790"/>
      <c r="B37" s="94" t="s">
        <v>1604</v>
      </c>
      <c r="C37" s="788"/>
      <c r="D37" s="788"/>
      <c r="E37" s="788"/>
      <c r="F37" s="792"/>
      <c r="G37" s="792"/>
      <c r="H37" s="98"/>
      <c r="I37" s="791"/>
      <c r="J37" s="77"/>
    </row>
    <row r="38" spans="1:12" s="75" customFormat="1" ht="13.8" x14ac:dyDescent="0.25">
      <c r="A38" s="790"/>
      <c r="B38" s="94"/>
      <c r="C38" s="788"/>
      <c r="D38" s="788"/>
      <c r="E38" s="788"/>
      <c r="F38" s="792"/>
      <c r="G38" s="792"/>
      <c r="H38" s="98"/>
      <c r="I38" s="791"/>
      <c r="J38" s="77"/>
    </row>
    <row r="39" spans="1:12" s="75" customFormat="1" ht="13.8" x14ac:dyDescent="0.25">
      <c r="A39" s="790"/>
      <c r="B39" s="4"/>
      <c r="C39" s="788"/>
      <c r="D39" s="788"/>
      <c r="E39" s="788"/>
      <c r="F39" s="792"/>
      <c r="G39" s="792"/>
      <c r="H39" s="100"/>
      <c r="I39" s="791"/>
      <c r="J39" s="77"/>
    </row>
    <row r="40" spans="1:12" s="75" customFormat="1" ht="13.8" x14ac:dyDescent="0.25">
      <c r="A40" s="93">
        <v>8.0500000000000007</v>
      </c>
      <c r="B40" s="76" t="s">
        <v>238</v>
      </c>
      <c r="C40" s="788"/>
      <c r="D40" s="788"/>
      <c r="E40" s="788"/>
      <c r="F40" s="1084"/>
      <c r="G40" s="1138"/>
      <c r="H40" s="1138"/>
      <c r="I40" s="792"/>
      <c r="J40" s="100"/>
      <c r="L40" s="110"/>
    </row>
    <row r="41" spans="1:12" s="75" customFormat="1" ht="13.8" x14ac:dyDescent="0.25">
      <c r="A41" s="789"/>
      <c r="B41" s="651" t="s">
        <v>1605</v>
      </c>
      <c r="C41" s="794"/>
      <c r="D41" s="794"/>
      <c r="E41" s="794"/>
      <c r="F41" s="1084" t="s">
        <v>300</v>
      </c>
      <c r="G41" s="1138" t="s">
        <v>1592</v>
      </c>
      <c r="H41" s="1138"/>
      <c r="I41" s="1084" t="s">
        <v>983</v>
      </c>
      <c r="J41" s="1084" t="s">
        <v>302</v>
      </c>
      <c r="K41" s="74"/>
      <c r="L41" s="91"/>
    </row>
    <row r="42" spans="1:12" s="75" customFormat="1" ht="13.8" x14ac:dyDescent="0.25">
      <c r="A42" s="790"/>
      <c r="B42" s="86" t="s">
        <v>822</v>
      </c>
      <c r="C42" s="788"/>
      <c r="D42" s="788"/>
      <c r="E42" s="788"/>
      <c r="F42" s="1084" t="s">
        <v>304</v>
      </c>
      <c r="G42" s="1084" t="s">
        <v>1395</v>
      </c>
      <c r="H42" s="1084" t="s">
        <v>974</v>
      </c>
      <c r="I42" s="1084" t="s">
        <v>984</v>
      </c>
      <c r="J42" s="1084" t="s">
        <v>306</v>
      </c>
      <c r="L42" s="77"/>
    </row>
    <row r="43" spans="1:12" s="75" customFormat="1" ht="13.8" x14ac:dyDescent="0.25">
      <c r="A43" s="790"/>
      <c r="B43" s="105" t="s">
        <v>307</v>
      </c>
      <c r="C43" s="91"/>
      <c r="D43" s="788"/>
      <c r="E43" s="788"/>
      <c r="F43" s="82"/>
      <c r="G43" s="80"/>
      <c r="H43" s="80"/>
      <c r="I43" s="83"/>
      <c r="J43" s="80"/>
      <c r="L43" s="87">
        <v>0</v>
      </c>
    </row>
    <row r="44" spans="1:12" s="75" customFormat="1" ht="13.8" x14ac:dyDescent="0.25">
      <c r="A44" s="790"/>
      <c r="B44" s="651"/>
      <c r="C44" s="788"/>
      <c r="D44" s="788"/>
      <c r="E44" s="788"/>
      <c r="F44" s="792"/>
      <c r="G44" s="792"/>
      <c r="H44" s="98"/>
      <c r="I44" s="791"/>
      <c r="J44" s="77"/>
    </row>
    <row r="45" spans="1:12" s="75" customFormat="1" ht="13.8" x14ac:dyDescent="0.25">
      <c r="A45" s="790"/>
      <c r="B45" s="4"/>
      <c r="C45" s="788"/>
      <c r="D45" s="788"/>
      <c r="E45" s="788"/>
      <c r="F45" s="792"/>
      <c r="G45" s="792"/>
      <c r="H45" s="100"/>
      <c r="I45" s="791"/>
      <c r="J45" s="77"/>
    </row>
    <row r="46" spans="1:12" s="75" customFormat="1" ht="13.8" x14ac:dyDescent="0.25">
      <c r="A46" s="93">
        <v>8.0549999999999997</v>
      </c>
      <c r="B46" s="76" t="s">
        <v>239</v>
      </c>
      <c r="C46" s="788"/>
      <c r="D46" s="788"/>
      <c r="E46" s="788"/>
      <c r="F46" s="1084"/>
      <c r="G46" s="1138"/>
      <c r="H46" s="1138"/>
      <c r="I46" s="792"/>
      <c r="J46" s="100"/>
      <c r="L46" s="110"/>
    </row>
    <row r="47" spans="1:12" s="75" customFormat="1" ht="13.8" x14ac:dyDescent="0.25">
      <c r="A47" s="789"/>
      <c r="B47" s="651" t="s">
        <v>1606</v>
      </c>
      <c r="C47" s="794"/>
      <c r="D47" s="794"/>
      <c r="E47" s="794"/>
      <c r="F47" s="1084" t="s">
        <v>300</v>
      </c>
      <c r="G47" s="1138" t="s">
        <v>1592</v>
      </c>
      <c r="H47" s="1138"/>
      <c r="I47" s="1084" t="s">
        <v>983</v>
      </c>
      <c r="J47" s="1084" t="s">
        <v>302</v>
      </c>
      <c r="K47" s="74"/>
      <c r="L47" s="91"/>
    </row>
    <row r="48" spans="1:12" s="75" customFormat="1" ht="13.8" x14ac:dyDescent="0.25">
      <c r="A48" s="790"/>
      <c r="B48" s="86" t="s">
        <v>822</v>
      </c>
      <c r="C48" s="788"/>
      <c r="D48" s="788"/>
      <c r="E48" s="788"/>
      <c r="F48" s="1084" t="s">
        <v>304</v>
      </c>
      <c r="G48" s="1084" t="s">
        <v>1395</v>
      </c>
      <c r="H48" s="1084" t="s">
        <v>974</v>
      </c>
      <c r="I48" s="1084" t="s">
        <v>984</v>
      </c>
      <c r="J48" s="1084" t="s">
        <v>306</v>
      </c>
      <c r="L48" s="77"/>
    </row>
    <row r="49" spans="1:12" s="75" customFormat="1" ht="13.8" x14ac:dyDescent="0.25">
      <c r="A49" s="790"/>
      <c r="B49" s="105" t="s">
        <v>307</v>
      </c>
      <c r="C49" s="91"/>
      <c r="D49" s="788"/>
      <c r="E49" s="788"/>
      <c r="F49" s="82"/>
      <c r="G49" s="80"/>
      <c r="H49" s="80"/>
      <c r="I49" s="83"/>
      <c r="J49" s="80"/>
      <c r="L49" s="87">
        <v>0</v>
      </c>
    </row>
    <row r="52" spans="1:12" s="75" customFormat="1" ht="13.8" x14ac:dyDescent="0.25">
      <c r="A52" s="93">
        <v>8.06</v>
      </c>
      <c r="B52" s="76" t="s">
        <v>1607</v>
      </c>
      <c r="C52" s="788"/>
      <c r="D52" s="788"/>
      <c r="E52" s="788"/>
      <c r="F52" s="1084"/>
      <c r="G52" s="1138"/>
      <c r="H52" s="1138"/>
      <c r="I52" s="792"/>
      <c r="J52" s="100"/>
      <c r="L52" s="110"/>
    </row>
    <row r="53" spans="1:12" s="75" customFormat="1" ht="13.8" x14ac:dyDescent="0.25">
      <c r="A53" s="789"/>
      <c r="B53" s="651" t="s">
        <v>1608</v>
      </c>
      <c r="C53" s="794"/>
      <c r="D53" s="794"/>
      <c r="E53" s="794"/>
      <c r="F53" s="1084" t="s">
        <v>300</v>
      </c>
      <c r="G53" s="1138" t="s">
        <v>1592</v>
      </c>
      <c r="H53" s="1138"/>
      <c r="I53" s="1084" t="s">
        <v>983</v>
      </c>
      <c r="J53" s="1084" t="s">
        <v>302</v>
      </c>
      <c r="K53" s="74"/>
      <c r="L53" s="91"/>
    </row>
    <row r="54" spans="1:12" s="75" customFormat="1" ht="13.8" x14ac:dyDescent="0.25">
      <c r="A54" s="790"/>
      <c r="B54" s="86" t="s">
        <v>822</v>
      </c>
      <c r="C54" s="788"/>
      <c r="D54" s="788"/>
      <c r="E54" s="788"/>
      <c r="F54" s="1084" t="s">
        <v>304</v>
      </c>
      <c r="G54" s="1084" t="s">
        <v>1395</v>
      </c>
      <c r="H54" s="1084" t="s">
        <v>974</v>
      </c>
      <c r="I54" s="1084" t="s">
        <v>984</v>
      </c>
      <c r="J54" s="1084" t="s">
        <v>306</v>
      </c>
      <c r="L54" s="77"/>
    </row>
    <row r="55" spans="1:12" s="75" customFormat="1" ht="13.8" x14ac:dyDescent="0.25">
      <c r="A55" s="790"/>
      <c r="B55" s="105" t="s">
        <v>307</v>
      </c>
      <c r="C55" s="91"/>
      <c r="D55" s="788"/>
      <c r="E55" s="788"/>
      <c r="F55" s="82"/>
      <c r="G55" s="80"/>
      <c r="H55" s="80"/>
      <c r="I55" s="83"/>
      <c r="J55" s="80"/>
      <c r="L55" s="87">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121">
    <tabColor indexed="45"/>
    <pageSetUpPr fitToPage="1"/>
  </sheetPr>
  <dimension ref="A1:L61"/>
  <sheetViews>
    <sheetView view="pageBreakPreview" zoomScaleNormal="100" zoomScaleSheetLayoutView="100" workbookViewId="0">
      <selection activeCell="E48" sqref="E48"/>
    </sheetView>
  </sheetViews>
  <sheetFormatPr defaultRowHeight="13.2" x14ac:dyDescent="0.25"/>
  <cols>
    <col min="1" max="1" width="6.33203125" style="4" customWidth="1"/>
    <col min="2" max="2" width="10" style="4" customWidth="1"/>
    <col min="3" max="5" width="11" style="4" customWidth="1"/>
    <col min="6" max="6" width="13.44140625" style="4" customWidth="1"/>
    <col min="7" max="8" width="10.5546875" style="4" customWidth="1"/>
    <col min="9" max="10" width="10.33203125" style="4" customWidth="1"/>
    <col min="11" max="11" width="0.6640625" style="4" customWidth="1"/>
    <col min="12" max="12" width="12.6640625" style="4" customWidth="1"/>
    <col min="14" max="14" width="7.44140625" bestFit="1" customWidth="1"/>
  </cols>
  <sheetData>
    <row r="1" spans="1:12" ht="15.6" x14ac:dyDescent="0.3">
      <c r="A1" s="70" t="s">
        <v>1609</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15" customHeight="1" x14ac:dyDescent="0.25">
      <c r="J5" s="4" t="s">
        <v>29</v>
      </c>
      <c r="K5"/>
      <c r="L5"/>
    </row>
    <row r="6" spans="1:12" ht="24" customHeight="1" x14ac:dyDescent="0.25">
      <c r="A6" s="109" t="s">
        <v>1610</v>
      </c>
      <c r="K6"/>
      <c r="L6" s="110" t="s">
        <v>295</v>
      </c>
    </row>
    <row r="7" spans="1:12" s="75" customFormat="1" ht="13.8" x14ac:dyDescent="0.25">
      <c r="A7" s="93">
        <v>8.07</v>
      </c>
      <c r="B7" s="76" t="s">
        <v>241</v>
      </c>
      <c r="C7" s="788"/>
      <c r="D7" s="788"/>
      <c r="E7" s="788"/>
      <c r="F7" s="1084"/>
      <c r="G7" s="1138"/>
      <c r="H7" s="1138"/>
      <c r="I7" s="792"/>
      <c r="J7" s="100"/>
      <c r="L7" s="110" t="s">
        <v>297</v>
      </c>
    </row>
    <row r="8" spans="1:12" s="75" customFormat="1" ht="13.8" x14ac:dyDescent="0.25">
      <c r="A8" s="789"/>
      <c r="B8" s="651" t="s">
        <v>1611</v>
      </c>
      <c r="C8" s="794"/>
      <c r="D8" s="794"/>
      <c r="E8" s="794"/>
      <c r="F8" s="1084" t="s">
        <v>300</v>
      </c>
      <c r="G8" s="1138" t="s">
        <v>1592</v>
      </c>
      <c r="H8" s="1138"/>
      <c r="I8" s="1084" t="s">
        <v>983</v>
      </c>
      <c r="J8" s="1084" t="s">
        <v>302</v>
      </c>
      <c r="K8" s="74"/>
      <c r="L8" s="91"/>
    </row>
    <row r="9" spans="1:12" s="75" customFormat="1" ht="13.8" x14ac:dyDescent="0.25">
      <c r="A9" s="790"/>
      <c r="B9" s="86" t="s">
        <v>822</v>
      </c>
      <c r="C9" s="788"/>
      <c r="D9" s="788"/>
      <c r="E9" s="788"/>
      <c r="F9" s="1084" t="s">
        <v>304</v>
      </c>
      <c r="G9" s="1084" t="s">
        <v>1395</v>
      </c>
      <c r="H9" s="1084" t="s">
        <v>974</v>
      </c>
      <c r="I9" s="1084" t="s">
        <v>984</v>
      </c>
      <c r="J9" s="1084" t="s">
        <v>306</v>
      </c>
      <c r="L9" s="77"/>
    </row>
    <row r="10" spans="1:12" s="75" customFormat="1" ht="13.8" x14ac:dyDescent="0.25">
      <c r="A10" s="790"/>
      <c r="B10" s="105" t="s">
        <v>307</v>
      </c>
      <c r="C10" s="91"/>
      <c r="D10" s="788"/>
      <c r="E10" s="788"/>
      <c r="F10" s="82"/>
      <c r="G10" s="80"/>
      <c r="H10" s="80"/>
      <c r="I10" s="83"/>
      <c r="J10" s="80"/>
      <c r="L10" s="87">
        <v>0</v>
      </c>
    </row>
    <row r="13" spans="1:12" ht="13.8" x14ac:dyDescent="0.25">
      <c r="A13" s="93">
        <v>8.08</v>
      </c>
      <c r="B13" s="76" t="s">
        <v>243</v>
      </c>
      <c r="C13" s="788"/>
      <c r="D13" s="788"/>
      <c r="E13" s="788"/>
      <c r="F13" s="1084"/>
      <c r="G13" s="1138"/>
      <c r="H13" s="1138"/>
      <c r="I13" s="792"/>
      <c r="J13" s="100"/>
      <c r="K13" s="75"/>
      <c r="L13" s="110"/>
    </row>
    <row r="14" spans="1:12" ht="13.8" x14ac:dyDescent="0.25">
      <c r="A14" s="789"/>
      <c r="B14" s="651" t="s">
        <v>1612</v>
      </c>
      <c r="C14" s="794"/>
      <c r="D14" s="794"/>
      <c r="E14" s="794"/>
      <c r="F14" s="1084" t="s">
        <v>300</v>
      </c>
      <c r="G14" s="1138" t="s">
        <v>1592</v>
      </c>
      <c r="H14" s="1138"/>
      <c r="I14" s="1084" t="s">
        <v>983</v>
      </c>
      <c r="J14" s="1084" t="s">
        <v>302</v>
      </c>
      <c r="K14" s="74"/>
      <c r="L14" s="91"/>
    </row>
    <row r="15" spans="1:12" ht="13.8" x14ac:dyDescent="0.25">
      <c r="A15" s="790"/>
      <c r="B15" s="86" t="s">
        <v>822</v>
      </c>
      <c r="C15" s="788"/>
      <c r="D15" s="788"/>
      <c r="E15" s="788"/>
      <c r="F15" s="1084" t="s">
        <v>304</v>
      </c>
      <c r="G15" s="1084" t="s">
        <v>1395</v>
      </c>
      <c r="H15" s="1084" t="s">
        <v>974</v>
      </c>
      <c r="I15" s="1084" t="s">
        <v>984</v>
      </c>
      <c r="J15" s="1084" t="s">
        <v>306</v>
      </c>
      <c r="K15" s="75"/>
      <c r="L15" s="77"/>
    </row>
    <row r="16" spans="1:12" ht="13.8" x14ac:dyDescent="0.25">
      <c r="A16" s="790"/>
      <c r="B16" s="105" t="s">
        <v>307</v>
      </c>
      <c r="C16" s="91"/>
      <c r="D16" s="788"/>
      <c r="E16" s="788"/>
      <c r="F16" s="82"/>
      <c r="G16" s="80"/>
      <c r="H16" s="80"/>
      <c r="I16" s="83"/>
      <c r="J16" s="80"/>
      <c r="K16" s="75"/>
      <c r="L16" s="87">
        <v>0</v>
      </c>
    </row>
    <row r="19" spans="1:12" ht="13.8" x14ac:dyDescent="0.25">
      <c r="A19" s="93">
        <v>8.09</v>
      </c>
      <c r="B19" s="76" t="s">
        <v>244</v>
      </c>
      <c r="C19" s="788"/>
      <c r="D19" s="788"/>
      <c r="E19" s="788"/>
      <c r="F19" s="1084"/>
      <c r="G19" s="1138"/>
      <c r="H19" s="1138"/>
      <c r="I19" s="792"/>
      <c r="J19" s="100"/>
      <c r="K19" s="75"/>
      <c r="L19" s="110"/>
    </row>
    <row r="20" spans="1:12" ht="13.8" x14ac:dyDescent="0.25">
      <c r="A20" s="789"/>
      <c r="B20" s="651" t="s">
        <v>1613</v>
      </c>
      <c r="C20" s="794"/>
      <c r="D20" s="794"/>
      <c r="E20" s="794"/>
      <c r="F20" s="1084" t="s">
        <v>300</v>
      </c>
      <c r="G20" s="1138" t="s">
        <v>1592</v>
      </c>
      <c r="H20" s="1138"/>
      <c r="I20" s="1084" t="s">
        <v>983</v>
      </c>
      <c r="J20" s="1084" t="s">
        <v>302</v>
      </c>
      <c r="K20" s="74"/>
      <c r="L20" s="91"/>
    </row>
    <row r="21" spans="1:12" ht="13.8" x14ac:dyDescent="0.25">
      <c r="A21" s="790"/>
      <c r="B21" s="86" t="s">
        <v>822</v>
      </c>
      <c r="C21" s="788"/>
      <c r="D21" s="788"/>
      <c r="E21" s="788"/>
      <c r="F21" s="1084" t="s">
        <v>304</v>
      </c>
      <c r="G21" s="1084" t="s">
        <v>1395</v>
      </c>
      <c r="H21" s="1084" t="s">
        <v>974</v>
      </c>
      <c r="I21" s="1084" t="s">
        <v>984</v>
      </c>
      <c r="J21" s="1084" t="s">
        <v>306</v>
      </c>
      <c r="K21" s="75"/>
      <c r="L21" s="77"/>
    </row>
    <row r="22" spans="1:12" ht="13.8" x14ac:dyDescent="0.25">
      <c r="A22" s="790"/>
      <c r="B22" s="105" t="s">
        <v>307</v>
      </c>
      <c r="C22" s="91"/>
      <c r="D22" s="788"/>
      <c r="E22" s="788"/>
      <c r="F22" s="82"/>
      <c r="G22" s="80"/>
      <c r="H22" s="80"/>
      <c r="I22" s="83"/>
      <c r="J22" s="80"/>
      <c r="K22" s="75"/>
      <c r="L22" s="87">
        <v>0</v>
      </c>
    </row>
    <row r="25" spans="1:12" ht="13.8" x14ac:dyDescent="0.25">
      <c r="A25" s="93">
        <v>8.0909999999999993</v>
      </c>
      <c r="B25" s="76" t="s">
        <v>1614</v>
      </c>
      <c r="C25" s="788"/>
      <c r="D25" s="788"/>
      <c r="E25" s="788"/>
      <c r="F25" s="1084"/>
      <c r="G25" s="1138"/>
      <c r="H25" s="1138"/>
      <c r="I25" s="792"/>
      <c r="J25" s="100"/>
      <c r="K25" s="75"/>
      <c r="L25" s="110"/>
    </row>
    <row r="26" spans="1:12" ht="13.8" x14ac:dyDescent="0.25">
      <c r="A26" s="789"/>
      <c r="B26" s="651" t="s">
        <v>1601</v>
      </c>
      <c r="C26" s="794"/>
      <c r="D26" s="794"/>
      <c r="E26" s="794"/>
      <c r="F26" s="1084" t="s">
        <v>300</v>
      </c>
      <c r="G26" s="1138" t="s">
        <v>1592</v>
      </c>
      <c r="H26" s="1138"/>
      <c r="I26" s="1084" t="s">
        <v>983</v>
      </c>
      <c r="J26" s="1084" t="s">
        <v>302</v>
      </c>
      <c r="K26" s="74"/>
      <c r="L26" s="91"/>
    </row>
    <row r="27" spans="1:12" ht="13.8" x14ac:dyDescent="0.25">
      <c r="A27" s="790"/>
      <c r="B27" s="86" t="s">
        <v>822</v>
      </c>
      <c r="C27" s="788"/>
      <c r="D27" s="788"/>
      <c r="E27" s="788"/>
      <c r="F27" s="1084" t="s">
        <v>304</v>
      </c>
      <c r="G27" s="1084" t="s">
        <v>1395</v>
      </c>
      <c r="H27" s="1084" t="s">
        <v>974</v>
      </c>
      <c r="I27" s="1084" t="s">
        <v>984</v>
      </c>
      <c r="J27" s="1084" t="s">
        <v>306</v>
      </c>
      <c r="K27" s="75"/>
      <c r="L27" s="77"/>
    </row>
    <row r="28" spans="1:12" ht="13.8" x14ac:dyDescent="0.25">
      <c r="A28" s="790"/>
      <c r="B28" s="105" t="s">
        <v>307</v>
      </c>
      <c r="C28" s="91"/>
      <c r="D28" s="788"/>
      <c r="E28" s="788"/>
      <c r="F28" s="82"/>
      <c r="G28" s="80"/>
      <c r="H28" s="80"/>
      <c r="I28" s="83"/>
      <c r="J28" s="80"/>
      <c r="K28" s="75"/>
      <c r="L28" s="87">
        <v>0</v>
      </c>
    </row>
    <row r="31" spans="1:12" ht="13.8" x14ac:dyDescent="0.25">
      <c r="A31" s="93">
        <v>8.0920000000000005</v>
      </c>
      <c r="B31" s="76" t="s">
        <v>1615</v>
      </c>
      <c r="C31" s="788"/>
      <c r="D31" s="788"/>
      <c r="E31" s="788"/>
      <c r="F31" s="1084"/>
      <c r="G31" s="1138"/>
      <c r="H31" s="1138"/>
      <c r="I31" s="792"/>
      <c r="J31" s="100"/>
      <c r="K31" s="75"/>
      <c r="L31" s="110"/>
    </row>
    <row r="32" spans="1:12" ht="13.8" x14ac:dyDescent="0.25">
      <c r="A32" s="789"/>
      <c r="B32" s="651" t="s">
        <v>1616</v>
      </c>
      <c r="C32" s="794"/>
      <c r="D32" s="794"/>
      <c r="E32" s="794"/>
      <c r="F32" s="1084" t="s">
        <v>300</v>
      </c>
      <c r="G32" s="1138" t="s">
        <v>1592</v>
      </c>
      <c r="H32" s="1138"/>
      <c r="I32" s="1084" t="s">
        <v>983</v>
      </c>
      <c r="J32" s="1084" t="s">
        <v>302</v>
      </c>
      <c r="K32" s="74"/>
      <c r="L32" s="91"/>
    </row>
    <row r="33" spans="1:12" ht="13.8" x14ac:dyDescent="0.25">
      <c r="A33" s="790"/>
      <c r="B33" s="86" t="s">
        <v>822</v>
      </c>
      <c r="C33" s="788"/>
      <c r="D33" s="788"/>
      <c r="E33" s="788"/>
      <c r="F33" s="1084" t="s">
        <v>304</v>
      </c>
      <c r="G33" s="1084" t="s">
        <v>1395</v>
      </c>
      <c r="H33" s="1084" t="s">
        <v>974</v>
      </c>
      <c r="I33" s="1084" t="s">
        <v>984</v>
      </c>
      <c r="J33" s="1084" t="s">
        <v>306</v>
      </c>
      <c r="K33" s="75"/>
      <c r="L33" s="77"/>
    </row>
    <row r="34" spans="1:12" ht="13.8" x14ac:dyDescent="0.25">
      <c r="A34" s="790"/>
      <c r="B34" s="105" t="s">
        <v>307</v>
      </c>
      <c r="C34" s="91"/>
      <c r="D34" s="788"/>
      <c r="E34" s="788"/>
      <c r="F34" s="82"/>
      <c r="G34" s="80"/>
      <c r="H34" s="80"/>
      <c r="I34" s="83"/>
      <c r="J34" s="80"/>
      <c r="K34" s="75"/>
      <c r="L34" s="87">
        <v>0</v>
      </c>
    </row>
    <row r="37" spans="1:12" s="75" customFormat="1" ht="12.75" customHeight="1" x14ac:dyDescent="0.25">
      <c r="A37" s="93">
        <v>8.1</v>
      </c>
      <c r="B37" s="76" t="s">
        <v>1617</v>
      </c>
      <c r="C37" s="788"/>
      <c r="D37" s="788"/>
      <c r="E37" s="788"/>
    </row>
    <row r="38" spans="1:12" s="75" customFormat="1" ht="12.75" customHeight="1" x14ac:dyDescent="0.25">
      <c r="A38" s="789"/>
      <c r="B38" s="651" t="s">
        <v>1618</v>
      </c>
      <c r="C38" s="1084"/>
      <c r="D38" s="91"/>
    </row>
    <row r="39" spans="1:12" s="75" customFormat="1" ht="12.75" customHeight="1" x14ac:dyDescent="0.25">
      <c r="A39" s="790"/>
      <c r="C39" s="91"/>
      <c r="E39" s="1084" t="s">
        <v>300</v>
      </c>
      <c r="F39" s="1084" t="s">
        <v>1619</v>
      </c>
      <c r="G39" s="1084" t="s">
        <v>299</v>
      </c>
      <c r="H39" s="1084" t="s">
        <v>1620</v>
      </c>
      <c r="I39" s="1084" t="s">
        <v>983</v>
      </c>
      <c r="J39" s="1084" t="s">
        <v>302</v>
      </c>
      <c r="K39" s="79"/>
      <c r="L39" s="1084"/>
    </row>
    <row r="40" spans="1:12" s="75" customFormat="1" ht="12.75" customHeight="1" x14ac:dyDescent="0.25">
      <c r="A40" s="790"/>
      <c r="C40" s="91"/>
      <c r="E40" s="1084" t="s">
        <v>304</v>
      </c>
      <c r="F40" s="1084" t="s">
        <v>1231</v>
      </c>
      <c r="G40" s="1084" t="s">
        <v>1395</v>
      </c>
      <c r="H40" s="1084" t="s">
        <v>1621</v>
      </c>
      <c r="I40" s="1084" t="s">
        <v>984</v>
      </c>
      <c r="J40" s="1084" t="s">
        <v>306</v>
      </c>
      <c r="K40" s="79"/>
      <c r="L40" s="1084"/>
    </row>
    <row r="41" spans="1:12" s="75" customFormat="1" ht="12.75" customHeight="1" x14ac:dyDescent="0.25">
      <c r="A41" s="790"/>
      <c r="B41" s="105"/>
      <c r="C41" s="91"/>
      <c r="E41" s="82"/>
      <c r="F41" s="82"/>
      <c r="G41" s="80"/>
      <c r="H41" s="81"/>
      <c r="I41" s="83"/>
      <c r="J41" s="80"/>
      <c r="K41" s="84"/>
      <c r="L41" s="87">
        <f>SUM(H41:H44)</f>
        <v>0</v>
      </c>
    </row>
    <row r="42" spans="1:12" s="75" customFormat="1" ht="12.75" customHeight="1" x14ac:dyDescent="0.25">
      <c r="A42" s="790"/>
      <c r="B42" s="105"/>
      <c r="C42" s="91"/>
      <c r="E42" s="82"/>
      <c r="F42" s="82"/>
      <c r="G42" s="80"/>
      <c r="H42" s="81"/>
      <c r="I42" s="83"/>
      <c r="J42" s="80"/>
      <c r="K42" s="4"/>
      <c r="L42" s="4"/>
    </row>
    <row r="43" spans="1:12" s="75" customFormat="1" ht="12.75" customHeight="1" x14ac:dyDescent="0.25">
      <c r="A43" s="790"/>
      <c r="B43" s="105"/>
      <c r="C43" s="91"/>
      <c r="E43" s="82"/>
      <c r="F43" s="82"/>
      <c r="G43" s="80"/>
      <c r="H43" s="81"/>
      <c r="I43" s="83"/>
      <c r="J43" s="80"/>
      <c r="K43" s="4"/>
      <c r="L43" s="4"/>
    </row>
    <row r="44" spans="1:12" s="75" customFormat="1" ht="12.75" customHeight="1" x14ac:dyDescent="0.25">
      <c r="A44" s="790"/>
      <c r="B44" s="86" t="s">
        <v>822</v>
      </c>
      <c r="C44" s="91"/>
      <c r="E44" s="82"/>
      <c r="F44" s="82"/>
      <c r="G44" s="80"/>
      <c r="H44" s="81"/>
      <c r="I44" s="83"/>
      <c r="J44" s="80"/>
      <c r="K44" s="4"/>
      <c r="L44" s="4"/>
    </row>
    <row r="45" spans="1:12" x14ac:dyDescent="0.25">
      <c r="B45" s="105" t="s">
        <v>307</v>
      </c>
    </row>
    <row r="46" spans="1:12" x14ac:dyDescent="0.25">
      <c r="B46" s="94" t="s">
        <v>1622</v>
      </c>
    </row>
    <row r="49" spans="1:12" s="75" customFormat="1" ht="12.75" customHeight="1" x14ac:dyDescent="0.25">
      <c r="A49" s="93">
        <v>8.1050000000000004</v>
      </c>
      <c r="B49" s="76" t="s">
        <v>1623</v>
      </c>
      <c r="C49" s="788"/>
      <c r="D49" s="788"/>
      <c r="E49" s="788"/>
    </row>
    <row r="50" spans="1:12" s="75" customFormat="1" ht="12.75" customHeight="1" x14ac:dyDescent="0.25">
      <c r="A50" s="789"/>
      <c r="B50" s="651" t="s">
        <v>1624</v>
      </c>
      <c r="C50" s="1084"/>
      <c r="D50" s="91"/>
    </row>
    <row r="51" spans="1:12" s="75" customFormat="1" ht="12.75" customHeight="1" x14ac:dyDescent="0.25">
      <c r="A51" s="790"/>
      <c r="C51" s="91"/>
      <c r="E51" s="1084" t="s">
        <v>300</v>
      </c>
      <c r="F51" s="1084" t="s">
        <v>1625</v>
      </c>
      <c r="G51" s="1084" t="s">
        <v>299</v>
      </c>
      <c r="H51" s="1084" t="s">
        <v>367</v>
      </c>
      <c r="I51" s="1084" t="s">
        <v>1626</v>
      </c>
      <c r="J51" s="1084" t="s">
        <v>302</v>
      </c>
      <c r="K51" s="79"/>
      <c r="L51" s="1084"/>
    </row>
    <row r="52" spans="1:12" s="75" customFormat="1" ht="12.75" customHeight="1" x14ac:dyDescent="0.25">
      <c r="A52" s="790"/>
      <c r="C52" s="91"/>
      <c r="E52" s="1084" t="s">
        <v>304</v>
      </c>
      <c r="F52" s="1084" t="s">
        <v>1627</v>
      </c>
      <c r="G52" s="1084" t="s">
        <v>1395</v>
      </c>
      <c r="H52" s="1084" t="s">
        <v>1259</v>
      </c>
      <c r="I52" s="1084" t="s">
        <v>1628</v>
      </c>
      <c r="J52" s="1084" t="s">
        <v>306</v>
      </c>
      <c r="K52" s="79"/>
      <c r="L52" s="1084"/>
    </row>
    <row r="53" spans="1:12" s="75" customFormat="1" ht="12.75" customHeight="1" x14ac:dyDescent="0.25">
      <c r="A53" s="790"/>
      <c r="B53" s="86" t="s">
        <v>822</v>
      </c>
      <c r="C53" s="91"/>
      <c r="E53" s="82"/>
      <c r="F53" s="82"/>
      <c r="G53" s="80"/>
      <c r="H53" s="82"/>
      <c r="I53" s="83"/>
      <c r="J53" s="80"/>
      <c r="K53" s="84"/>
      <c r="L53" s="87">
        <v>0</v>
      </c>
    </row>
    <row r="54" spans="1:12" x14ac:dyDescent="0.25">
      <c r="B54" s="105" t="s">
        <v>1629</v>
      </c>
    </row>
    <row r="55" spans="1:12" x14ac:dyDescent="0.25">
      <c r="B55" s="94" t="s">
        <v>1622</v>
      </c>
    </row>
    <row r="58" spans="1:12" ht="13.8" x14ac:dyDescent="0.25">
      <c r="A58" s="93">
        <v>8.11</v>
      </c>
      <c r="B58" s="76" t="s">
        <v>1630</v>
      </c>
      <c r="C58" s="788"/>
      <c r="D58" s="788"/>
      <c r="E58" s="788"/>
      <c r="F58" s="1084"/>
      <c r="G58" s="1138"/>
      <c r="H58" s="1138"/>
      <c r="I58" s="792"/>
      <c r="J58" s="100"/>
      <c r="K58" s="75"/>
      <c r="L58" s="110"/>
    </row>
    <row r="59" spans="1:12" ht="13.8" x14ac:dyDescent="0.25">
      <c r="A59" s="789"/>
      <c r="B59" s="651" t="s">
        <v>1631</v>
      </c>
      <c r="C59" s="794"/>
      <c r="D59" s="794"/>
      <c r="E59" s="1084" t="s">
        <v>1619</v>
      </c>
      <c r="F59" s="1084" t="s">
        <v>300</v>
      </c>
      <c r="G59" s="1138" t="s">
        <v>1632</v>
      </c>
      <c r="H59" s="1138"/>
      <c r="I59" s="1084" t="s">
        <v>983</v>
      </c>
      <c r="J59" s="1084" t="s">
        <v>302</v>
      </c>
      <c r="K59" s="74"/>
      <c r="L59" s="91"/>
    </row>
    <row r="60" spans="1:12" ht="13.8" x14ac:dyDescent="0.25">
      <c r="A60" s="790"/>
      <c r="B60" s="86" t="s">
        <v>822</v>
      </c>
      <c r="C60" s="788"/>
      <c r="D60" s="788"/>
      <c r="E60" s="1084" t="s">
        <v>1231</v>
      </c>
      <c r="F60" s="1084" t="s">
        <v>304</v>
      </c>
      <c r="G60" s="1084" t="s">
        <v>1395</v>
      </c>
      <c r="H60" s="1084" t="s">
        <v>974</v>
      </c>
      <c r="I60" s="1084" t="s">
        <v>984</v>
      </c>
      <c r="J60" s="1084" t="s">
        <v>306</v>
      </c>
      <c r="K60" s="75"/>
      <c r="L60" s="77"/>
    </row>
    <row r="61" spans="1:12" ht="13.8" x14ac:dyDescent="0.25">
      <c r="A61" s="790"/>
      <c r="B61" s="105" t="s">
        <v>307</v>
      </c>
      <c r="C61" s="91"/>
      <c r="D61" s="788"/>
      <c r="E61" s="82"/>
      <c r="F61" s="82"/>
      <c r="G61" s="80"/>
      <c r="H61" s="80"/>
      <c r="I61" s="83"/>
      <c r="J61" s="80"/>
      <c r="K61" s="75"/>
      <c r="L61" s="87">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3" orientation="portrait" r:id="rId1"/>
  <headerFooter alignWithMargins="0">
    <oddFooter>&amp;L&amp;8DWM/UST - 11/15/2024 Claim Forms&amp;R&amp;8(See also 11/15/2024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22">
    <tabColor indexed="43"/>
    <pageSetUpPr fitToPage="1"/>
  </sheetPr>
  <dimension ref="A1:L43"/>
  <sheetViews>
    <sheetView view="pageBreakPreview" zoomScaleNormal="100" zoomScaleSheetLayoutView="100" workbookViewId="0">
      <selection activeCell="E48" sqref="E48"/>
    </sheetView>
  </sheetViews>
  <sheetFormatPr defaultRowHeight="13.2" x14ac:dyDescent="0.25"/>
  <cols>
    <col min="1" max="1" width="6.33203125" style="4" customWidth="1"/>
    <col min="2" max="2" width="8.33203125" style="4" customWidth="1"/>
    <col min="3" max="3" width="8.6640625" style="4" customWidth="1"/>
    <col min="4" max="4" width="10.33203125" style="4" customWidth="1"/>
    <col min="5" max="5" width="12.6640625" style="4" customWidth="1"/>
    <col min="6" max="6" width="11" style="4" customWidth="1"/>
    <col min="7" max="7" width="11.5546875" style="4"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1633</v>
      </c>
      <c r="B1" s="89"/>
      <c r="C1" s="89"/>
      <c r="D1" s="89"/>
      <c r="E1" s="89"/>
      <c r="F1" s="89"/>
      <c r="G1" s="89"/>
      <c r="H1" s="89"/>
      <c r="I1" s="89"/>
      <c r="J1" s="89"/>
      <c r="K1"/>
      <c r="L1"/>
    </row>
    <row r="2" spans="1:12" ht="14.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12" customHeight="1" x14ac:dyDescent="0.25">
      <c r="K4"/>
      <c r="L4"/>
    </row>
    <row r="5" spans="1:12" ht="15" customHeight="1" x14ac:dyDescent="0.25">
      <c r="K5"/>
      <c r="L5"/>
    </row>
    <row r="6" spans="1:12" ht="19.5" customHeight="1" x14ac:dyDescent="0.25">
      <c r="A6" s="109" t="s">
        <v>1634</v>
      </c>
      <c r="K6"/>
      <c r="L6" s="110" t="s">
        <v>295</v>
      </c>
    </row>
    <row r="7" spans="1:12" s="75" customFormat="1" ht="13.8" x14ac:dyDescent="0.25">
      <c r="A7" s="93">
        <v>9.02</v>
      </c>
      <c r="B7" s="76" t="s">
        <v>1635</v>
      </c>
      <c r="C7" s="788"/>
      <c r="D7" s="788"/>
      <c r="E7" s="792"/>
      <c r="F7" s="792"/>
      <c r="I7" s="792"/>
      <c r="J7" s="100"/>
      <c r="L7" s="110" t="s">
        <v>297</v>
      </c>
    </row>
    <row r="8" spans="1:12" s="75" customFormat="1" ht="13.8" x14ac:dyDescent="0.25">
      <c r="A8" s="789"/>
      <c r="B8" s="651" t="s">
        <v>986</v>
      </c>
      <c r="C8" s="794"/>
      <c r="F8" s="1084" t="s">
        <v>1636</v>
      </c>
      <c r="G8" s="1084" t="s">
        <v>1637</v>
      </c>
      <c r="I8" s="1084" t="s">
        <v>330</v>
      </c>
      <c r="J8" s="1084" t="s">
        <v>302</v>
      </c>
      <c r="K8" s="74"/>
      <c r="L8" s="91"/>
    </row>
    <row r="9" spans="1:12" s="75" customFormat="1" ht="13.8" x14ac:dyDescent="0.25">
      <c r="A9" s="790"/>
      <c r="D9" s="1084" t="s">
        <v>970</v>
      </c>
      <c r="E9" s="1084" t="s">
        <v>1638</v>
      </c>
      <c r="F9" s="1084" t="s">
        <v>319</v>
      </c>
      <c r="G9" s="1084" t="s">
        <v>1639</v>
      </c>
      <c r="H9" s="1084" t="s">
        <v>857</v>
      </c>
      <c r="I9" s="1084" t="s">
        <v>1111</v>
      </c>
      <c r="J9" s="1084" t="s">
        <v>306</v>
      </c>
      <c r="L9" s="77"/>
    </row>
    <row r="10" spans="1:12" s="75" customFormat="1" ht="13.8" x14ac:dyDescent="0.25">
      <c r="A10" s="790"/>
      <c r="D10" s="1084" t="s">
        <v>876</v>
      </c>
      <c r="E10" s="1084" t="s">
        <v>389</v>
      </c>
      <c r="F10" s="1084" t="s">
        <v>1640</v>
      </c>
      <c r="G10" s="1084" t="s">
        <v>1621</v>
      </c>
      <c r="H10" s="1094" t="s">
        <v>304</v>
      </c>
      <c r="I10" s="1084" t="s">
        <v>1112</v>
      </c>
      <c r="J10" s="1096" t="s">
        <v>335</v>
      </c>
      <c r="L10" s="77"/>
    </row>
    <row r="11" spans="1:12" s="75" customFormat="1" ht="13.8" x14ac:dyDescent="0.25">
      <c r="A11" s="790"/>
      <c r="D11" s="80"/>
      <c r="E11" s="82"/>
      <c r="F11" s="81"/>
      <c r="G11" s="81"/>
      <c r="H11" s="82"/>
      <c r="I11" s="83"/>
      <c r="J11" s="80"/>
      <c r="L11" s="87">
        <f>(E11*F11)+(E12*F12)+(E13*F13)+(E14*F14)+SUM(G11:G14)</f>
        <v>0</v>
      </c>
    </row>
    <row r="12" spans="1:12" s="75" customFormat="1" ht="13.8" x14ac:dyDescent="0.25">
      <c r="A12" s="790"/>
      <c r="D12" s="80"/>
      <c r="E12" s="82"/>
      <c r="F12" s="81"/>
      <c r="G12" s="81"/>
      <c r="H12" s="82"/>
      <c r="I12" s="83"/>
      <c r="J12" s="80"/>
      <c r="L12" s="77"/>
    </row>
    <row r="13" spans="1:12" s="75" customFormat="1" ht="13.8" x14ac:dyDescent="0.25">
      <c r="A13" s="790"/>
      <c r="D13" s="80"/>
      <c r="E13" s="82"/>
      <c r="F13" s="81"/>
      <c r="G13" s="81"/>
      <c r="H13" s="82"/>
      <c r="I13" s="83"/>
      <c r="J13" s="80"/>
      <c r="L13" s="77"/>
    </row>
    <row r="14" spans="1:12" s="75" customFormat="1" ht="13.8" x14ac:dyDescent="0.25">
      <c r="A14" s="790"/>
      <c r="B14" s="86" t="s">
        <v>822</v>
      </c>
      <c r="D14" s="80"/>
      <c r="E14" s="82"/>
      <c r="F14" s="81"/>
      <c r="G14" s="81"/>
      <c r="H14" s="82"/>
      <c r="I14" s="83"/>
      <c r="J14" s="80"/>
    </row>
    <row r="15" spans="1:12" s="75" customFormat="1" ht="13.8" x14ac:dyDescent="0.25">
      <c r="A15" s="790"/>
      <c r="B15" s="105" t="s">
        <v>1641</v>
      </c>
      <c r="C15" s="95"/>
      <c r="D15" s="788"/>
      <c r="E15" s="792"/>
      <c r="F15" s="792"/>
      <c r="G15" s="792"/>
      <c r="H15" s="98"/>
      <c r="I15" s="791"/>
      <c r="J15" s="77"/>
    </row>
    <row r="16" spans="1:12" s="75" customFormat="1" ht="13.8" x14ac:dyDescent="0.25">
      <c r="A16" s="790"/>
      <c r="B16" s="105" t="s">
        <v>1277</v>
      </c>
      <c r="C16" s="95"/>
      <c r="D16" s="788"/>
      <c r="E16" s="792"/>
      <c r="F16" s="792"/>
      <c r="G16" s="792"/>
      <c r="H16" s="98"/>
      <c r="I16" s="791"/>
      <c r="J16" s="77"/>
    </row>
    <row r="17" spans="1:12" s="75" customFormat="1" ht="13.8" x14ac:dyDescent="0.25">
      <c r="A17" s="790"/>
      <c r="B17" s="105" t="s">
        <v>987</v>
      </c>
      <c r="C17" s="788"/>
      <c r="D17" s="788"/>
      <c r="E17" s="792"/>
      <c r="F17" s="792"/>
      <c r="G17" s="792"/>
      <c r="H17" s="98"/>
      <c r="I17" s="791"/>
      <c r="J17" s="77"/>
    </row>
    <row r="18" spans="1:12" s="75" customFormat="1" ht="13.8" x14ac:dyDescent="0.25">
      <c r="A18" s="790"/>
      <c r="B18" s="94" t="s">
        <v>1642</v>
      </c>
      <c r="C18" s="788"/>
      <c r="D18" s="788"/>
      <c r="E18" s="792"/>
      <c r="F18" s="792"/>
      <c r="G18" s="792"/>
      <c r="H18" s="98"/>
      <c r="I18" s="791"/>
      <c r="J18" s="77"/>
    </row>
    <row r="19" spans="1:12" s="75" customFormat="1" ht="13.8" x14ac:dyDescent="0.25">
      <c r="A19" s="790"/>
      <c r="C19" s="788"/>
      <c r="D19" s="788"/>
      <c r="E19" s="792"/>
      <c r="F19" s="792"/>
      <c r="G19" s="792"/>
      <c r="H19" s="98"/>
      <c r="I19" s="791"/>
      <c r="J19" s="77"/>
    </row>
    <row r="20" spans="1:12" s="75" customFormat="1" ht="13.8" x14ac:dyDescent="0.25">
      <c r="A20" s="790"/>
      <c r="C20" s="788"/>
      <c r="D20" s="788"/>
      <c r="E20" s="792"/>
      <c r="F20" s="792"/>
      <c r="G20" s="792"/>
      <c r="H20" s="100"/>
      <c r="I20" s="791"/>
      <c r="J20" s="77"/>
    </row>
    <row r="21" spans="1:12" s="75" customFormat="1" ht="13.8" x14ac:dyDescent="0.25">
      <c r="A21" s="93">
        <v>9.0399999999999991</v>
      </c>
      <c r="B21" s="76" t="s">
        <v>1643</v>
      </c>
      <c r="C21" s="788"/>
      <c r="D21" s="788"/>
      <c r="E21" s="792"/>
      <c r="F21" s="792"/>
      <c r="I21" s="792"/>
      <c r="J21" s="100"/>
      <c r="L21" s="110"/>
    </row>
    <row r="22" spans="1:12" s="75" customFormat="1" ht="13.8" x14ac:dyDescent="0.25">
      <c r="A22" s="789"/>
      <c r="B22" s="651" t="s">
        <v>986</v>
      </c>
      <c r="C22" s="794"/>
      <c r="F22" s="1084" t="s">
        <v>1636</v>
      </c>
      <c r="G22" s="1084" t="s">
        <v>1637</v>
      </c>
      <c r="K22" s="74"/>
      <c r="L22" s="91"/>
    </row>
    <row r="23" spans="1:12" s="75" customFormat="1" ht="13.8" x14ac:dyDescent="0.25">
      <c r="A23" s="790"/>
      <c r="D23" s="1084" t="s">
        <v>970</v>
      </c>
      <c r="E23" s="1084" t="s">
        <v>1076</v>
      </c>
      <c r="F23" s="1084" t="s">
        <v>319</v>
      </c>
      <c r="G23" s="1084" t="s">
        <v>1639</v>
      </c>
      <c r="H23" s="1084" t="s">
        <v>857</v>
      </c>
      <c r="I23" s="1084" t="s">
        <v>983</v>
      </c>
      <c r="J23" s="1084" t="s">
        <v>302</v>
      </c>
      <c r="L23" s="77"/>
    </row>
    <row r="24" spans="1:12" s="75" customFormat="1" ht="13.8" x14ac:dyDescent="0.25">
      <c r="A24" s="790"/>
      <c r="D24" s="1084" t="s">
        <v>876</v>
      </c>
      <c r="E24" s="1084" t="s">
        <v>655</v>
      </c>
      <c r="F24" s="1084" t="s">
        <v>1076</v>
      </c>
      <c r="G24" s="1084" t="s">
        <v>1621</v>
      </c>
      <c r="H24" s="1094" t="s">
        <v>304</v>
      </c>
      <c r="I24" s="1084" t="s">
        <v>305</v>
      </c>
      <c r="J24" s="1084" t="s">
        <v>306</v>
      </c>
      <c r="L24" s="77"/>
    </row>
    <row r="25" spans="1:12" s="75" customFormat="1" ht="13.8" x14ac:dyDescent="0.25">
      <c r="A25" s="790"/>
      <c r="D25" s="80"/>
      <c r="E25" s="82"/>
      <c r="F25" s="81"/>
      <c r="G25" s="81"/>
      <c r="H25" s="82"/>
      <c r="I25" s="83"/>
      <c r="J25" s="80"/>
      <c r="L25" s="87">
        <f>(E25*F25)+(E26*F26)+(E27*F27)+(E28*F28)+SUM(G25:G28)</f>
        <v>0</v>
      </c>
    </row>
    <row r="26" spans="1:12" s="75" customFormat="1" ht="13.8" x14ac:dyDescent="0.25">
      <c r="A26" s="790"/>
      <c r="D26" s="80"/>
      <c r="E26" s="82"/>
      <c r="F26" s="81"/>
      <c r="G26" s="81"/>
      <c r="H26" s="82"/>
      <c r="I26" s="83"/>
      <c r="J26" s="80"/>
      <c r="L26" s="77"/>
    </row>
    <row r="27" spans="1:12" s="75" customFormat="1" ht="13.8" x14ac:dyDescent="0.25">
      <c r="A27" s="790"/>
      <c r="D27" s="80"/>
      <c r="E27" s="82"/>
      <c r="F27" s="81"/>
      <c r="G27" s="81"/>
      <c r="H27" s="82"/>
      <c r="I27" s="83"/>
      <c r="J27" s="80"/>
      <c r="L27" s="77"/>
    </row>
    <row r="28" spans="1:12" s="75" customFormat="1" ht="13.8" x14ac:dyDescent="0.25">
      <c r="A28" s="790"/>
      <c r="B28" s="86" t="s">
        <v>822</v>
      </c>
      <c r="D28" s="80"/>
      <c r="E28" s="82"/>
      <c r="F28" s="81"/>
      <c r="G28" s="81"/>
      <c r="H28" s="82"/>
      <c r="I28" s="83"/>
      <c r="J28" s="80"/>
    </row>
    <row r="29" spans="1:12" s="75" customFormat="1" ht="13.8" x14ac:dyDescent="0.25">
      <c r="A29" s="790"/>
      <c r="B29" s="105" t="s">
        <v>307</v>
      </c>
      <c r="C29" s="95"/>
      <c r="D29" s="788"/>
      <c r="E29" s="792"/>
      <c r="F29" s="792"/>
      <c r="G29" s="792"/>
      <c r="H29" s="98"/>
      <c r="I29" s="791"/>
      <c r="J29" s="77"/>
    </row>
    <row r="30" spans="1:12" s="75" customFormat="1" ht="13.8" x14ac:dyDescent="0.25">
      <c r="A30" s="790"/>
      <c r="B30" s="105" t="s">
        <v>987</v>
      </c>
      <c r="C30" s="788"/>
      <c r="D30" s="788"/>
      <c r="E30" s="792"/>
      <c r="F30" s="792"/>
      <c r="G30" s="792"/>
      <c r="H30" s="98"/>
      <c r="I30" s="791"/>
      <c r="J30" s="77"/>
    </row>
    <row r="31" spans="1:12" s="75" customFormat="1" ht="13.8" x14ac:dyDescent="0.25">
      <c r="A31" s="790"/>
      <c r="B31" s="94" t="s">
        <v>1642</v>
      </c>
      <c r="C31" s="788"/>
      <c r="D31" s="788"/>
      <c r="E31" s="792"/>
      <c r="F31" s="792"/>
      <c r="G31" s="792"/>
      <c r="H31" s="98"/>
      <c r="I31" s="791"/>
      <c r="J31" s="77"/>
    </row>
    <row r="32" spans="1:12" s="75" customFormat="1" ht="13.8" x14ac:dyDescent="0.25">
      <c r="A32" s="790"/>
      <c r="B32" s="105"/>
      <c r="C32" s="788"/>
      <c r="D32" s="788"/>
      <c r="E32" s="792"/>
      <c r="F32" s="792"/>
      <c r="G32" s="792"/>
      <c r="H32" s="98"/>
      <c r="I32" s="791"/>
      <c r="J32" s="77"/>
    </row>
    <row r="33" spans="1:12" s="75" customFormat="1" ht="13.8" x14ac:dyDescent="0.25">
      <c r="A33" s="93">
        <v>9.06</v>
      </c>
      <c r="B33" s="76" t="s">
        <v>1644</v>
      </c>
      <c r="C33" s="788"/>
      <c r="D33" s="788"/>
      <c r="E33" s="792"/>
      <c r="F33" s="792"/>
      <c r="I33" s="792"/>
      <c r="J33" s="100"/>
      <c r="L33" s="110"/>
    </row>
    <row r="34" spans="1:12" ht="13.8" x14ac:dyDescent="0.25">
      <c r="A34" s="789"/>
      <c r="B34" s="651" t="s">
        <v>986</v>
      </c>
      <c r="C34" s="794"/>
      <c r="D34" s="75"/>
      <c r="E34" s="75"/>
      <c r="F34" s="1084" t="s">
        <v>1636</v>
      </c>
      <c r="G34" s="1084" t="s">
        <v>1637</v>
      </c>
      <c r="H34" s="75"/>
      <c r="I34" s="75"/>
      <c r="J34" s="75"/>
      <c r="K34" s="74"/>
      <c r="L34" s="91"/>
    </row>
    <row r="35" spans="1:12" ht="13.8" x14ac:dyDescent="0.25">
      <c r="A35" s="790"/>
      <c r="B35" s="75"/>
      <c r="C35" s="75"/>
      <c r="D35" s="1084" t="s">
        <v>970</v>
      </c>
      <c r="E35" s="1084" t="s">
        <v>1076</v>
      </c>
      <c r="F35" s="1084" t="s">
        <v>319</v>
      </c>
      <c r="G35" s="1084" t="s">
        <v>1639</v>
      </c>
      <c r="H35" s="1084" t="s">
        <v>857</v>
      </c>
      <c r="I35" s="1084" t="s">
        <v>983</v>
      </c>
      <c r="J35" s="1084" t="s">
        <v>302</v>
      </c>
      <c r="K35" s="75"/>
      <c r="L35" s="77"/>
    </row>
    <row r="36" spans="1:12" ht="13.8" x14ac:dyDescent="0.25">
      <c r="A36" s="790"/>
      <c r="B36" s="75"/>
      <c r="C36" s="75"/>
      <c r="D36" s="1084" t="s">
        <v>876</v>
      </c>
      <c r="E36" s="1084" t="s">
        <v>655</v>
      </c>
      <c r="F36" s="1084" t="s">
        <v>1076</v>
      </c>
      <c r="G36" s="1084" t="s">
        <v>1621</v>
      </c>
      <c r="H36" s="1094" t="s">
        <v>304</v>
      </c>
      <c r="I36" s="1084" t="s">
        <v>305</v>
      </c>
      <c r="J36" s="1084" t="s">
        <v>306</v>
      </c>
      <c r="K36" s="75"/>
      <c r="L36" s="77"/>
    </row>
    <row r="37" spans="1:12" ht="13.8" x14ac:dyDescent="0.25">
      <c r="A37" s="790"/>
      <c r="B37" s="75"/>
      <c r="C37" s="75"/>
      <c r="D37" s="80"/>
      <c r="E37" s="82"/>
      <c r="F37" s="81"/>
      <c r="G37" s="81"/>
      <c r="H37" s="82"/>
      <c r="I37" s="83"/>
      <c r="J37" s="80"/>
      <c r="K37" s="75"/>
      <c r="L37" s="87">
        <f>(E37*F37)+(E38*F38)+(E39*F39)+(E40*F40)+SUM(G37:G40)</f>
        <v>0</v>
      </c>
    </row>
    <row r="38" spans="1:12" ht="13.8" x14ac:dyDescent="0.25">
      <c r="A38" s="790"/>
      <c r="B38" s="75"/>
      <c r="C38" s="75"/>
      <c r="D38" s="80"/>
      <c r="E38" s="82"/>
      <c r="F38" s="81"/>
      <c r="G38" s="81"/>
      <c r="H38" s="82"/>
      <c r="I38" s="83"/>
      <c r="J38" s="80"/>
      <c r="K38" s="75"/>
      <c r="L38" s="77"/>
    </row>
    <row r="39" spans="1:12" ht="13.8" x14ac:dyDescent="0.25">
      <c r="A39" s="790"/>
      <c r="B39" s="75"/>
      <c r="C39" s="75"/>
      <c r="D39" s="80"/>
      <c r="E39" s="82"/>
      <c r="F39" s="81"/>
      <c r="G39" s="81"/>
      <c r="H39" s="82"/>
      <c r="I39" s="83"/>
      <c r="J39" s="80"/>
      <c r="K39" s="75"/>
      <c r="L39" s="77"/>
    </row>
    <row r="40" spans="1:12" ht="13.8" x14ac:dyDescent="0.25">
      <c r="A40" s="790"/>
      <c r="B40" s="86" t="s">
        <v>822</v>
      </c>
      <c r="C40" s="75"/>
      <c r="D40" s="80"/>
      <c r="E40" s="82"/>
      <c r="F40" s="81"/>
      <c r="G40" s="81"/>
      <c r="H40" s="82"/>
      <c r="I40" s="83"/>
      <c r="J40" s="80"/>
      <c r="K40" s="75"/>
      <c r="L40" s="75"/>
    </row>
    <row r="41" spans="1:12" ht="13.8" x14ac:dyDescent="0.25">
      <c r="A41" s="790"/>
      <c r="B41" s="105" t="s">
        <v>307</v>
      </c>
      <c r="C41" s="95"/>
      <c r="D41" s="788"/>
      <c r="E41" s="792"/>
      <c r="F41" s="792"/>
      <c r="G41" s="792"/>
      <c r="H41" s="98"/>
      <c r="I41" s="791"/>
      <c r="J41" s="77"/>
      <c r="K41" s="75"/>
      <c r="L41" s="75"/>
    </row>
    <row r="42" spans="1:12" ht="13.8" x14ac:dyDescent="0.25">
      <c r="A42" s="790"/>
      <c r="B42" s="105" t="s">
        <v>987</v>
      </c>
      <c r="C42" s="788"/>
      <c r="D42" s="788"/>
      <c r="E42" s="792"/>
      <c r="F42" s="792"/>
      <c r="G42" s="792"/>
      <c r="H42" s="98"/>
      <c r="I42" s="791"/>
      <c r="J42" s="77"/>
      <c r="K42" s="75"/>
      <c r="L42" s="75"/>
    </row>
    <row r="43" spans="1:12" ht="13.8" x14ac:dyDescent="0.25">
      <c r="A43" s="790"/>
      <c r="B43" s="94" t="s">
        <v>1642</v>
      </c>
      <c r="C43" s="788"/>
      <c r="D43" s="788"/>
      <c r="E43" s="792"/>
      <c r="F43" s="792"/>
      <c r="G43" s="792"/>
      <c r="H43" s="98"/>
      <c r="I43" s="791"/>
      <c r="J43" s="77"/>
      <c r="K43" s="75"/>
      <c r="L43" s="75"/>
    </row>
  </sheetData>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23">
    <tabColor indexed="46"/>
    <pageSetUpPr fitToPage="1"/>
  </sheetPr>
  <dimension ref="A1:L31"/>
  <sheetViews>
    <sheetView view="pageBreakPreview" zoomScaleNormal="100" zoomScaleSheetLayoutView="100" workbookViewId="0">
      <selection activeCell="E48" sqref="E48"/>
    </sheetView>
  </sheetViews>
  <sheetFormatPr defaultRowHeight="13.2" x14ac:dyDescent="0.25"/>
  <cols>
    <col min="1" max="1" width="7.6640625" style="4" customWidth="1"/>
    <col min="2" max="2" width="10" style="4" customWidth="1"/>
    <col min="3" max="3" width="11" style="4" customWidth="1"/>
    <col min="4" max="4" width="10.33203125" style="4" customWidth="1"/>
    <col min="5" max="5" width="12.6640625" style="4" customWidth="1"/>
    <col min="6" max="6" width="11" style="4" customWidth="1"/>
    <col min="7" max="7" width="7.44140625" style="4" customWidth="1"/>
    <col min="8" max="8" width="10.332031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2" ht="15.6" x14ac:dyDescent="0.3">
      <c r="A1" s="70" t="s">
        <v>1645</v>
      </c>
      <c r="B1" s="89"/>
      <c r="C1" s="89"/>
      <c r="D1" s="89"/>
      <c r="E1" s="89"/>
      <c r="F1" s="89"/>
      <c r="G1" s="89"/>
      <c r="H1" s="89"/>
      <c r="I1" s="89"/>
      <c r="J1" s="89"/>
      <c r="K1"/>
      <c r="L1"/>
    </row>
    <row r="2" spans="1:12" ht="8.25" customHeight="1" x14ac:dyDescent="0.25">
      <c r="K2"/>
      <c r="L2"/>
    </row>
    <row r="3" spans="1:12"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2" ht="6" customHeight="1" x14ac:dyDescent="0.25">
      <c r="K4"/>
      <c r="L4"/>
    </row>
    <row r="5" spans="1:12" ht="7.5" customHeight="1" x14ac:dyDescent="0.25">
      <c r="K5"/>
      <c r="L5"/>
    </row>
    <row r="6" spans="1:12" ht="19.5" customHeight="1" x14ac:dyDescent="0.25">
      <c r="A6" s="109" t="s">
        <v>1646</v>
      </c>
      <c r="K6"/>
      <c r="L6" s="110" t="s">
        <v>295</v>
      </c>
    </row>
    <row r="7" spans="1:12" s="75" customFormat="1" ht="13.8" x14ac:dyDescent="0.25">
      <c r="A7" s="93">
        <v>10.01</v>
      </c>
      <c r="B7" s="76" t="s">
        <v>1647</v>
      </c>
      <c r="C7" s="788"/>
      <c r="D7" s="788"/>
      <c r="E7" s="792"/>
      <c r="F7" s="792"/>
      <c r="I7" s="1084" t="s">
        <v>330</v>
      </c>
      <c r="J7" s="1084" t="s">
        <v>302</v>
      </c>
      <c r="L7" s="110" t="s">
        <v>297</v>
      </c>
    </row>
    <row r="8" spans="1:12" s="75" customFormat="1" ht="13.8" x14ac:dyDescent="0.25">
      <c r="A8" s="789"/>
      <c r="B8" s="651" t="s">
        <v>986</v>
      </c>
      <c r="C8" s="794"/>
      <c r="D8" s="794"/>
      <c r="E8" s="1084" t="s">
        <v>299</v>
      </c>
      <c r="F8" s="1138" t="s">
        <v>856</v>
      </c>
      <c r="G8" s="1138"/>
      <c r="H8" s="1084" t="s">
        <v>857</v>
      </c>
      <c r="I8" s="1084" t="s">
        <v>1111</v>
      </c>
      <c r="J8" s="1084" t="s">
        <v>306</v>
      </c>
      <c r="K8" s="74"/>
      <c r="L8" s="91"/>
    </row>
    <row r="9" spans="1:12" s="75" customFormat="1" ht="13.8" x14ac:dyDescent="0.25">
      <c r="A9" s="790"/>
      <c r="C9" s="788"/>
      <c r="D9" s="788"/>
      <c r="E9" s="1084" t="s">
        <v>303</v>
      </c>
      <c r="F9" s="1138" t="s">
        <v>858</v>
      </c>
      <c r="G9" s="1138"/>
      <c r="H9" s="1084" t="s">
        <v>304</v>
      </c>
      <c r="I9" s="1084" t="s">
        <v>1112</v>
      </c>
      <c r="J9" s="1096" t="s">
        <v>335</v>
      </c>
      <c r="L9" s="77"/>
    </row>
    <row r="10" spans="1:12" s="75" customFormat="1" ht="13.8" x14ac:dyDescent="0.25">
      <c r="A10" s="790"/>
      <c r="B10" s="86" t="s">
        <v>822</v>
      </c>
      <c r="C10" s="91"/>
      <c r="D10" s="788"/>
      <c r="E10" s="80"/>
      <c r="F10" s="1162"/>
      <c r="G10" s="1163"/>
      <c r="H10" s="1093"/>
      <c r="I10" s="83"/>
      <c r="J10" s="80"/>
      <c r="L10" s="87">
        <v>0</v>
      </c>
    </row>
    <row r="11" spans="1:12" s="75" customFormat="1" ht="13.8" x14ac:dyDescent="0.25">
      <c r="A11" s="790"/>
      <c r="B11" s="105" t="s">
        <v>1648</v>
      </c>
      <c r="C11" s="788"/>
      <c r="D11" s="788"/>
      <c r="E11" s="792"/>
      <c r="F11" s="792"/>
      <c r="G11" s="792"/>
      <c r="H11" s="98"/>
      <c r="I11" s="791"/>
      <c r="J11" s="77"/>
    </row>
    <row r="12" spans="1:12" s="75" customFormat="1" ht="13.8" x14ac:dyDescent="0.25">
      <c r="A12" s="790"/>
      <c r="B12" s="105" t="s">
        <v>1277</v>
      </c>
      <c r="C12" s="788"/>
      <c r="D12" s="788"/>
      <c r="E12" s="792"/>
      <c r="F12" s="792"/>
      <c r="G12" s="792"/>
      <c r="H12" s="98"/>
      <c r="I12" s="791"/>
      <c r="J12" s="77"/>
    </row>
    <row r="13" spans="1:12" s="75" customFormat="1" ht="13.8" x14ac:dyDescent="0.25">
      <c r="A13" s="790"/>
      <c r="B13" s="105" t="s">
        <v>987</v>
      </c>
      <c r="C13" s="788"/>
      <c r="D13" s="788"/>
      <c r="E13" s="792"/>
      <c r="F13" s="792"/>
      <c r="G13" s="792"/>
      <c r="H13" s="98"/>
      <c r="I13" s="791"/>
      <c r="J13" s="77"/>
    </row>
    <row r="14" spans="1:12" s="75" customFormat="1" ht="13.8" x14ac:dyDescent="0.25">
      <c r="A14" s="790"/>
      <c r="B14" s="105"/>
      <c r="C14" s="788"/>
      <c r="D14" s="788"/>
      <c r="E14" s="792"/>
      <c r="F14" s="792"/>
      <c r="G14" s="792"/>
      <c r="H14" s="98"/>
      <c r="I14" s="791"/>
      <c r="J14" s="77"/>
    </row>
    <row r="15" spans="1:12" s="75" customFormat="1" ht="13.8" x14ac:dyDescent="0.25">
      <c r="A15" s="790"/>
      <c r="B15" s="4"/>
      <c r="C15" s="788"/>
      <c r="D15" s="788"/>
      <c r="E15" s="792"/>
      <c r="F15" s="792"/>
      <c r="G15" s="792"/>
      <c r="H15" s="100"/>
      <c r="I15" s="791"/>
      <c r="J15" s="77"/>
    </row>
    <row r="16" spans="1:12" s="75" customFormat="1" ht="13.8" x14ac:dyDescent="0.25">
      <c r="A16" s="93">
        <v>10.029999999999999</v>
      </c>
      <c r="B16" s="76" t="s">
        <v>264</v>
      </c>
      <c r="C16" s="788"/>
      <c r="D16" s="788"/>
      <c r="E16" s="792"/>
      <c r="F16" s="792"/>
      <c r="G16" s="1138" t="s">
        <v>827</v>
      </c>
      <c r="H16" s="1138"/>
      <c r="I16" s="1084" t="s">
        <v>330</v>
      </c>
      <c r="J16" s="1084" t="s">
        <v>302</v>
      </c>
      <c r="L16" s="91"/>
    </row>
    <row r="17" spans="1:12" s="75" customFormat="1" ht="13.8" x14ac:dyDescent="0.25">
      <c r="A17" s="789"/>
      <c r="B17" s="651" t="s">
        <v>1649</v>
      </c>
      <c r="C17" s="794"/>
      <c r="D17" s="794"/>
      <c r="E17" s="1084" t="s">
        <v>299</v>
      </c>
      <c r="F17" s="1084" t="s">
        <v>300</v>
      </c>
      <c r="G17" s="1084" t="s">
        <v>295</v>
      </c>
      <c r="H17" s="1084" t="s">
        <v>299</v>
      </c>
      <c r="I17" s="1084" t="s">
        <v>1111</v>
      </c>
      <c r="J17" s="1084" t="s">
        <v>306</v>
      </c>
      <c r="K17" s="74"/>
      <c r="L17" s="91"/>
    </row>
    <row r="18" spans="1:12" s="75" customFormat="1" ht="13.8" x14ac:dyDescent="0.25">
      <c r="A18" s="790"/>
      <c r="C18" s="788"/>
      <c r="D18" s="788"/>
      <c r="E18" s="1084" t="s">
        <v>303</v>
      </c>
      <c r="F18" s="1084" t="s">
        <v>304</v>
      </c>
      <c r="G18" s="1141" t="s">
        <v>831</v>
      </c>
      <c r="H18" s="1141"/>
      <c r="I18" s="1084" t="s">
        <v>1112</v>
      </c>
      <c r="J18" s="1096" t="s">
        <v>335</v>
      </c>
      <c r="L18" s="77"/>
    </row>
    <row r="19" spans="1:12" s="75" customFormat="1" ht="13.8" x14ac:dyDescent="0.25">
      <c r="A19" s="790"/>
      <c r="B19" s="86" t="s">
        <v>822</v>
      </c>
      <c r="C19" s="91"/>
      <c r="D19" s="788"/>
      <c r="E19" s="80"/>
      <c r="F19" s="82"/>
      <c r="G19" s="107"/>
      <c r="H19" s="80"/>
      <c r="I19" s="83"/>
      <c r="J19" s="80"/>
      <c r="L19" s="87">
        <v>0</v>
      </c>
    </row>
    <row r="20" spans="1:12" s="75" customFormat="1" ht="13.8" x14ac:dyDescent="0.25">
      <c r="A20" s="790"/>
      <c r="B20" s="105" t="s">
        <v>1650</v>
      </c>
      <c r="C20" s="95"/>
      <c r="D20" s="788"/>
    </row>
    <row r="21" spans="1:12" s="75" customFormat="1" ht="13.8" x14ac:dyDescent="0.25">
      <c r="A21" s="790"/>
      <c r="B21" s="105" t="s">
        <v>1277</v>
      </c>
      <c r="C21" s="95"/>
      <c r="D21" s="788"/>
    </row>
    <row r="22" spans="1:12" s="75" customFormat="1" ht="13.8" x14ac:dyDescent="0.25">
      <c r="A22" s="790"/>
      <c r="B22" s="105" t="s">
        <v>1651</v>
      </c>
      <c r="C22" s="95"/>
      <c r="D22" s="788"/>
    </row>
    <row r="23" spans="1:12" s="75" customFormat="1" ht="13.8" x14ac:dyDescent="0.25">
      <c r="A23" s="790"/>
      <c r="B23" s="105" t="s">
        <v>1652</v>
      </c>
      <c r="C23" s="95"/>
      <c r="D23" s="788"/>
    </row>
    <row r="24" spans="1:12" s="75" customFormat="1" ht="13.8" x14ac:dyDescent="0.25">
      <c r="A24" s="790"/>
      <c r="B24" s="4"/>
      <c r="C24" s="788"/>
      <c r="D24" s="788"/>
      <c r="E24" s="792"/>
      <c r="F24" s="792"/>
      <c r="G24" s="792"/>
      <c r="H24" s="100"/>
      <c r="I24" s="791"/>
      <c r="J24" s="77"/>
    </row>
    <row r="25" spans="1:12" s="75" customFormat="1" ht="13.8" x14ac:dyDescent="0.25">
      <c r="A25" s="93">
        <v>10.07</v>
      </c>
      <c r="B25" s="76" t="s">
        <v>1653</v>
      </c>
      <c r="C25" s="788"/>
      <c r="D25" s="788"/>
      <c r="E25" s="792"/>
      <c r="F25" s="792"/>
      <c r="I25" s="1084" t="s">
        <v>330</v>
      </c>
      <c r="J25" s="1084" t="s">
        <v>302</v>
      </c>
      <c r="L25" s="91"/>
    </row>
    <row r="26" spans="1:12" s="75" customFormat="1" ht="13.8" x14ac:dyDescent="0.25">
      <c r="A26" s="789"/>
      <c r="B26" s="651" t="s">
        <v>1654</v>
      </c>
      <c r="C26" s="794"/>
      <c r="D26" s="794"/>
      <c r="E26" s="1084" t="s">
        <v>299</v>
      </c>
      <c r="F26" s="1138" t="s">
        <v>856</v>
      </c>
      <c r="G26" s="1138"/>
      <c r="H26" s="1084" t="s">
        <v>857</v>
      </c>
      <c r="I26" s="1084" t="s">
        <v>1111</v>
      </c>
      <c r="J26" s="1084" t="s">
        <v>306</v>
      </c>
      <c r="K26" s="74"/>
      <c r="L26" s="91"/>
    </row>
    <row r="27" spans="1:12" s="75" customFormat="1" ht="13.8" x14ac:dyDescent="0.25">
      <c r="A27" s="790"/>
      <c r="C27" s="788"/>
      <c r="D27" s="788"/>
      <c r="E27" s="1084" t="s">
        <v>303</v>
      </c>
      <c r="F27" s="1138" t="s">
        <v>858</v>
      </c>
      <c r="G27" s="1138"/>
      <c r="H27" s="1084" t="s">
        <v>304</v>
      </c>
      <c r="I27" s="1084" t="s">
        <v>1112</v>
      </c>
      <c r="J27" s="1096" t="s">
        <v>335</v>
      </c>
      <c r="L27" s="77"/>
    </row>
    <row r="28" spans="1:12" s="75" customFormat="1" ht="13.8" x14ac:dyDescent="0.25">
      <c r="A28" s="790"/>
      <c r="B28" s="86" t="s">
        <v>822</v>
      </c>
      <c r="C28" s="91"/>
      <c r="D28" s="788"/>
      <c r="E28" s="80"/>
      <c r="F28" s="1162"/>
      <c r="G28" s="1163"/>
      <c r="H28" s="1093"/>
      <c r="I28" s="83"/>
      <c r="J28" s="80"/>
      <c r="L28" s="87">
        <v>0</v>
      </c>
    </row>
    <row r="29" spans="1:12" s="75" customFormat="1" ht="13.8" x14ac:dyDescent="0.25">
      <c r="A29" s="790"/>
      <c r="B29" s="105" t="s">
        <v>1655</v>
      </c>
      <c r="C29" s="788"/>
      <c r="D29" s="788"/>
      <c r="E29" s="792"/>
      <c r="F29" s="792"/>
      <c r="G29" s="792"/>
      <c r="H29" s="98"/>
      <c r="I29" s="791"/>
      <c r="J29" s="77"/>
    </row>
    <row r="30" spans="1:12" s="75" customFormat="1" ht="13.8" x14ac:dyDescent="0.25">
      <c r="A30" s="790"/>
      <c r="B30" s="105" t="s">
        <v>1277</v>
      </c>
      <c r="C30" s="788"/>
      <c r="D30" s="788"/>
      <c r="E30" s="792"/>
      <c r="F30" s="792"/>
      <c r="G30" s="792"/>
      <c r="H30" s="98"/>
      <c r="I30" s="791"/>
      <c r="J30" s="77"/>
    </row>
    <row r="31" spans="1:12" s="75" customFormat="1" ht="13.8" x14ac:dyDescent="0.25">
      <c r="A31" s="790"/>
      <c r="B31" s="105" t="s">
        <v>987</v>
      </c>
      <c r="C31" s="788"/>
      <c r="D31" s="788"/>
      <c r="E31" s="792"/>
      <c r="F31" s="792"/>
      <c r="G31" s="792"/>
      <c r="H31" s="98"/>
      <c r="I31" s="791"/>
      <c r="J31" s="77"/>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211">
    <tabColor indexed="50"/>
    <pageSetUpPr fitToPage="1"/>
  </sheetPr>
  <dimension ref="A1:M57"/>
  <sheetViews>
    <sheetView topLeftCell="A31" zoomScaleNormal="100" zoomScaleSheetLayoutView="100" workbookViewId="0">
      <selection activeCell="E48" sqref="E48"/>
    </sheetView>
  </sheetViews>
  <sheetFormatPr defaultRowHeight="13.2" x14ac:dyDescent="0.25"/>
  <cols>
    <col min="1" max="1" width="7.5546875" style="4" customWidth="1"/>
    <col min="2" max="2" width="10" style="4" customWidth="1"/>
    <col min="3" max="3" width="11" style="4" customWidth="1"/>
    <col min="4" max="4" width="10.33203125" style="4" customWidth="1"/>
    <col min="5" max="5" width="12.6640625" style="4" customWidth="1"/>
    <col min="6" max="6" width="11" style="4" customWidth="1"/>
    <col min="7" max="7" width="6.5546875" style="4"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1656</v>
      </c>
      <c r="B1" s="89"/>
      <c r="C1" s="89"/>
      <c r="D1" s="89"/>
      <c r="E1" s="89"/>
      <c r="F1" s="89"/>
      <c r="G1" s="89"/>
      <c r="H1" s="89"/>
      <c r="I1" s="89"/>
      <c r="J1" s="89"/>
      <c r="K1"/>
      <c r="L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7.5" customHeight="1" x14ac:dyDescent="0.25">
      <c r="K5"/>
      <c r="L5"/>
    </row>
    <row r="6" spans="1:13" ht="19.5" customHeight="1" x14ac:dyDescent="0.25">
      <c r="A6" s="109" t="s">
        <v>1657</v>
      </c>
      <c r="K6"/>
      <c r="L6" s="110" t="s">
        <v>295</v>
      </c>
    </row>
    <row r="7" spans="1:13" s="75" customFormat="1" ht="13.8" x14ac:dyDescent="0.25">
      <c r="A7" s="93">
        <v>11.02</v>
      </c>
      <c r="B7" s="76" t="s">
        <v>1658</v>
      </c>
      <c r="C7" s="788"/>
      <c r="D7" s="788"/>
      <c r="E7" s="792"/>
      <c r="F7" s="792"/>
      <c r="G7" s="792"/>
      <c r="H7" s="100"/>
      <c r="I7" s="791"/>
      <c r="L7" s="110" t="s">
        <v>297</v>
      </c>
    </row>
    <row r="8" spans="1:13" s="75" customFormat="1" ht="13.8" x14ac:dyDescent="0.25">
      <c r="A8" s="789"/>
      <c r="B8" s="651" t="s">
        <v>1659</v>
      </c>
      <c r="C8" s="794"/>
      <c r="D8" s="796"/>
      <c r="I8" s="1084"/>
      <c r="J8" s="91"/>
      <c r="K8" s="74"/>
    </row>
    <row r="9" spans="1:13" s="75" customFormat="1" ht="13.8" x14ac:dyDescent="0.25">
      <c r="A9" s="790"/>
      <c r="D9" s="1084" t="s">
        <v>299</v>
      </c>
      <c r="E9" s="1084" t="s">
        <v>318</v>
      </c>
      <c r="F9" s="1084" t="s">
        <v>319</v>
      </c>
      <c r="G9" s="1138" t="s">
        <v>300</v>
      </c>
      <c r="H9" s="1138"/>
      <c r="I9" s="1084" t="s">
        <v>983</v>
      </c>
      <c r="J9" s="1084" t="s">
        <v>302</v>
      </c>
      <c r="K9" s="795"/>
      <c r="L9" s="77"/>
      <c r="M9" s="79"/>
    </row>
    <row r="10" spans="1:13" s="75" customFormat="1" ht="13.8" x14ac:dyDescent="0.25">
      <c r="A10" s="790"/>
      <c r="D10" s="1084" t="s">
        <v>320</v>
      </c>
      <c r="E10" s="1084" t="s">
        <v>321</v>
      </c>
      <c r="F10" s="1084" t="s">
        <v>322</v>
      </c>
      <c r="G10" s="1138" t="s">
        <v>304</v>
      </c>
      <c r="H10" s="1138"/>
      <c r="I10" s="1084" t="s">
        <v>305</v>
      </c>
      <c r="J10" s="1084" t="s">
        <v>306</v>
      </c>
      <c r="K10" s="791"/>
      <c r="M10" s="79"/>
    </row>
    <row r="11" spans="1:13" s="75" customFormat="1" ht="13.8" x14ac:dyDescent="0.25">
      <c r="A11" s="790"/>
      <c r="D11" s="80"/>
      <c r="E11" s="82"/>
      <c r="F11" s="81"/>
      <c r="G11" s="1221"/>
      <c r="H11" s="1222"/>
      <c r="I11" s="83"/>
      <c r="J11" s="80"/>
      <c r="K11" s="791"/>
      <c r="L11" s="87">
        <f>(E11*F11)+(E12*F12)+(E13*F13)</f>
        <v>0</v>
      </c>
      <c r="M11" s="79"/>
    </row>
    <row r="12" spans="1:13" s="75" customFormat="1" ht="13.8" x14ac:dyDescent="0.25">
      <c r="A12" s="790"/>
      <c r="B12" s="86"/>
      <c r="D12" s="80"/>
      <c r="E12" s="82"/>
      <c r="F12" s="81"/>
      <c r="G12" s="1221"/>
      <c r="H12" s="1222"/>
      <c r="I12" s="83"/>
      <c r="J12" s="80"/>
      <c r="K12" s="791"/>
      <c r="L12" s="88"/>
    </row>
    <row r="13" spans="1:13" s="75" customFormat="1" ht="13.8" x14ac:dyDescent="0.25">
      <c r="A13" s="790"/>
      <c r="B13" s="86" t="s">
        <v>822</v>
      </c>
      <c r="D13" s="80"/>
      <c r="E13" s="82"/>
      <c r="F13" s="81"/>
      <c r="G13" s="1221"/>
      <c r="H13" s="1222"/>
      <c r="I13" s="83"/>
      <c r="J13" s="80"/>
      <c r="K13" s="791"/>
      <c r="L13" s="88"/>
    </row>
    <row r="14" spans="1:13" s="75" customFormat="1" ht="13.8" x14ac:dyDescent="0.25">
      <c r="A14" s="790"/>
      <c r="B14" s="105" t="s">
        <v>307</v>
      </c>
      <c r="C14" s="84"/>
      <c r="D14" s="106"/>
      <c r="E14" s="103"/>
      <c r="F14" s="84"/>
      <c r="G14" s="104"/>
      <c r="H14" s="103"/>
      <c r="I14" s="791"/>
      <c r="J14" s="77"/>
      <c r="K14" s="74"/>
    </row>
    <row r="15" spans="1:13" s="75" customFormat="1" ht="13.8" x14ac:dyDescent="0.25">
      <c r="A15" s="790"/>
      <c r="B15" s="94" t="s">
        <v>323</v>
      </c>
      <c r="C15" s="788"/>
      <c r="D15" s="792"/>
      <c r="E15" s="98"/>
      <c r="F15" s="791"/>
      <c r="G15" s="101"/>
      <c r="H15" s="792"/>
      <c r="I15" s="102"/>
      <c r="J15" s="77"/>
      <c r="K15" s="74"/>
    </row>
    <row r="16" spans="1:13" s="75" customFormat="1" ht="13.8" x14ac:dyDescent="0.25">
      <c r="A16" s="790"/>
      <c r="B16" s="94" t="s">
        <v>1660</v>
      </c>
      <c r="C16" s="788"/>
      <c r="D16" s="792"/>
      <c r="E16" s="98"/>
      <c r="F16" s="791"/>
      <c r="G16" s="101"/>
      <c r="H16" s="792"/>
      <c r="I16" s="102"/>
      <c r="J16" s="77"/>
    </row>
    <row r="17" spans="1:13" s="75" customFormat="1" ht="13.8" x14ac:dyDescent="0.25">
      <c r="A17" s="790"/>
      <c r="B17" s="94" t="s">
        <v>1661</v>
      </c>
      <c r="C17" s="788"/>
      <c r="D17" s="792"/>
      <c r="E17" s="98"/>
      <c r="F17" s="791"/>
      <c r="G17" s="101"/>
      <c r="H17" s="792"/>
      <c r="I17" s="102"/>
      <c r="J17" s="77"/>
    </row>
    <row r="18" spans="1:13" s="75" customFormat="1" ht="13.8" x14ac:dyDescent="0.25">
      <c r="A18" s="790"/>
      <c r="B18" s="99"/>
      <c r="C18" s="788"/>
      <c r="D18" s="792"/>
      <c r="E18" s="98"/>
      <c r="F18" s="791"/>
      <c r="G18" s="101"/>
      <c r="H18" s="792"/>
      <c r="I18" s="102"/>
      <c r="J18" s="77"/>
      <c r="K18" s="791"/>
      <c r="L18" s="77"/>
    </row>
    <row r="19" spans="1:13" s="75" customFormat="1" ht="13.8" x14ac:dyDescent="0.25">
      <c r="A19" s="93">
        <v>11.03</v>
      </c>
      <c r="B19" s="76" t="s">
        <v>1662</v>
      </c>
      <c r="C19" s="788"/>
      <c r="D19" s="788"/>
      <c r="E19" s="792"/>
      <c r="F19" s="792"/>
      <c r="G19" s="792"/>
      <c r="H19" s="100"/>
      <c r="I19" s="791"/>
      <c r="L19" s="110" t="s">
        <v>1586</v>
      </c>
    </row>
    <row r="20" spans="1:13" s="75" customFormat="1" ht="13.8" x14ac:dyDescent="0.25">
      <c r="A20" s="727">
        <v>11.04</v>
      </c>
      <c r="B20" s="651" t="s">
        <v>1663</v>
      </c>
      <c r="C20" s="794"/>
      <c r="D20" s="796"/>
      <c r="I20" s="1084"/>
      <c r="J20" s="91"/>
      <c r="K20" s="74"/>
    </row>
    <row r="21" spans="1:13" s="75" customFormat="1" ht="13.8" x14ac:dyDescent="0.25">
      <c r="A21" s="790"/>
      <c r="C21" s="1084" t="s">
        <v>299</v>
      </c>
      <c r="D21" s="1084" t="s">
        <v>318</v>
      </c>
      <c r="E21" s="1084" t="s">
        <v>319</v>
      </c>
      <c r="F21" s="1084" t="s">
        <v>300</v>
      </c>
      <c r="G21" s="1084"/>
      <c r="H21" s="1084" t="s">
        <v>983</v>
      </c>
      <c r="I21" s="1084" t="s">
        <v>302</v>
      </c>
      <c r="J21" s="1084" t="s">
        <v>295</v>
      </c>
      <c r="K21" s="795"/>
      <c r="L21" s="77"/>
      <c r="M21" s="79"/>
    </row>
    <row r="22" spans="1:13" s="75" customFormat="1" ht="13.8" x14ac:dyDescent="0.25">
      <c r="A22" s="790"/>
      <c r="C22" s="1084" t="s">
        <v>303</v>
      </c>
      <c r="D22" s="1084" t="s">
        <v>1664</v>
      </c>
      <c r="E22" s="1084" t="s">
        <v>1665</v>
      </c>
      <c r="F22" s="1084" t="s">
        <v>304</v>
      </c>
      <c r="G22" s="1084"/>
      <c r="H22" s="1084" t="s">
        <v>305</v>
      </c>
      <c r="I22" s="1084" t="s">
        <v>306</v>
      </c>
      <c r="J22" s="1084" t="s">
        <v>440</v>
      </c>
      <c r="K22" s="791"/>
      <c r="M22" s="79"/>
    </row>
    <row r="23" spans="1:13" s="75" customFormat="1" ht="13.8" x14ac:dyDescent="0.25">
      <c r="A23" s="790"/>
      <c r="C23" s="80"/>
      <c r="D23" s="82"/>
      <c r="E23" s="81"/>
      <c r="F23" s="1097"/>
      <c r="G23" s="1098"/>
      <c r="H23" s="83"/>
      <c r="I23" s="80"/>
      <c r="J23" s="80"/>
      <c r="K23" s="791"/>
      <c r="L23" s="87">
        <f>(D23*E23)+(D24*E24)+(D25*E25)</f>
        <v>0</v>
      </c>
      <c r="M23" s="79"/>
    </row>
    <row r="24" spans="1:13" s="75" customFormat="1" ht="13.8" x14ac:dyDescent="0.25">
      <c r="A24" s="790"/>
      <c r="B24" s="86"/>
      <c r="C24" s="80"/>
      <c r="D24" s="82"/>
      <c r="E24" s="81"/>
      <c r="F24" s="1097"/>
      <c r="G24" s="1098"/>
      <c r="H24" s="83"/>
      <c r="I24" s="80"/>
      <c r="J24" s="80"/>
      <c r="K24" s="791"/>
      <c r="L24" s="88"/>
    </row>
    <row r="25" spans="1:13" s="75" customFormat="1" ht="13.8" x14ac:dyDescent="0.25">
      <c r="A25" s="790"/>
      <c r="B25" s="86" t="s">
        <v>822</v>
      </c>
      <c r="C25" s="80"/>
      <c r="D25" s="82"/>
      <c r="E25" s="81"/>
      <c r="F25" s="1097"/>
      <c r="G25" s="1098"/>
      <c r="H25" s="83"/>
      <c r="I25" s="80"/>
      <c r="J25" s="80"/>
      <c r="K25" s="791"/>
      <c r="L25" s="88"/>
    </row>
    <row r="26" spans="1:13" s="75" customFormat="1" ht="13.8" x14ac:dyDescent="0.25">
      <c r="A26" s="790"/>
      <c r="B26" s="105" t="s">
        <v>307</v>
      </c>
      <c r="C26" s="84"/>
      <c r="D26" s="106"/>
      <c r="E26" s="103"/>
      <c r="F26" s="84"/>
      <c r="G26" s="104"/>
      <c r="H26" s="103"/>
      <c r="I26" s="791"/>
      <c r="J26" s="77"/>
      <c r="K26" s="74"/>
    </row>
    <row r="27" spans="1:13" s="75" customFormat="1" ht="13.8" x14ac:dyDescent="0.25">
      <c r="A27" s="790"/>
      <c r="B27" s="94" t="s">
        <v>1666</v>
      </c>
      <c r="C27" s="788"/>
      <c r="D27" s="792"/>
      <c r="E27" s="98"/>
      <c r="F27" s="791"/>
      <c r="G27" s="101"/>
      <c r="H27" s="792"/>
      <c r="I27" s="102"/>
      <c r="J27" s="77"/>
      <c r="K27" s="74"/>
    </row>
    <row r="28" spans="1:13" s="75" customFormat="1" ht="13.8" x14ac:dyDescent="0.25">
      <c r="A28" s="790"/>
      <c r="B28" s="94" t="s">
        <v>1661</v>
      </c>
      <c r="C28" s="788"/>
      <c r="D28" s="792"/>
      <c r="E28" s="98"/>
      <c r="F28" s="791"/>
      <c r="G28" s="101"/>
      <c r="H28" s="792"/>
      <c r="I28" s="102"/>
      <c r="J28" s="77"/>
    </row>
    <row r="29" spans="1:13" s="75" customFormat="1" ht="13.8" x14ac:dyDescent="0.25">
      <c r="A29" s="790"/>
      <c r="B29" s="99"/>
      <c r="C29" s="788"/>
      <c r="D29" s="792"/>
      <c r="F29" s="791"/>
      <c r="G29" s="101"/>
      <c r="H29" s="792"/>
      <c r="I29" s="102"/>
      <c r="J29" s="77"/>
      <c r="K29" s="791"/>
      <c r="L29" s="77"/>
    </row>
    <row r="30" spans="1:13" s="75" customFormat="1" ht="13.8" x14ac:dyDescent="0.25">
      <c r="A30" s="93">
        <v>11.05</v>
      </c>
      <c r="B30" s="76" t="s">
        <v>1667</v>
      </c>
      <c r="C30" s="788"/>
      <c r="D30" s="788"/>
      <c r="G30" s="792"/>
      <c r="I30" s="1084"/>
      <c r="J30" s="100"/>
      <c r="K30" s="791"/>
      <c r="L30" s="88"/>
    </row>
    <row r="31" spans="1:13" s="75" customFormat="1" ht="13.8" x14ac:dyDescent="0.25">
      <c r="A31" s="789"/>
      <c r="B31" s="651" t="s">
        <v>986</v>
      </c>
      <c r="C31" s="794"/>
      <c r="D31" s="794"/>
    </row>
    <row r="32" spans="1:13" s="75" customFormat="1" ht="13.8" x14ac:dyDescent="0.25">
      <c r="A32" s="790"/>
      <c r="C32" s="788"/>
      <c r="D32" s="1084" t="s">
        <v>299</v>
      </c>
      <c r="E32" s="1084" t="s">
        <v>1668</v>
      </c>
      <c r="F32" s="1138" t="s">
        <v>1669</v>
      </c>
      <c r="G32" s="1138"/>
      <c r="H32" s="1084" t="s">
        <v>1670</v>
      </c>
      <c r="I32" s="1084" t="s">
        <v>983</v>
      </c>
      <c r="J32" s="1084" t="s">
        <v>302</v>
      </c>
      <c r="K32" s="74"/>
      <c r="L32" s="91"/>
    </row>
    <row r="33" spans="1:12" s="75" customFormat="1" ht="13.8" x14ac:dyDescent="0.25">
      <c r="A33" s="790"/>
      <c r="C33" s="91"/>
      <c r="D33" s="1084" t="s">
        <v>303</v>
      </c>
      <c r="E33" s="1084" t="s">
        <v>362</v>
      </c>
      <c r="F33" s="1169" t="s">
        <v>1671</v>
      </c>
      <c r="G33" s="1169"/>
      <c r="H33" s="1094" t="s">
        <v>1672</v>
      </c>
      <c r="I33" s="1084" t="s">
        <v>305</v>
      </c>
      <c r="J33" s="1084" t="s">
        <v>306</v>
      </c>
      <c r="L33" s="77"/>
    </row>
    <row r="34" spans="1:12" s="75" customFormat="1" ht="13.8" x14ac:dyDescent="0.25">
      <c r="A34" s="790"/>
      <c r="C34" s="95"/>
      <c r="D34" s="80"/>
      <c r="E34" s="81"/>
      <c r="F34" s="1162"/>
      <c r="G34" s="1220"/>
      <c r="H34" s="635"/>
      <c r="I34" s="83"/>
      <c r="J34" s="80"/>
      <c r="L34" s="87">
        <f>E34+E35</f>
        <v>0</v>
      </c>
    </row>
    <row r="35" spans="1:12" s="75" customFormat="1" ht="13.8" x14ac:dyDescent="0.25">
      <c r="A35" s="790"/>
      <c r="B35" s="86" t="s">
        <v>822</v>
      </c>
      <c r="C35" s="95"/>
      <c r="D35" s="80"/>
      <c r="E35" s="81"/>
      <c r="F35" s="1162"/>
      <c r="G35" s="1220"/>
      <c r="H35" s="635"/>
      <c r="I35" s="83"/>
      <c r="J35" s="80"/>
      <c r="K35" s="791"/>
    </row>
    <row r="36" spans="1:12" s="75" customFormat="1" ht="13.8" x14ac:dyDescent="0.25">
      <c r="A36" s="790"/>
      <c r="B36" s="105" t="s">
        <v>307</v>
      </c>
      <c r="C36" s="97"/>
      <c r="D36" s="788"/>
      <c r="E36" s="792"/>
      <c r="F36" s="792"/>
      <c r="G36" s="792"/>
      <c r="H36" s="792"/>
      <c r="I36" s="792"/>
      <c r="J36" s="98"/>
      <c r="K36" s="791"/>
      <c r="L36" s="77"/>
    </row>
    <row r="37" spans="1:12" x14ac:dyDescent="0.25">
      <c r="B37" s="105" t="s">
        <v>987</v>
      </c>
    </row>
    <row r="38" spans="1:12" x14ac:dyDescent="0.25">
      <c r="B38" s="94" t="s">
        <v>1673</v>
      </c>
    </row>
    <row r="39" spans="1:12" x14ac:dyDescent="0.25">
      <c r="B39" s="713" t="s">
        <v>1674</v>
      </c>
    </row>
    <row r="40" spans="1:12" x14ac:dyDescent="0.25">
      <c r="B40" s="94" t="s">
        <v>1661</v>
      </c>
    </row>
    <row r="42" spans="1:12" ht="13.8" x14ac:dyDescent="0.25">
      <c r="A42" s="93">
        <v>11.06</v>
      </c>
      <c r="B42" s="76" t="s">
        <v>1675</v>
      </c>
      <c r="C42" s="788"/>
      <c r="D42" s="788"/>
      <c r="E42" s="75"/>
      <c r="F42" s="75"/>
      <c r="G42" s="792"/>
      <c r="H42" s="75"/>
      <c r="I42" s="1084"/>
      <c r="J42" s="100"/>
      <c r="K42" s="791"/>
      <c r="L42" s="88"/>
    </row>
    <row r="43" spans="1:12" ht="13.8" x14ac:dyDescent="0.25">
      <c r="A43" s="789"/>
      <c r="B43" s="651" t="s">
        <v>1676</v>
      </c>
      <c r="C43" s="794"/>
      <c r="D43" s="794"/>
      <c r="E43" s="75"/>
      <c r="F43" s="75"/>
      <c r="G43" s="75"/>
      <c r="H43" s="75"/>
      <c r="I43" s="75"/>
      <c r="J43" s="75"/>
      <c r="K43" s="75"/>
      <c r="L43" s="75"/>
    </row>
    <row r="44" spans="1:12" ht="13.8" x14ac:dyDescent="0.25">
      <c r="A44" s="790"/>
      <c r="B44" s="75"/>
      <c r="C44" s="788"/>
      <c r="D44" s="1084" t="s">
        <v>299</v>
      </c>
      <c r="E44" s="1084" t="s">
        <v>1668</v>
      </c>
      <c r="F44" s="1138" t="s">
        <v>1677</v>
      </c>
      <c r="G44" s="1138"/>
      <c r="H44" s="1084" t="s">
        <v>1677</v>
      </c>
      <c r="I44" s="1084" t="s">
        <v>983</v>
      </c>
      <c r="J44" s="1084" t="s">
        <v>302</v>
      </c>
      <c r="K44" s="74"/>
      <c r="L44" s="91"/>
    </row>
    <row r="45" spans="1:12" ht="13.8" x14ac:dyDescent="0.25">
      <c r="A45" s="790"/>
      <c r="B45" s="75"/>
      <c r="C45" s="91"/>
      <c r="D45" s="1084" t="s">
        <v>303</v>
      </c>
      <c r="E45" s="1084" t="s">
        <v>362</v>
      </c>
      <c r="F45" s="1169" t="s">
        <v>1671</v>
      </c>
      <c r="G45" s="1169"/>
      <c r="H45" s="1094" t="s">
        <v>1672</v>
      </c>
      <c r="I45" s="1084" t="s">
        <v>305</v>
      </c>
      <c r="J45" s="1084" t="s">
        <v>306</v>
      </c>
      <c r="K45" s="75"/>
      <c r="L45" s="77"/>
    </row>
    <row r="46" spans="1:12" ht="13.8" x14ac:dyDescent="0.25">
      <c r="A46" s="790"/>
      <c r="B46" s="75"/>
      <c r="C46" s="95"/>
      <c r="D46" s="80"/>
      <c r="E46" s="81"/>
      <c r="F46" s="1162"/>
      <c r="G46" s="1220"/>
      <c r="H46" s="635"/>
      <c r="I46" s="83"/>
      <c r="J46" s="80"/>
      <c r="K46" s="75"/>
      <c r="L46" s="87">
        <f>E46+E47</f>
        <v>0</v>
      </c>
    </row>
    <row r="47" spans="1:12" ht="13.8" x14ac:dyDescent="0.25">
      <c r="A47" s="790"/>
      <c r="B47" s="86" t="s">
        <v>822</v>
      </c>
      <c r="C47" s="95"/>
      <c r="D47" s="80"/>
      <c r="E47" s="81"/>
      <c r="F47" s="1162"/>
      <c r="G47" s="1220"/>
      <c r="H47" s="635"/>
      <c r="I47" s="83"/>
      <c r="J47" s="80"/>
      <c r="K47" s="791"/>
      <c r="L47" s="75"/>
    </row>
    <row r="48" spans="1:12" ht="13.8" x14ac:dyDescent="0.25">
      <c r="A48" s="790"/>
      <c r="B48" s="105" t="s">
        <v>307</v>
      </c>
      <c r="C48" s="97"/>
      <c r="D48" s="788"/>
      <c r="E48" s="792"/>
      <c r="F48" s="792"/>
      <c r="G48" s="792"/>
      <c r="H48" s="792"/>
      <c r="I48" s="792"/>
      <c r="J48" s="98"/>
      <c r="K48" s="791"/>
      <c r="L48" s="77"/>
    </row>
    <row r="49" spans="1:12" x14ac:dyDescent="0.25">
      <c r="B49" s="94" t="s">
        <v>1678</v>
      </c>
    </row>
    <row r="50" spans="1:12" x14ac:dyDescent="0.25">
      <c r="B50" s="94" t="s">
        <v>1661</v>
      </c>
    </row>
    <row r="52" spans="1:12" ht="13.8" x14ac:dyDescent="0.25">
      <c r="A52" s="93">
        <v>11.08</v>
      </c>
      <c r="B52" s="76" t="s">
        <v>277</v>
      </c>
    </row>
    <row r="53" spans="1:12" ht="13.8" x14ac:dyDescent="0.25">
      <c r="B53" s="75"/>
      <c r="C53" s="788"/>
      <c r="D53" s="1084" t="s">
        <v>299</v>
      </c>
      <c r="E53" s="1084" t="s">
        <v>1668</v>
      </c>
      <c r="F53" s="1138" t="s">
        <v>1677</v>
      </c>
      <c r="G53" s="1138"/>
      <c r="H53" s="1084" t="s">
        <v>1677</v>
      </c>
      <c r="I53" s="1084" t="s">
        <v>983</v>
      </c>
      <c r="J53" s="1084" t="s">
        <v>302</v>
      </c>
      <c r="K53" s="74"/>
      <c r="L53" s="91"/>
    </row>
    <row r="54" spans="1:12" x14ac:dyDescent="0.25">
      <c r="B54" s="75"/>
      <c r="C54" s="91"/>
      <c r="D54" s="1084" t="s">
        <v>303</v>
      </c>
      <c r="E54" s="1084" t="s">
        <v>362</v>
      </c>
      <c r="F54" s="1169" t="s">
        <v>1671</v>
      </c>
      <c r="G54" s="1169"/>
      <c r="H54" s="1094" t="s">
        <v>1672</v>
      </c>
      <c r="I54" s="1084" t="s">
        <v>305</v>
      </c>
      <c r="J54" s="1084" t="s">
        <v>306</v>
      </c>
      <c r="K54" s="75"/>
      <c r="L54" s="77"/>
    </row>
    <row r="55" spans="1:12" x14ac:dyDescent="0.25">
      <c r="B55" s="75"/>
      <c r="C55" s="95"/>
      <c r="D55" s="80"/>
      <c r="E55" s="81"/>
      <c r="F55" s="1162"/>
      <c r="G55" s="1220"/>
      <c r="H55" s="635"/>
      <c r="I55" s="83"/>
      <c r="J55" s="80"/>
      <c r="K55" s="75"/>
      <c r="L55" s="87">
        <f>E55+E56</f>
        <v>0</v>
      </c>
    </row>
    <row r="56" spans="1:12" ht="13.8" x14ac:dyDescent="0.25">
      <c r="B56" s="86" t="s">
        <v>822</v>
      </c>
      <c r="C56" s="95"/>
      <c r="D56" s="80"/>
      <c r="E56" s="81"/>
      <c r="F56" s="1162"/>
      <c r="G56" s="1220"/>
      <c r="H56" s="635"/>
      <c r="I56" s="83"/>
      <c r="J56" s="80"/>
      <c r="K56" s="791"/>
      <c r="L56" s="75"/>
    </row>
    <row r="57" spans="1:12" ht="13.8" x14ac:dyDescent="0.25">
      <c r="A57" s="268"/>
      <c r="B57" s="105" t="s">
        <v>307</v>
      </c>
      <c r="C57" s="97"/>
      <c r="D57" s="788"/>
      <c r="E57" s="792"/>
      <c r="F57" s="792"/>
      <c r="G57" s="792"/>
      <c r="H57" s="792"/>
      <c r="I57" s="792"/>
      <c r="J57" s="98"/>
      <c r="K57" s="791"/>
      <c r="L57" s="77"/>
    </row>
  </sheetData>
  <mergeCells count="17">
    <mergeCell ref="F35:G35"/>
    <mergeCell ref="F54:G54"/>
    <mergeCell ref="F55:G55"/>
    <mergeCell ref="F56:G56"/>
    <mergeCell ref="F53:G53"/>
    <mergeCell ref="F44:G44"/>
    <mergeCell ref="F45:G45"/>
    <mergeCell ref="F46:G46"/>
    <mergeCell ref="F47:G47"/>
    <mergeCell ref="F34:G34"/>
    <mergeCell ref="G9:H9"/>
    <mergeCell ref="G11:H11"/>
    <mergeCell ref="G12:H12"/>
    <mergeCell ref="G13:H13"/>
    <mergeCell ref="F33:G33"/>
    <mergeCell ref="G10:H10"/>
    <mergeCell ref="F32:G32"/>
  </mergeCells>
  <phoneticPr fontId="3" type="noConversion"/>
  <printOptions horizontalCentered="1"/>
  <pageMargins left="0.5" right="0.5" top="0.5" bottom="0.5" header="0.4" footer="0.5"/>
  <pageSetup scale="86" orientation="portrait" r:id="rId1"/>
  <headerFooter alignWithMargins="0">
    <oddFooter>&amp;L&amp;8DWM/UST - 11/15/2024 Claim Forms&amp;R&amp;8(See also 11/15/2024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tabColor indexed="18"/>
    <pageSetUpPr fitToPage="1"/>
  </sheetPr>
  <dimension ref="A1:J103"/>
  <sheetViews>
    <sheetView view="pageBreakPreview" topLeftCell="A83" zoomScaleNormal="100" zoomScaleSheetLayoutView="100" workbookViewId="0">
      <selection activeCell="G54" sqref="G54"/>
    </sheetView>
  </sheetViews>
  <sheetFormatPr defaultColWidth="9.33203125" defaultRowHeight="13.2" x14ac:dyDescent="0.25"/>
  <cols>
    <col min="1" max="1" width="21.6640625" style="2" customWidth="1"/>
    <col min="2" max="2" width="15.33203125" style="2" customWidth="1"/>
    <col min="3" max="3" width="13.33203125" style="2" customWidth="1"/>
    <col min="4" max="4" width="11.6640625" style="2" customWidth="1"/>
    <col min="5" max="5" width="17.33203125" style="2" customWidth="1"/>
    <col min="6" max="6" width="14.44140625" style="2" customWidth="1"/>
    <col min="7" max="7" width="15.5546875" style="2" customWidth="1"/>
    <col min="8" max="8" width="18.44140625" style="2" customWidth="1"/>
    <col min="9" max="9" width="18.33203125" style="2" customWidth="1"/>
    <col min="10" max="10" width="2" style="2" customWidth="1"/>
    <col min="11" max="16384" width="9.33203125" style="2"/>
  </cols>
  <sheetData>
    <row r="1" spans="1:9" s="388" customFormat="1" ht="15.6" x14ac:dyDescent="0.3">
      <c r="A1" s="387" t="s">
        <v>341</v>
      </c>
      <c r="B1" s="797"/>
      <c r="C1" s="797"/>
      <c r="D1" s="797"/>
      <c r="E1" s="389"/>
      <c r="F1" s="389"/>
      <c r="G1" s="653"/>
      <c r="H1" s="653"/>
      <c r="I1" s="797"/>
    </row>
    <row r="2" spans="1:9" s="388" customFormat="1" ht="4.5" customHeight="1" x14ac:dyDescent="0.3">
      <c r="A2" s="387"/>
      <c r="B2" s="797"/>
      <c r="C2" s="797"/>
      <c r="D2" s="797"/>
      <c r="E2" s="389"/>
      <c r="F2" s="389"/>
      <c r="G2" s="653"/>
      <c r="H2" s="653"/>
      <c r="I2" s="797"/>
    </row>
    <row r="3" spans="1:9" s="388" customFormat="1" ht="15.75" customHeight="1" x14ac:dyDescent="0.25">
      <c r="A3" s="468" t="s">
        <v>342</v>
      </c>
      <c r="B3" s="1128" t="s">
        <v>555</v>
      </c>
      <c r="C3" s="1128"/>
      <c r="D3" s="1128"/>
      <c r="E3" s="1128"/>
      <c r="F3" s="1128"/>
      <c r="G3" s="1128"/>
      <c r="H3" s="1128"/>
      <c r="I3" s="1128"/>
    </row>
    <row r="4" spans="1:9" s="388" customFormat="1" ht="53.25" customHeight="1" x14ac:dyDescent="0.25">
      <c r="A4" s="833"/>
      <c r="B4" s="1128"/>
      <c r="C4" s="1128"/>
      <c r="D4" s="1128"/>
      <c r="E4" s="1128"/>
      <c r="F4" s="1128"/>
      <c r="G4" s="1128"/>
      <c r="H4" s="1128"/>
      <c r="I4" s="1128"/>
    </row>
    <row r="5" spans="1:9" s="388" customFormat="1" ht="9.75" customHeight="1" x14ac:dyDescent="0.25">
      <c r="A5" s="833"/>
      <c r="B5" s="1082"/>
      <c r="C5" s="1082"/>
      <c r="D5" s="1082"/>
      <c r="E5" s="1082"/>
      <c r="F5" s="1082"/>
      <c r="G5" s="1082"/>
      <c r="H5" s="1082"/>
      <c r="I5" s="1082"/>
    </row>
    <row r="6" spans="1:9" s="388" customFormat="1" ht="15.75" customHeight="1" x14ac:dyDescent="0.25">
      <c r="A6" s="468" t="s">
        <v>344</v>
      </c>
      <c r="B6" s="1129" t="s">
        <v>556</v>
      </c>
      <c r="C6" s="1129"/>
      <c r="D6" s="1129"/>
      <c r="E6" s="1129"/>
      <c r="F6" s="1129"/>
      <c r="G6" s="1129"/>
      <c r="H6" s="1129"/>
      <c r="I6" s="1129"/>
    </row>
    <row r="7" spans="1:9" s="388" customFormat="1" ht="10.5" customHeight="1" x14ac:dyDescent="0.25">
      <c r="A7" s="469"/>
      <c r="B7" s="1129"/>
      <c r="C7" s="1129"/>
      <c r="D7" s="1129"/>
      <c r="E7" s="1129"/>
      <c r="F7" s="1129"/>
      <c r="G7" s="1129"/>
      <c r="H7" s="1129"/>
      <c r="I7" s="1129"/>
    </row>
    <row r="8" spans="1:9" s="388" customFormat="1" ht="15.75" customHeight="1" thickBot="1" x14ac:dyDescent="0.35">
      <c r="A8" s="834"/>
      <c r="B8" s="834"/>
      <c r="C8" s="834"/>
      <c r="D8" s="470"/>
      <c r="E8" s="470"/>
      <c r="F8" s="470"/>
      <c r="G8" s="834"/>
      <c r="H8" s="834"/>
      <c r="I8" s="834"/>
    </row>
    <row r="9" spans="1:9" ht="16.2" thickTop="1" x14ac:dyDescent="0.3">
      <c r="A9" s="394" t="s">
        <v>557</v>
      </c>
      <c r="B9" s="798"/>
      <c r="C9" s="798"/>
      <c r="D9" s="798"/>
      <c r="E9" s="394"/>
      <c r="F9" s="394"/>
      <c r="G9" s="115"/>
      <c r="H9" s="115"/>
      <c r="I9" s="608" t="str">
        <f>IF('Cost Summary Forms'!J1&gt;0,'Cost Summary Forms'!J1,"")</f>
        <v/>
      </c>
    </row>
    <row r="10" spans="1:9" s="472" customFormat="1" ht="18.75" customHeight="1" thickBot="1" x14ac:dyDescent="0.25">
      <c r="A10" s="471"/>
      <c r="B10" s="196"/>
      <c r="C10" s="196"/>
      <c r="D10" s="196"/>
      <c r="E10" s="471"/>
      <c r="F10" s="471"/>
      <c r="G10" s="474"/>
      <c r="H10" s="474"/>
      <c r="I10" s="511" t="s">
        <v>347</v>
      </c>
    </row>
    <row r="11" spans="1:9" ht="18.75" customHeight="1" thickTop="1" x14ac:dyDescent="0.3">
      <c r="A11" s="396" t="s">
        <v>558</v>
      </c>
      <c r="B11" s="397"/>
      <c r="C11" s="799"/>
      <c r="D11" s="799"/>
      <c r="E11" s="1066" t="s">
        <v>559</v>
      </c>
      <c r="F11" s="1067" t="s">
        <v>560</v>
      </c>
      <c r="G11" s="1068" t="s">
        <v>561</v>
      </c>
      <c r="H11" s="1069" t="s">
        <v>562</v>
      </c>
      <c r="I11" s="1072" t="s">
        <v>563</v>
      </c>
    </row>
    <row r="12" spans="1:9" ht="14.25" customHeight="1" x14ac:dyDescent="0.25">
      <c r="A12" s="411" t="s">
        <v>564</v>
      </c>
      <c r="B12" s="16"/>
      <c r="C12" s="1"/>
      <c r="D12" s="1"/>
      <c r="E12" s="837" t="s">
        <v>565</v>
      </c>
      <c r="F12" s="838" t="s">
        <v>566</v>
      </c>
      <c r="G12" s="838">
        <v>3.1120000000000001</v>
      </c>
      <c r="H12" s="1063">
        <v>56</v>
      </c>
      <c r="I12" s="1070">
        <v>19</v>
      </c>
    </row>
    <row r="13" spans="1:9" s="253" customFormat="1" ht="14.25" customHeight="1" x14ac:dyDescent="0.2">
      <c r="A13" s="411" t="s">
        <v>567</v>
      </c>
      <c r="B13" s="422"/>
      <c r="C13" s="113"/>
      <c r="D13" s="113"/>
      <c r="E13" s="841" t="s">
        <v>568</v>
      </c>
      <c r="F13" s="842" t="s">
        <v>569</v>
      </c>
      <c r="G13" s="842">
        <v>3.113</v>
      </c>
      <c r="H13" s="1064">
        <v>68</v>
      </c>
      <c r="I13" s="1070">
        <v>19</v>
      </c>
    </row>
    <row r="14" spans="1:9" s="253" customFormat="1" ht="14.25" customHeight="1" x14ac:dyDescent="0.2">
      <c r="A14" s="411" t="s">
        <v>570</v>
      </c>
      <c r="B14" s="422"/>
      <c r="C14" s="113"/>
      <c r="D14" s="113"/>
      <c r="E14" s="841" t="s">
        <v>571</v>
      </c>
      <c r="F14" s="842" t="s">
        <v>572</v>
      </c>
      <c r="G14" s="842">
        <v>3.1160000000000001</v>
      </c>
      <c r="H14" s="1064">
        <v>45</v>
      </c>
      <c r="I14" s="1070">
        <v>19</v>
      </c>
    </row>
    <row r="15" spans="1:9" s="253" customFormat="1" ht="14.25" customHeight="1" x14ac:dyDescent="0.2">
      <c r="A15" s="113"/>
      <c r="B15" s="422"/>
      <c r="C15" s="113"/>
      <c r="D15" s="113"/>
      <c r="E15" s="845" t="s">
        <v>573</v>
      </c>
      <c r="F15" s="846" t="s">
        <v>574</v>
      </c>
      <c r="G15" s="846">
        <v>3.117</v>
      </c>
      <c r="H15" s="1065">
        <v>60</v>
      </c>
      <c r="I15" s="1071">
        <v>19</v>
      </c>
    </row>
    <row r="16" spans="1:9" ht="16.5" customHeight="1" x14ac:dyDescent="0.25">
      <c r="A16" s="402" t="s">
        <v>575</v>
      </c>
      <c r="B16" s="1"/>
      <c r="C16" s="1"/>
      <c r="D16" s="1"/>
      <c r="E16" s="413" t="s">
        <v>576</v>
      </c>
      <c r="F16" s="1"/>
      <c r="G16" s="1"/>
      <c r="H16" s="1"/>
      <c r="I16" s="1"/>
    </row>
    <row r="17" spans="1:10" ht="3.75" customHeight="1" x14ac:dyDescent="0.25">
      <c r="A17" s="262"/>
      <c r="B17" s="1"/>
      <c r="C17" s="1"/>
      <c r="D17" s="1"/>
      <c r="E17" s="1"/>
      <c r="F17" s="1"/>
      <c r="G17" s="1"/>
      <c r="H17" s="1"/>
      <c r="I17" s="1"/>
      <c r="J17" s="1"/>
    </row>
    <row r="18" spans="1:10" ht="14.25" customHeight="1" x14ac:dyDescent="0.25">
      <c r="A18" s="404" t="s">
        <v>577</v>
      </c>
      <c r="B18" s="404" t="s">
        <v>578</v>
      </c>
      <c r="C18" s="404" t="s">
        <v>579</v>
      </c>
      <c r="D18" s="404" t="s">
        <v>580</v>
      </c>
      <c r="E18" s="1"/>
      <c r="F18" s="643" t="s">
        <v>581</v>
      </c>
      <c r="G18" s="1"/>
      <c r="H18" s="1"/>
      <c r="I18" s="1"/>
      <c r="J18" s="1"/>
    </row>
    <row r="19" spans="1:10" ht="14.25" customHeight="1" thickBot="1" x14ac:dyDescent="0.3">
      <c r="A19" s="263" t="s">
        <v>582</v>
      </c>
      <c r="B19" s="404" t="s">
        <v>299</v>
      </c>
      <c r="C19" s="263" t="s">
        <v>583</v>
      </c>
      <c r="D19" s="404" t="s">
        <v>584</v>
      </c>
      <c r="E19" s="1"/>
      <c r="F19" s="477" t="s">
        <v>299</v>
      </c>
      <c r="G19" s="477" t="s">
        <v>585</v>
      </c>
      <c r="H19" s="263" t="s">
        <v>586</v>
      </c>
      <c r="I19" s="395" t="s">
        <v>445</v>
      </c>
      <c r="J19" s="1"/>
    </row>
    <row r="20" spans="1:10" ht="14.25" customHeight="1" thickBot="1" x14ac:dyDescent="0.3">
      <c r="A20" s="655"/>
      <c r="B20" s="849"/>
      <c r="C20" s="850"/>
      <c r="D20" s="655"/>
      <c r="E20" s="1"/>
      <c r="F20" s="666"/>
      <c r="G20" s="667"/>
      <c r="H20" s="851"/>
      <c r="I20" s="478">
        <f>G20</f>
        <v>0</v>
      </c>
      <c r="J20" s="1"/>
    </row>
    <row r="21" spans="1:10" ht="14.25" customHeight="1" x14ac:dyDescent="0.25">
      <c r="A21" s="419"/>
      <c r="B21" s="1"/>
      <c r="C21" s="262"/>
      <c r="D21" s="1"/>
      <c r="E21" s="1"/>
      <c r="F21" s="1"/>
      <c r="G21" s="1"/>
      <c r="H21" s="1"/>
      <c r="I21" s="479" t="s">
        <v>587</v>
      </c>
      <c r="J21" s="1"/>
    </row>
    <row r="22" spans="1:10" ht="14.25" customHeight="1" x14ac:dyDescent="0.25">
      <c r="A22" s="419"/>
      <c r="B22" s="1"/>
      <c r="C22" s="262"/>
      <c r="D22" s="1"/>
      <c r="E22" s="1"/>
      <c r="F22" s="1"/>
      <c r="G22" s="1"/>
      <c r="H22" s="1"/>
      <c r="I22" s="267"/>
      <c r="J22" s="1"/>
    </row>
    <row r="23" spans="1:10" ht="14.25" customHeight="1" x14ac:dyDescent="0.25">
      <c r="A23" s="426" t="s">
        <v>577</v>
      </c>
      <c r="B23" s="404" t="s">
        <v>577</v>
      </c>
      <c r="C23" s="404" t="s">
        <v>588</v>
      </c>
      <c r="D23" s="404" t="s">
        <v>589</v>
      </c>
      <c r="E23" s="404" t="s">
        <v>590</v>
      </c>
      <c r="F23" s="404" t="s">
        <v>591</v>
      </c>
      <c r="G23" s="263" t="s">
        <v>592</v>
      </c>
      <c r="H23" s="404" t="s">
        <v>593</v>
      </c>
      <c r="I23" s="263" t="s">
        <v>594</v>
      </c>
      <c r="J23" s="1"/>
    </row>
    <row r="24" spans="1:10" ht="14.25" customHeight="1" thickBot="1" x14ac:dyDescent="0.3">
      <c r="A24" s="480" t="s">
        <v>582</v>
      </c>
      <c r="B24" s="263" t="s">
        <v>595</v>
      </c>
      <c r="C24" s="407" t="s">
        <v>596</v>
      </c>
      <c r="D24" s="404" t="s">
        <v>597</v>
      </c>
      <c r="E24" s="407" t="s">
        <v>598</v>
      </c>
      <c r="F24" s="407" t="s">
        <v>599</v>
      </c>
      <c r="G24" s="408" t="s">
        <v>600</v>
      </c>
      <c r="H24" s="263" t="s">
        <v>304</v>
      </c>
      <c r="I24" s="263" t="s">
        <v>445</v>
      </c>
      <c r="J24" s="1"/>
    </row>
    <row r="25" spans="1:10" ht="14.25" customHeight="1" thickBot="1" x14ac:dyDescent="0.3">
      <c r="A25" s="852" t="str">
        <f>IF(A20&gt;0,A20,"")</f>
        <v/>
      </c>
      <c r="B25" s="663"/>
      <c r="C25" s="663"/>
      <c r="D25" s="655"/>
      <c r="E25" s="663"/>
      <c r="F25" s="663"/>
      <c r="G25" s="664"/>
      <c r="H25" s="851"/>
      <c r="I25" s="481">
        <f>G25*F25</f>
        <v>0</v>
      </c>
      <c r="J25" s="1"/>
    </row>
    <row r="26" spans="1:10" ht="14.25" customHeight="1" x14ac:dyDescent="0.25">
      <c r="A26" s="1"/>
      <c r="B26" s="1"/>
      <c r="C26" s="1"/>
      <c r="D26" s="1"/>
      <c r="E26" s="1"/>
      <c r="F26" s="1"/>
      <c r="G26" s="1"/>
      <c r="H26" s="1"/>
      <c r="I26" s="1062" t="str">
        <f>IF(D20&gt;0,"[Task "&amp;(VLOOKUP(D20,F12:G15,2))&amp;"]","")</f>
        <v/>
      </c>
      <c r="J26" s="1"/>
    </row>
    <row r="27" spans="1:10" s="268" customFormat="1" ht="13.5" customHeight="1" x14ac:dyDescent="0.2">
      <c r="A27" s="411" t="s">
        <v>601</v>
      </c>
      <c r="C27" s="415"/>
      <c r="D27" s="416"/>
      <c r="E27" s="417"/>
    </row>
    <row r="28" spans="1:10" s="268" customFormat="1" ht="13.5" customHeight="1" x14ac:dyDescent="0.2">
      <c r="A28" s="490" t="s">
        <v>602</v>
      </c>
      <c r="C28" s="415"/>
      <c r="D28" s="416"/>
      <c r="E28" s="417"/>
    </row>
    <row r="29" spans="1:10" s="268" customFormat="1" ht="13.5" customHeight="1" x14ac:dyDescent="0.2">
      <c r="A29" s="411" t="s">
        <v>603</v>
      </c>
      <c r="C29" s="415"/>
      <c r="D29" s="416"/>
      <c r="E29" s="417"/>
    </row>
    <row r="30" spans="1:10" s="264" customFormat="1" ht="13.5" customHeight="1" x14ac:dyDescent="0.25">
      <c r="A30" s="510" t="s">
        <v>604</v>
      </c>
      <c r="B30" s="32"/>
      <c r="C30" s="674"/>
      <c r="D30" s="675"/>
      <c r="E30" s="676"/>
      <c r="F30" s="32"/>
      <c r="G30" s="32"/>
      <c r="H30" s="32"/>
      <c r="I30" s="32"/>
      <c r="J30" s="32"/>
    </row>
    <row r="31" spans="1:10" s="264" customFormat="1" ht="13.5" customHeight="1" x14ac:dyDescent="0.25">
      <c r="A31" s="505" t="s">
        <v>605</v>
      </c>
      <c r="B31" s="668"/>
      <c r="C31" s="669"/>
      <c r="D31" s="670"/>
      <c r="E31" s="671"/>
      <c r="F31" s="668"/>
      <c r="G31" s="668"/>
      <c r="H31" s="668"/>
      <c r="I31" s="668"/>
      <c r="J31" s="32"/>
    </row>
    <row r="32" spans="1:10" s="268" customFormat="1" ht="13.5" customHeight="1" x14ac:dyDescent="0.2">
      <c r="B32" s="413"/>
      <c r="C32" s="413"/>
      <c r="D32" s="417"/>
      <c r="E32" s="417"/>
      <c r="F32" s="482"/>
      <c r="G32" s="853"/>
      <c r="H32" s="482"/>
      <c r="I32" s="853"/>
    </row>
    <row r="33" spans="1:10" ht="18" customHeight="1" x14ac:dyDescent="0.25">
      <c r="A33" s="402" t="s">
        <v>606</v>
      </c>
      <c r="B33" s="1"/>
      <c r="C33" s="404"/>
      <c r="D33" s="1"/>
      <c r="E33" s="1"/>
      <c r="F33" s="1"/>
      <c r="G33" s="423"/>
      <c r="H33" s="423"/>
      <c r="I33" s="802"/>
      <c r="J33" s="1"/>
    </row>
    <row r="34" spans="1:10" ht="3.75" customHeight="1" x14ac:dyDescent="0.25">
      <c r="A34" s="419"/>
      <c r="B34" s="1"/>
      <c r="C34" s="262"/>
      <c r="D34" s="1"/>
      <c r="E34" s="1"/>
      <c r="F34" s="1"/>
      <c r="G34" s="262"/>
      <c r="H34" s="1"/>
      <c r="I34" s="1"/>
      <c r="J34" s="1"/>
    </row>
    <row r="35" spans="1:10" ht="14.25" customHeight="1" x14ac:dyDescent="0.25">
      <c r="A35" s="16" t="s">
        <v>607</v>
      </c>
      <c r="B35" s="1"/>
      <c r="C35" s="262"/>
      <c r="D35" s="1"/>
      <c r="E35" s="1"/>
      <c r="F35" s="1"/>
      <c r="G35" s="262"/>
      <c r="H35" s="1"/>
      <c r="I35" s="1"/>
      <c r="J35" s="1"/>
    </row>
    <row r="36" spans="1:10" ht="3" customHeight="1" x14ac:dyDescent="0.25">
      <c r="A36" s="16"/>
      <c r="B36" s="1"/>
      <c r="C36" s="262"/>
      <c r="D36" s="1"/>
      <c r="E36" s="1"/>
      <c r="F36" s="1"/>
      <c r="G36" s="262"/>
      <c r="H36" s="1"/>
      <c r="I36" s="1"/>
      <c r="J36" s="1"/>
    </row>
    <row r="37" spans="1:10" s="264" customFormat="1" ht="14.25" customHeight="1" x14ac:dyDescent="0.2">
      <c r="A37" s="404" t="s">
        <v>608</v>
      </c>
      <c r="B37" s="404" t="s">
        <v>357</v>
      </c>
      <c r="C37" s="404" t="s">
        <v>609</v>
      </c>
      <c r="D37" s="404" t="s">
        <v>610</v>
      </c>
      <c r="E37" s="404" t="s">
        <v>611</v>
      </c>
      <c r="F37" s="404" t="s">
        <v>612</v>
      </c>
      <c r="G37" s="426" t="s">
        <v>613</v>
      </c>
      <c r="H37" s="483" t="s">
        <v>614</v>
      </c>
      <c r="I37" s="263" t="s">
        <v>615</v>
      </c>
      <c r="J37" s="32"/>
    </row>
    <row r="38" spans="1:10" s="264" customFormat="1" ht="14.25" customHeight="1" thickBot="1" x14ac:dyDescent="0.25">
      <c r="A38" s="408" t="s">
        <v>616</v>
      </c>
      <c r="B38" s="263" t="s">
        <v>363</v>
      </c>
      <c r="C38" s="407" t="s">
        <v>617</v>
      </c>
      <c r="D38" s="407" t="s">
        <v>599</v>
      </c>
      <c r="E38" s="408" t="s">
        <v>600</v>
      </c>
      <c r="F38" s="263" t="s">
        <v>618</v>
      </c>
      <c r="G38" s="484" t="s">
        <v>619</v>
      </c>
      <c r="H38" s="485" t="s">
        <v>620</v>
      </c>
      <c r="I38" s="263" t="s">
        <v>445</v>
      </c>
      <c r="J38" s="32"/>
    </row>
    <row r="39" spans="1:10" s="264" customFormat="1" ht="14.25" customHeight="1" thickBot="1" x14ac:dyDescent="0.3">
      <c r="A39" s="655"/>
      <c r="B39" s="661"/>
      <c r="C39" s="663"/>
      <c r="D39" s="663"/>
      <c r="E39" s="664"/>
      <c r="F39" s="655"/>
      <c r="G39" s="854">
        <f>D20</f>
        <v>0</v>
      </c>
      <c r="H39" s="665">
        <v>19</v>
      </c>
      <c r="I39" s="481">
        <f>D39*E39</f>
        <v>0</v>
      </c>
      <c r="J39" s="32"/>
    </row>
    <row r="40" spans="1:10" s="264" customFormat="1" ht="14.25" customHeight="1" x14ac:dyDescent="0.25">
      <c r="A40" s="32"/>
      <c r="B40" s="32"/>
      <c r="C40" s="674"/>
      <c r="D40" s="675"/>
      <c r="E40" s="676"/>
      <c r="F40" s="32"/>
      <c r="G40" s="32"/>
      <c r="H40" s="32"/>
      <c r="I40" s="1075" t="s">
        <v>621</v>
      </c>
      <c r="J40" s="32"/>
    </row>
    <row r="41" spans="1:10" s="264" customFormat="1" ht="9" customHeight="1" x14ac:dyDescent="0.25">
      <c r="A41" s="32"/>
      <c r="B41" s="32"/>
      <c r="C41" s="674"/>
      <c r="D41" s="675"/>
      <c r="E41" s="676"/>
      <c r="F41" s="32"/>
      <c r="G41" s="32"/>
      <c r="H41" s="32"/>
      <c r="I41" s="677"/>
      <c r="J41" s="32"/>
    </row>
    <row r="42" spans="1:10" s="264" customFormat="1" ht="14.25" customHeight="1" x14ac:dyDescent="0.25">
      <c r="A42" s="16" t="s">
        <v>622</v>
      </c>
      <c r="B42" s="32"/>
      <c r="C42" s="674"/>
      <c r="D42" s="202" t="s">
        <v>520</v>
      </c>
      <c r="E42" s="395" t="s">
        <v>304</v>
      </c>
      <c r="F42" s="395" t="s">
        <v>623</v>
      </c>
      <c r="G42" s="395" t="s">
        <v>497</v>
      </c>
      <c r="H42" s="395" t="s">
        <v>624</v>
      </c>
      <c r="I42" s="395" t="s">
        <v>445</v>
      </c>
      <c r="J42" s="32"/>
    </row>
    <row r="43" spans="1:10" s="264" customFormat="1" ht="3" customHeight="1" thickBot="1" x14ac:dyDescent="0.3">
      <c r="A43" s="32"/>
      <c r="B43" s="32"/>
      <c r="C43" s="674"/>
      <c r="D43" s="202"/>
      <c r="E43" s="477"/>
      <c r="F43" s="477"/>
      <c r="G43" s="477"/>
      <c r="H43" s="477"/>
      <c r="I43" s="395"/>
      <c r="J43" s="32"/>
    </row>
    <row r="44" spans="1:10" s="264" customFormat="1" ht="14.25" customHeight="1" thickBot="1" x14ac:dyDescent="0.3">
      <c r="A44" s="855" t="s">
        <v>625</v>
      </c>
      <c r="B44" s="1"/>
      <c r="C44" s="1"/>
      <c r="D44" s="202" t="s">
        <v>626</v>
      </c>
      <c r="E44" s="655"/>
      <c r="F44" s="856"/>
      <c r="G44" s="857"/>
      <c r="H44" s="858"/>
      <c r="I44" s="478">
        <f>F44*G44</f>
        <v>0</v>
      </c>
      <c r="J44" s="32"/>
    </row>
    <row r="45" spans="1:10" s="264" customFormat="1" ht="14.25" customHeight="1" x14ac:dyDescent="0.25">
      <c r="A45" s="855"/>
      <c r="B45" s="1"/>
      <c r="C45" s="1"/>
      <c r="D45" s="202"/>
      <c r="E45" s="656"/>
      <c r="F45" s="859"/>
      <c r="G45" s="860"/>
      <c r="H45" s="1033"/>
      <c r="I45" s="487"/>
      <c r="J45" s="32"/>
    </row>
    <row r="46" spans="1:10" s="264" customFormat="1" ht="14.25" customHeight="1" x14ac:dyDescent="0.25">
      <c r="A46" s="16" t="s">
        <v>627</v>
      </c>
      <c r="B46" s="32"/>
      <c r="C46" s="674"/>
      <c r="D46" s="202" t="s">
        <v>520</v>
      </c>
      <c r="E46" s="395" t="s">
        <v>304</v>
      </c>
      <c r="F46" s="395" t="s">
        <v>623</v>
      </c>
      <c r="G46" s="395" t="s">
        <v>497</v>
      </c>
      <c r="H46" s="395" t="s">
        <v>624</v>
      </c>
      <c r="I46" s="395" t="s">
        <v>445</v>
      </c>
      <c r="J46" s="32"/>
    </row>
    <row r="47" spans="1:10" s="264" customFormat="1" ht="3.75" customHeight="1" thickBot="1" x14ac:dyDescent="0.3">
      <c r="A47" s="32"/>
      <c r="B47" s="32"/>
      <c r="C47" s="674"/>
      <c r="D47" s="202"/>
      <c r="E47" s="477"/>
      <c r="F47" s="477"/>
      <c r="G47" s="477"/>
      <c r="H47" s="477"/>
      <c r="I47" s="395"/>
      <c r="J47" s="32"/>
    </row>
    <row r="48" spans="1:10" s="264" customFormat="1" ht="14.25" customHeight="1" thickBot="1" x14ac:dyDescent="0.3">
      <c r="A48" s="855" t="s">
        <v>625</v>
      </c>
      <c r="B48" s="1"/>
      <c r="C48" s="1"/>
      <c r="D48" s="202" t="s">
        <v>628</v>
      </c>
      <c r="E48" s="655"/>
      <c r="F48" s="856"/>
      <c r="G48" s="857"/>
      <c r="H48" s="858"/>
      <c r="I48" s="478">
        <f>F48*G48</f>
        <v>0</v>
      </c>
      <c r="J48" s="32"/>
    </row>
    <row r="49" spans="1:10" s="264" customFormat="1" x14ac:dyDescent="0.25">
      <c r="A49" s="490" t="s">
        <v>629</v>
      </c>
      <c r="B49" s="1"/>
      <c r="C49" s="1"/>
      <c r="D49" s="202"/>
      <c r="E49" s="656"/>
      <c r="F49" s="859"/>
      <c r="G49" s="860"/>
      <c r="H49" s="860"/>
      <c r="I49" s="487"/>
      <c r="J49" s="32"/>
    </row>
    <row r="50" spans="1:10" s="264" customFormat="1" x14ac:dyDescent="0.25">
      <c r="A50" s="490" t="s">
        <v>630</v>
      </c>
      <c r="B50" s="1"/>
      <c r="C50" s="1"/>
      <c r="D50" s="202"/>
      <c r="E50" s="656"/>
      <c r="F50" s="859"/>
      <c r="G50" s="860"/>
      <c r="H50" s="861"/>
      <c r="I50" s="487"/>
      <c r="J50" s="32"/>
    </row>
    <row r="51" spans="1:10" s="264" customFormat="1" ht="9.75" customHeight="1" thickBot="1" x14ac:dyDescent="0.3">
      <c r="A51" s="862"/>
      <c r="B51" s="862"/>
      <c r="C51" s="863"/>
      <c r="D51" s="864"/>
      <c r="E51" s="865"/>
      <c r="F51" s="862"/>
      <c r="G51" s="862"/>
      <c r="H51" s="862"/>
      <c r="I51" s="862"/>
      <c r="J51" s="393" t="s">
        <v>631</v>
      </c>
    </row>
    <row r="52" spans="1:10" s="264" customFormat="1" ht="11.25" customHeight="1" thickTop="1" x14ac:dyDescent="0.25">
      <c r="A52" s="32"/>
      <c r="B52" s="32"/>
      <c r="C52" s="674"/>
      <c r="D52" s="675"/>
      <c r="E52" s="676"/>
      <c r="F52" s="32"/>
      <c r="G52" s="32"/>
      <c r="H52" s="32"/>
      <c r="I52" s="32"/>
      <c r="J52" s="393"/>
    </row>
    <row r="53" spans="1:10" s="264" customFormat="1" ht="11.25" customHeight="1" x14ac:dyDescent="0.25">
      <c r="A53" s="32"/>
      <c r="B53" s="32"/>
      <c r="C53" s="674"/>
      <c r="D53" s="675"/>
      <c r="E53" s="676"/>
      <c r="F53" s="32"/>
      <c r="G53" s="32"/>
      <c r="H53" s="32"/>
      <c r="I53" s="32"/>
      <c r="J53" s="393"/>
    </row>
    <row r="54" spans="1:10" s="264" customFormat="1" ht="11.25" customHeight="1" x14ac:dyDescent="0.25">
      <c r="A54" s="32"/>
      <c r="B54" s="32"/>
      <c r="C54" s="674"/>
      <c r="D54" s="675"/>
      <c r="E54" s="676"/>
      <c r="F54" s="32"/>
      <c r="G54" s="32"/>
      <c r="H54" s="32"/>
      <c r="I54" s="32"/>
      <c r="J54" s="393"/>
    </row>
    <row r="55" spans="1:10" s="264" customFormat="1" ht="11.25" customHeight="1" x14ac:dyDescent="0.25">
      <c r="A55" s="32"/>
      <c r="B55" s="32"/>
      <c r="C55" s="674"/>
      <c r="D55" s="675"/>
      <c r="E55" s="676"/>
      <c r="F55" s="32"/>
      <c r="G55" s="32"/>
      <c r="H55" s="32"/>
      <c r="I55" s="32"/>
      <c r="J55" s="393"/>
    </row>
    <row r="56" spans="1:10" s="264" customFormat="1" ht="11.25" customHeight="1" x14ac:dyDescent="0.25">
      <c r="A56" s="32"/>
      <c r="B56" s="32"/>
      <c r="C56" s="674"/>
      <c r="D56" s="675"/>
      <c r="E56" s="676"/>
      <c r="F56" s="32"/>
      <c r="G56" s="32"/>
      <c r="H56" s="32"/>
      <c r="I56" s="32"/>
      <c r="J56" s="393"/>
    </row>
    <row r="57" spans="1:10" s="264" customFormat="1" ht="11.25" customHeight="1" x14ac:dyDescent="0.25">
      <c r="A57" s="32"/>
      <c r="B57" s="32"/>
      <c r="C57" s="674"/>
      <c r="D57" s="675"/>
      <c r="E57" s="676"/>
      <c r="F57" s="32"/>
      <c r="G57" s="32"/>
      <c r="H57" s="32"/>
      <c r="I57" s="32"/>
      <c r="J57" s="393"/>
    </row>
    <row r="58" spans="1:10" s="264" customFormat="1" ht="21" customHeight="1" x14ac:dyDescent="0.25">
      <c r="A58" s="32"/>
      <c r="B58" s="32"/>
      <c r="C58" s="674"/>
      <c r="D58" s="675"/>
      <c r="E58" s="676"/>
      <c r="F58" s="32"/>
      <c r="G58" s="32"/>
      <c r="H58" s="32"/>
      <c r="I58" s="32"/>
      <c r="J58" s="393"/>
    </row>
    <row r="59" spans="1:10" s="264" customFormat="1" ht="5.25" customHeight="1" thickBot="1" x14ac:dyDescent="0.3">
      <c r="A59" s="862"/>
      <c r="B59" s="862"/>
      <c r="C59" s="863"/>
      <c r="D59" s="864"/>
      <c r="E59" s="865"/>
      <c r="F59" s="862"/>
      <c r="G59" s="862"/>
      <c r="H59" s="862"/>
      <c r="I59" s="866"/>
      <c r="J59" s="32"/>
    </row>
    <row r="60" spans="1:10" s="264" customFormat="1" ht="5.25" customHeight="1" thickTop="1" x14ac:dyDescent="0.25">
      <c r="A60" s="32"/>
      <c r="B60" s="32"/>
      <c r="C60" s="674"/>
      <c r="D60" s="675"/>
      <c r="E60" s="676"/>
      <c r="F60" s="32"/>
      <c r="G60" s="32"/>
      <c r="H60" s="32"/>
      <c r="I60" s="677"/>
      <c r="J60" s="32"/>
    </row>
    <row r="61" spans="1:10" ht="15.6" x14ac:dyDescent="0.3">
      <c r="A61" s="63" t="s">
        <v>632</v>
      </c>
      <c r="B61" s="16"/>
      <c r="C61" s="1"/>
      <c r="D61" s="1"/>
      <c r="E61" s="1"/>
      <c r="F61" s="1"/>
      <c r="G61" s="1"/>
      <c r="H61" s="1"/>
      <c r="I61" s="1"/>
      <c r="J61" s="1"/>
    </row>
    <row r="62" spans="1:10" ht="5.25" customHeight="1" x14ac:dyDescent="0.3">
      <c r="A62" s="63"/>
      <c r="B62" s="16"/>
      <c r="C62" s="1"/>
      <c r="D62" s="1"/>
      <c r="E62" s="1"/>
      <c r="F62" s="1"/>
      <c r="G62" s="1"/>
      <c r="H62" s="1"/>
      <c r="I62" s="1"/>
      <c r="J62" s="1"/>
    </row>
    <row r="63" spans="1:10" s="253" customFormat="1" ht="11.4" x14ac:dyDescent="0.2">
      <c r="A63" s="439" t="s">
        <v>633</v>
      </c>
      <c r="B63" s="657"/>
      <c r="C63" s="399"/>
      <c r="D63" s="412"/>
      <c r="E63" s="412"/>
      <c r="F63" s="412"/>
      <c r="G63" s="113"/>
      <c r="H63" s="399"/>
      <c r="I63" s="412"/>
      <c r="J63" s="113"/>
    </row>
    <row r="64" spans="1:10" s="264" customFormat="1" ht="5.25" customHeight="1" x14ac:dyDescent="0.25">
      <c r="A64" s="32"/>
      <c r="B64" s="32"/>
      <c r="C64" s="674"/>
      <c r="D64" s="675"/>
      <c r="E64" s="676"/>
      <c r="F64" s="32"/>
      <c r="G64" s="32"/>
      <c r="H64" s="32"/>
      <c r="I64" s="677"/>
      <c r="J64" s="32"/>
    </row>
    <row r="65" spans="1:10" s="488" customFormat="1" ht="13.8" x14ac:dyDescent="0.25">
      <c r="A65" s="402" t="s">
        <v>634</v>
      </c>
      <c r="B65" s="62"/>
      <c r="C65" s="62"/>
      <c r="D65" s="62"/>
      <c r="E65" s="62"/>
      <c r="F65" s="62"/>
      <c r="G65" s="62"/>
      <c r="H65" s="62"/>
      <c r="I65" s="62"/>
      <c r="J65" s="62"/>
    </row>
    <row r="66" spans="1:10" ht="4.5" customHeight="1" x14ac:dyDescent="0.25">
      <c r="A66" s="402"/>
      <c r="B66" s="1"/>
      <c r="C66" s="1"/>
      <c r="D66" s="202"/>
      <c r="E66" s="395"/>
      <c r="F66" s="395"/>
      <c r="G66" s="395"/>
      <c r="H66" s="861"/>
      <c r="I66" s="395"/>
      <c r="J66" s="1"/>
    </row>
    <row r="67" spans="1:10" x14ac:dyDescent="0.25">
      <c r="A67" s="16" t="s">
        <v>635</v>
      </c>
      <c r="B67" s="1"/>
      <c r="C67" s="1"/>
      <c r="D67" s="202" t="s">
        <v>520</v>
      </c>
      <c r="E67" s="395" t="s">
        <v>304</v>
      </c>
      <c r="F67" s="395" t="s">
        <v>496</v>
      </c>
      <c r="G67" s="395" t="s">
        <v>497</v>
      </c>
      <c r="H67" s="489" t="s">
        <v>636</v>
      </c>
      <c r="I67" s="395" t="s">
        <v>445</v>
      </c>
      <c r="J67" s="1"/>
    </row>
    <row r="68" spans="1:10" x14ac:dyDescent="0.25">
      <c r="A68" s="855" t="s">
        <v>637</v>
      </c>
      <c r="B68" s="1"/>
      <c r="C68" s="1"/>
      <c r="D68" s="202" t="s">
        <v>638</v>
      </c>
      <c r="E68" s="655"/>
      <c r="F68" s="856"/>
      <c r="G68" s="857"/>
      <c r="H68" s="867">
        <v>175</v>
      </c>
      <c r="I68" s="496">
        <f t="shared" ref="I68:I72" si="0">F68*G68</f>
        <v>0</v>
      </c>
      <c r="J68" s="1"/>
    </row>
    <row r="69" spans="1:10" x14ac:dyDescent="0.25">
      <c r="A69" s="855" t="s">
        <v>639</v>
      </c>
      <c r="B69" s="1"/>
      <c r="C69" s="1"/>
      <c r="D69" s="202" t="s">
        <v>640</v>
      </c>
      <c r="E69" s="655"/>
      <c r="F69" s="856"/>
      <c r="G69" s="857"/>
      <c r="H69" s="867">
        <v>11</v>
      </c>
      <c r="I69" s="496">
        <f t="shared" si="0"/>
        <v>0</v>
      </c>
      <c r="J69" s="1"/>
    </row>
    <row r="70" spans="1:10" x14ac:dyDescent="0.25">
      <c r="A70" s="855" t="s">
        <v>641</v>
      </c>
      <c r="B70" s="1"/>
      <c r="C70" s="1"/>
      <c r="D70" s="202" t="s">
        <v>642</v>
      </c>
      <c r="E70" s="655"/>
      <c r="F70" s="856"/>
      <c r="G70" s="857"/>
      <c r="H70" s="867">
        <v>75</v>
      </c>
      <c r="I70" s="496">
        <f t="shared" si="0"/>
        <v>0</v>
      </c>
      <c r="J70" s="1"/>
    </row>
    <row r="71" spans="1:10" x14ac:dyDescent="0.25">
      <c r="A71" s="855" t="s">
        <v>643</v>
      </c>
      <c r="B71" s="1"/>
      <c r="C71" s="1"/>
      <c r="D71" s="202" t="s">
        <v>644</v>
      </c>
      <c r="E71" s="655"/>
      <c r="F71" s="856"/>
      <c r="G71" s="857"/>
      <c r="H71" s="867">
        <v>111</v>
      </c>
      <c r="I71" s="496">
        <f t="shared" si="0"/>
        <v>0</v>
      </c>
      <c r="J71" s="1"/>
    </row>
    <row r="72" spans="1:10" x14ac:dyDescent="0.25">
      <c r="A72" s="855" t="s">
        <v>645</v>
      </c>
      <c r="B72" s="1"/>
      <c r="C72" s="1"/>
      <c r="D72" s="202" t="s">
        <v>646</v>
      </c>
      <c r="E72" s="655"/>
      <c r="F72" s="856"/>
      <c r="G72" s="857"/>
      <c r="H72" s="867">
        <v>105</v>
      </c>
      <c r="I72" s="496">
        <f t="shared" si="0"/>
        <v>0</v>
      </c>
      <c r="J72" s="1"/>
    </row>
    <row r="73" spans="1:10" s="264" customFormat="1" ht="12" x14ac:dyDescent="0.25">
      <c r="A73" s="32"/>
      <c r="B73" s="32"/>
      <c r="C73" s="674"/>
      <c r="D73" s="675"/>
      <c r="E73" s="676"/>
      <c r="F73" s="32"/>
      <c r="G73" s="32"/>
      <c r="H73" s="32"/>
      <c r="I73" s="32"/>
      <c r="J73" s="32"/>
    </row>
    <row r="74" spans="1:10" s="264" customFormat="1" x14ac:dyDescent="0.25">
      <c r="A74" s="16" t="s">
        <v>647</v>
      </c>
      <c r="B74" s="32"/>
      <c r="C74" s="674"/>
      <c r="D74" s="202" t="s">
        <v>520</v>
      </c>
      <c r="E74" s="395" t="s">
        <v>304</v>
      </c>
      <c r="F74" s="395" t="s">
        <v>648</v>
      </c>
      <c r="G74" s="395" t="s">
        <v>497</v>
      </c>
      <c r="H74" s="486" t="s">
        <v>636</v>
      </c>
      <c r="I74" s="395" t="s">
        <v>445</v>
      </c>
      <c r="J74" s="32"/>
    </row>
    <row r="75" spans="1:10" s="264" customFormat="1" ht="3.75" customHeight="1" x14ac:dyDescent="0.25">
      <c r="A75" s="32"/>
      <c r="B75" s="32"/>
      <c r="C75" s="674"/>
      <c r="D75" s="202"/>
      <c r="E75" s="477"/>
      <c r="F75" s="477"/>
      <c r="G75" s="477"/>
      <c r="H75" s="868"/>
      <c r="I75" s="477"/>
      <c r="J75" s="32"/>
    </row>
    <row r="76" spans="1:10" s="264" customFormat="1" x14ac:dyDescent="0.25">
      <c r="A76" s="855" t="s">
        <v>649</v>
      </c>
      <c r="B76" s="1"/>
      <c r="C76" s="1"/>
      <c r="D76" s="202" t="s">
        <v>650</v>
      </c>
      <c r="E76" s="655"/>
      <c r="F76" s="856"/>
      <c r="G76" s="857"/>
      <c r="H76" s="867">
        <v>500</v>
      </c>
      <c r="I76" s="496">
        <f>F76*G76</f>
        <v>0</v>
      </c>
      <c r="J76" s="32"/>
    </row>
    <row r="77" spans="1:10" s="264" customFormat="1" ht="12" x14ac:dyDescent="0.25">
      <c r="A77" s="490" t="s">
        <v>651</v>
      </c>
      <c r="B77" s="32"/>
      <c r="C77" s="674"/>
      <c r="D77" s="675"/>
      <c r="E77" s="676"/>
      <c r="F77" s="32"/>
      <c r="G77" s="32"/>
      <c r="H77" s="32"/>
      <c r="I77" s="32"/>
      <c r="J77" s="32"/>
    </row>
    <row r="78" spans="1:10" s="264" customFormat="1" ht="5.25" customHeight="1" x14ac:dyDescent="0.25">
      <c r="A78" s="515"/>
      <c r="B78" s="668"/>
      <c r="C78" s="669"/>
      <c r="D78" s="670"/>
      <c r="E78" s="671"/>
      <c r="F78" s="668"/>
      <c r="G78" s="668"/>
      <c r="H78" s="668"/>
      <c r="I78" s="668"/>
      <c r="J78" s="32"/>
    </row>
    <row r="79" spans="1:10" s="264" customFormat="1" ht="4.5" customHeight="1" x14ac:dyDescent="0.25">
      <c r="A79" s="32"/>
      <c r="B79" s="32"/>
      <c r="C79" s="674"/>
      <c r="D79" s="675"/>
      <c r="E79" s="676"/>
      <c r="F79" s="32"/>
      <c r="G79" s="32"/>
      <c r="H79" s="32"/>
      <c r="I79" s="32"/>
      <c r="J79" s="32"/>
    </row>
    <row r="80" spans="1:10" ht="13.8" x14ac:dyDescent="0.25">
      <c r="A80" s="402" t="s">
        <v>652</v>
      </c>
      <c r="B80" s="1"/>
      <c r="C80" s="404"/>
      <c r="D80" s="1"/>
      <c r="E80" s="1"/>
      <c r="F80" s="1"/>
      <c r="G80" s="423"/>
      <c r="H80" s="423"/>
      <c r="I80" s="802"/>
      <c r="J80" s="1"/>
    </row>
    <row r="81" spans="1:10" ht="7.5" customHeight="1" x14ac:dyDescent="0.25">
      <c r="A81" s="402"/>
      <c r="B81" s="1"/>
      <c r="C81" s="404"/>
      <c r="D81" s="1"/>
      <c r="E81" s="1"/>
      <c r="F81" s="1"/>
      <c r="G81" s="423"/>
      <c r="H81" s="423"/>
      <c r="I81" s="802"/>
      <c r="J81" s="1"/>
    </row>
    <row r="82" spans="1:10" x14ac:dyDescent="0.25">
      <c r="A82" s="424" t="s">
        <v>430</v>
      </c>
      <c r="B82" s="1041" t="s">
        <v>431</v>
      </c>
      <c r="C82" s="1042" t="s">
        <v>432</v>
      </c>
      <c r="D82" s="404" t="s">
        <v>433</v>
      </c>
      <c r="E82" s="404" t="s">
        <v>434</v>
      </c>
      <c r="F82" s="404" t="s">
        <v>368</v>
      </c>
      <c r="G82" s="404" t="s">
        <v>435</v>
      </c>
      <c r="H82" s="405" t="s">
        <v>436</v>
      </c>
      <c r="I82" s="406" t="s">
        <v>653</v>
      </c>
      <c r="J82" s="1"/>
    </row>
    <row r="83" spans="1:10" x14ac:dyDescent="0.25">
      <c r="A83" s="427" t="s">
        <v>654</v>
      </c>
      <c r="B83" s="1043" t="s">
        <v>439</v>
      </c>
      <c r="C83" s="1044" t="s">
        <v>440</v>
      </c>
      <c r="D83" s="404" t="s">
        <v>299</v>
      </c>
      <c r="E83" s="404" t="s">
        <v>655</v>
      </c>
      <c r="F83" s="263" t="s">
        <v>442</v>
      </c>
      <c r="G83" s="263" t="s">
        <v>443</v>
      </c>
      <c r="H83" s="430" t="s">
        <v>444</v>
      </c>
      <c r="I83" s="410" t="s">
        <v>445</v>
      </c>
      <c r="J83" s="1"/>
    </row>
    <row r="84" spans="1:10" x14ac:dyDescent="0.25">
      <c r="A84" s="678" t="s">
        <v>656</v>
      </c>
      <c r="B84" s="1037" t="s">
        <v>657</v>
      </c>
      <c r="C84" s="1038">
        <v>272</v>
      </c>
      <c r="D84" s="869"/>
      <c r="E84" s="681"/>
      <c r="F84" s="664"/>
      <c r="G84" s="655"/>
      <c r="H84" s="682">
        <v>66</v>
      </c>
      <c r="I84" s="664">
        <f t="shared" ref="I84:I91" si="1">E84*F84</f>
        <v>0</v>
      </c>
      <c r="J84" s="1"/>
    </row>
    <row r="85" spans="1:10" x14ac:dyDescent="0.25">
      <c r="A85" s="678" t="s">
        <v>658</v>
      </c>
      <c r="B85" s="1039" t="s">
        <v>659</v>
      </c>
      <c r="C85" s="1038">
        <v>280</v>
      </c>
      <c r="D85" s="869"/>
      <c r="E85" s="681"/>
      <c r="F85" s="664"/>
      <c r="G85" s="655"/>
      <c r="H85" s="682">
        <v>45</v>
      </c>
      <c r="I85" s="664">
        <f t="shared" si="1"/>
        <v>0</v>
      </c>
      <c r="J85" s="1"/>
    </row>
    <row r="86" spans="1:10" x14ac:dyDescent="0.25">
      <c r="A86" s="678" t="s">
        <v>660</v>
      </c>
      <c r="B86" s="1039" t="s">
        <v>661</v>
      </c>
      <c r="C86" s="1038">
        <v>330</v>
      </c>
      <c r="D86" s="869"/>
      <c r="E86" s="681"/>
      <c r="F86" s="664"/>
      <c r="G86" s="655"/>
      <c r="H86" s="682">
        <v>14</v>
      </c>
      <c r="I86" s="664">
        <f t="shared" si="1"/>
        <v>0</v>
      </c>
      <c r="J86" s="1"/>
    </row>
    <row r="87" spans="1:10" x14ac:dyDescent="0.25">
      <c r="A87" s="678" t="s">
        <v>662</v>
      </c>
      <c r="B87" s="1040" t="s">
        <v>663</v>
      </c>
      <c r="C87" s="1038">
        <v>220</v>
      </c>
      <c r="D87" s="869"/>
      <c r="E87" s="681"/>
      <c r="F87" s="664"/>
      <c r="G87" s="655"/>
      <c r="H87" s="682">
        <v>40</v>
      </c>
      <c r="I87" s="664">
        <f t="shared" si="1"/>
        <v>0</v>
      </c>
      <c r="J87" s="1"/>
    </row>
    <row r="88" spans="1:10" x14ac:dyDescent="0.25">
      <c r="A88" s="678" t="s">
        <v>468</v>
      </c>
      <c r="B88" s="1040" t="s">
        <v>664</v>
      </c>
      <c r="C88" s="1038">
        <v>301</v>
      </c>
      <c r="D88" s="869"/>
      <c r="E88" s="681"/>
      <c r="F88" s="664"/>
      <c r="G88" s="655"/>
      <c r="H88" s="682">
        <v>208</v>
      </c>
      <c r="I88" s="664">
        <f t="shared" si="1"/>
        <v>0</v>
      </c>
      <c r="J88" s="1"/>
    </row>
    <row r="89" spans="1:10" x14ac:dyDescent="0.25">
      <c r="A89" s="678" t="s">
        <v>467</v>
      </c>
      <c r="B89" s="1037" t="s">
        <v>470</v>
      </c>
      <c r="C89" s="1038">
        <v>341</v>
      </c>
      <c r="D89" s="869"/>
      <c r="E89" s="681"/>
      <c r="F89" s="664"/>
      <c r="G89" s="655"/>
      <c r="H89" s="682">
        <v>56</v>
      </c>
      <c r="I89" s="664">
        <f t="shared" si="1"/>
        <v>0</v>
      </c>
      <c r="J89" s="1"/>
    </row>
    <row r="90" spans="1:10" x14ac:dyDescent="0.25">
      <c r="A90" s="678" t="s">
        <v>468</v>
      </c>
      <c r="B90" s="1037" t="s">
        <v>471</v>
      </c>
      <c r="C90" s="1038">
        <v>342</v>
      </c>
      <c r="D90" s="869"/>
      <c r="E90" s="681"/>
      <c r="F90" s="664"/>
      <c r="G90" s="655"/>
      <c r="H90" s="682">
        <v>100</v>
      </c>
      <c r="I90" s="664">
        <f t="shared" si="1"/>
        <v>0</v>
      </c>
      <c r="J90" s="1"/>
    </row>
    <row r="91" spans="1:10" x14ac:dyDescent="0.25">
      <c r="A91" s="678" t="s">
        <v>665</v>
      </c>
      <c r="B91" s="1039" t="s">
        <v>452</v>
      </c>
      <c r="C91" s="1038">
        <v>331</v>
      </c>
      <c r="D91" s="869"/>
      <c r="E91" s="681"/>
      <c r="F91" s="664"/>
      <c r="G91" s="655"/>
      <c r="H91" s="682">
        <v>21</v>
      </c>
      <c r="I91" s="664">
        <f t="shared" si="1"/>
        <v>0</v>
      </c>
      <c r="J91" s="1"/>
    </row>
    <row r="92" spans="1:10" x14ac:dyDescent="0.25">
      <c r="A92" s="678" t="s">
        <v>666</v>
      </c>
      <c r="B92" s="1037" t="s">
        <v>667</v>
      </c>
      <c r="C92" s="1038">
        <v>240</v>
      </c>
      <c r="D92" s="869"/>
      <c r="E92" s="681"/>
      <c r="F92" s="664"/>
      <c r="G92" s="655"/>
      <c r="H92" s="682">
        <v>94</v>
      </c>
      <c r="I92" s="664">
        <f t="shared" ref="I92:I93" si="2">E92*F92</f>
        <v>0</v>
      </c>
      <c r="J92" s="1"/>
    </row>
    <row r="93" spans="1:10" x14ac:dyDescent="0.25">
      <c r="A93" s="678" t="s">
        <v>455</v>
      </c>
      <c r="B93" s="1037" t="s">
        <v>456</v>
      </c>
      <c r="C93" s="1057">
        <v>4.0910000000000002</v>
      </c>
      <c r="D93" s="680"/>
      <c r="E93" s="681"/>
      <c r="F93" s="664"/>
      <c r="G93" s="655"/>
      <c r="H93" s="682" t="s">
        <v>368</v>
      </c>
      <c r="I93" s="664">
        <f t="shared" si="2"/>
        <v>0</v>
      </c>
      <c r="J93" s="1"/>
    </row>
    <row r="94" spans="1:10" ht="4.5" customHeight="1" thickBot="1" x14ac:dyDescent="0.3">
      <c r="A94" s="434"/>
      <c r="B94" s="683"/>
      <c r="C94" s="684"/>
      <c r="D94" s="685"/>
      <c r="E94" s="657"/>
      <c r="F94" s="686"/>
      <c r="G94" s="686"/>
      <c r="H94" s="687"/>
      <c r="I94" s="687"/>
      <c r="J94" s="1"/>
    </row>
    <row r="95" spans="1:10" ht="19.5" customHeight="1" thickBot="1" x14ac:dyDescent="0.3">
      <c r="A95" s="1120" t="s">
        <v>668</v>
      </c>
      <c r="B95" s="1120"/>
      <c r="C95" s="1120"/>
      <c r="D95" s="1120"/>
      <c r="E95" s="1120"/>
      <c r="F95" s="1120"/>
      <c r="G95" s="435"/>
      <c r="H95" s="644" t="s">
        <v>669</v>
      </c>
      <c r="I95" s="491">
        <f>SUM(I84:I93)</f>
        <v>0</v>
      </c>
      <c r="J95" s="1"/>
    </row>
    <row r="96" spans="1:10" s="268" customFormat="1" ht="9" customHeight="1" x14ac:dyDescent="0.2">
      <c r="A96" s="1120" t="s">
        <v>670</v>
      </c>
      <c r="B96" s="1120"/>
      <c r="C96" s="1120"/>
      <c r="D96" s="1120"/>
      <c r="E96" s="1120"/>
      <c r="F96" s="1120"/>
      <c r="G96" s="1120"/>
      <c r="H96" s="1120"/>
      <c r="I96" s="1120"/>
    </row>
    <row r="97" spans="1:10" s="268" customFormat="1" ht="9" customHeight="1" x14ac:dyDescent="0.2">
      <c r="A97" s="413" t="s">
        <v>671</v>
      </c>
      <c r="B97" s="1077"/>
      <c r="C97" s="1077"/>
      <c r="D97" s="1077"/>
      <c r="E97" s="1077"/>
      <c r="F97" s="1077"/>
      <c r="G97" s="1077"/>
      <c r="H97" s="1077"/>
      <c r="I97" s="1077"/>
    </row>
    <row r="98" spans="1:10" s="391" customFormat="1" ht="10.199999999999999" thickBot="1" x14ac:dyDescent="0.25">
      <c r="A98" s="593" t="s">
        <v>672</v>
      </c>
      <c r="B98" s="492"/>
      <c r="C98" s="492"/>
      <c r="D98" s="493"/>
      <c r="E98" s="493"/>
      <c r="F98" s="493"/>
      <c r="G98" s="492"/>
      <c r="H98" s="492"/>
      <c r="I98" s="492"/>
    </row>
    <row r="99" spans="1:10" ht="6" customHeight="1" thickTop="1" x14ac:dyDescent="0.25">
      <c r="A99" s="452"/>
      <c r="B99" s="1"/>
      <c r="C99" s="1"/>
      <c r="D99" s="16"/>
      <c r="E99" s="16"/>
      <c r="F99" s="16"/>
      <c r="G99" s="1"/>
      <c r="H99" s="1"/>
      <c r="I99" s="1"/>
      <c r="J99" s="1"/>
    </row>
    <row r="100" spans="1:10" s="253" customFormat="1" ht="10.8" thickBot="1" x14ac:dyDescent="0.25">
      <c r="A100" s="113"/>
      <c r="B100" s="113"/>
      <c r="C100" s="113"/>
      <c r="D100" s="422"/>
      <c r="E100" s="422"/>
      <c r="F100" s="422"/>
      <c r="G100" s="113"/>
      <c r="H100" s="399"/>
      <c r="I100" s="497"/>
      <c r="J100" s="113"/>
    </row>
    <row r="101" spans="1:10" s="67" customFormat="1" ht="16.2" thickBot="1" x14ac:dyDescent="0.35">
      <c r="A101" s="456" t="s">
        <v>673</v>
      </c>
      <c r="B101" s="65"/>
      <c r="C101" s="65"/>
      <c r="D101" s="63"/>
      <c r="E101" s="63"/>
      <c r="F101" s="63"/>
      <c r="G101" s="65"/>
      <c r="H101" s="494" t="s">
        <v>547</v>
      </c>
      <c r="I101" s="495">
        <f>I95+I72+I71+I70+I69+I68+I39+I20+I25+I76+I48+I44</f>
        <v>0</v>
      </c>
      <c r="J101" s="65"/>
    </row>
    <row r="102" spans="1:10" ht="4.5" customHeight="1" x14ac:dyDescent="0.25">
      <c r="A102" s="822"/>
      <c r="B102" s="822"/>
      <c r="C102" s="462"/>
      <c r="D102" s="822"/>
      <c r="E102" s="822"/>
      <c r="F102" s="822"/>
      <c r="G102" s="822"/>
      <c r="H102" s="822"/>
      <c r="I102" s="822"/>
      <c r="J102" s="1"/>
    </row>
    <row r="103" spans="1:10" s="268" customFormat="1" ht="11.25" customHeight="1" x14ac:dyDescent="0.2">
      <c r="A103" s="268" t="s">
        <v>548</v>
      </c>
      <c r="J103" s="393" t="s">
        <v>674</v>
      </c>
    </row>
  </sheetData>
  <mergeCells count="4">
    <mergeCell ref="A95:F95"/>
    <mergeCell ref="B3:I4"/>
    <mergeCell ref="B6:I7"/>
    <mergeCell ref="A96:I96"/>
  </mergeCells>
  <phoneticPr fontId="3" type="noConversion"/>
  <printOptions horizontalCentered="1"/>
  <pageMargins left="0.5" right="0.5" top="0.25" bottom="0.25" header="0.5" footer="0.5"/>
  <pageSetup scale="86" fitToHeight="2" orientation="landscape" r:id="rId1"/>
  <headerFooter alignWithMargins="0"/>
  <rowBreaks count="1" manualBreakCount="1">
    <brk id="59"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8">
    <tabColor indexed="48"/>
    <pageSetUpPr fitToPage="1"/>
  </sheetPr>
  <dimension ref="A1:M59"/>
  <sheetViews>
    <sheetView view="pageBreakPreview" zoomScaleNormal="100" zoomScaleSheetLayoutView="100" workbookViewId="0">
      <selection activeCell="E48" sqref="E48"/>
    </sheetView>
  </sheetViews>
  <sheetFormatPr defaultRowHeight="13.2" x14ac:dyDescent="0.25"/>
  <cols>
    <col min="1" max="1" width="7.44140625" style="4" customWidth="1"/>
    <col min="2" max="2" width="9.44140625" style="4" customWidth="1"/>
    <col min="3" max="3" width="9.6640625" style="4" customWidth="1"/>
    <col min="4" max="4" width="10.6640625" style="4" customWidth="1"/>
    <col min="5" max="5" width="12.6640625" style="4" customWidth="1"/>
    <col min="6" max="6" width="11.44140625" style="4" customWidth="1"/>
    <col min="7" max="7" width="9.5546875" style="4" bestFit="1" customWidth="1"/>
    <col min="8" max="8" width="10.6640625" style="4" customWidth="1"/>
    <col min="9" max="9" width="9.6640625" style="4" customWidth="1"/>
    <col min="10" max="10" width="10.33203125" style="4" customWidth="1"/>
    <col min="11" max="11" width="0.6640625" style="4" customWidth="1"/>
    <col min="12" max="12" width="12.6640625" style="4" customWidth="1"/>
    <col min="14" max="14" width="7.44140625" bestFit="1" customWidth="1"/>
  </cols>
  <sheetData>
    <row r="1" spans="1:13" ht="15.6" x14ac:dyDescent="0.3">
      <c r="A1" s="70" t="s">
        <v>1679</v>
      </c>
      <c r="B1" s="89"/>
      <c r="C1" s="89"/>
      <c r="D1" s="89"/>
      <c r="E1" s="89"/>
      <c r="F1" s="89"/>
      <c r="G1" s="89"/>
      <c r="H1" s="89"/>
      <c r="I1" s="89"/>
      <c r="J1" s="89"/>
      <c r="K1" s="71"/>
      <c r="L1" s="71"/>
    </row>
    <row r="2" spans="1:13" ht="8.25" customHeight="1" x14ac:dyDescent="0.25">
      <c r="K2"/>
      <c r="L2"/>
    </row>
    <row r="3" spans="1:13" s="75" customFormat="1" ht="15" customHeight="1" x14ac:dyDescent="0.3">
      <c r="A3" s="90" t="s">
        <v>2</v>
      </c>
      <c r="B3" s="91"/>
      <c r="C3" s="606"/>
      <c r="D3" s="72"/>
      <c r="E3" s="607" t="str">
        <f>IF('Cost Summary Forms'!E3&gt;0,'Cost Summary Forms'!E3,"")</f>
        <v/>
      </c>
      <c r="F3" s="72"/>
      <c r="G3" s="72"/>
      <c r="H3" s="72"/>
      <c r="K3" s="92" t="s">
        <v>1</v>
      </c>
      <c r="L3" s="607" t="str">
        <f>IF('Cost Summary Forms'!J1&gt;0,'Cost Summary Forms'!J1,"")</f>
        <v/>
      </c>
    </row>
    <row r="4" spans="1:13" ht="6" customHeight="1" x14ac:dyDescent="0.25">
      <c r="K4"/>
      <c r="L4"/>
    </row>
    <row r="5" spans="1:13" ht="7.5" customHeight="1" x14ac:dyDescent="0.25">
      <c r="K5"/>
      <c r="L5"/>
    </row>
    <row r="6" spans="1:13" ht="19.5" customHeight="1" x14ac:dyDescent="0.25">
      <c r="A6" s="109" t="s">
        <v>1680</v>
      </c>
      <c r="K6"/>
      <c r="L6" s="110" t="s">
        <v>295</v>
      </c>
    </row>
    <row r="7" spans="1:13" s="75" customFormat="1" ht="12" customHeight="1" x14ac:dyDescent="0.25">
      <c r="A7" s="93">
        <v>12.01</v>
      </c>
      <c r="B7" s="76" t="s">
        <v>1681</v>
      </c>
      <c r="C7" s="788"/>
      <c r="D7" s="788"/>
      <c r="E7" s="792"/>
      <c r="F7" s="792"/>
      <c r="G7" s="792"/>
      <c r="H7" s="100"/>
      <c r="I7" s="791"/>
      <c r="J7" s="88"/>
      <c r="L7" s="110" t="s">
        <v>297</v>
      </c>
    </row>
    <row r="8" spans="1:13" s="75" customFormat="1" ht="12" customHeight="1" x14ac:dyDescent="0.25">
      <c r="A8" s="789"/>
      <c r="B8" s="651" t="s">
        <v>1682</v>
      </c>
      <c r="C8" s="794"/>
      <c r="D8" s="794"/>
      <c r="E8" s="1084"/>
      <c r="F8" s="1084"/>
      <c r="H8" s="1084" t="s">
        <v>295</v>
      </c>
      <c r="I8" s="1084" t="s">
        <v>330</v>
      </c>
      <c r="J8" s="1084" t="s">
        <v>302</v>
      </c>
      <c r="K8" s="74"/>
    </row>
    <row r="9" spans="1:13" s="75" customFormat="1" ht="12" customHeight="1" x14ac:dyDescent="0.25">
      <c r="A9" s="790"/>
      <c r="B9" s="1084" t="s">
        <v>357</v>
      </c>
      <c r="C9" s="1084" t="s">
        <v>936</v>
      </c>
      <c r="D9" s="1084" t="s">
        <v>1683</v>
      </c>
      <c r="E9" s="1084"/>
      <c r="F9" s="1084" t="s">
        <v>1272</v>
      </c>
      <c r="G9" s="1084" t="s">
        <v>300</v>
      </c>
      <c r="H9" s="1084" t="s">
        <v>1273</v>
      </c>
      <c r="I9" s="1084" t="s">
        <v>1111</v>
      </c>
      <c r="J9" s="1084" t="s">
        <v>306</v>
      </c>
      <c r="K9" s="795"/>
      <c r="L9" s="77"/>
      <c r="M9" s="79"/>
    </row>
    <row r="10" spans="1:13" s="75" customFormat="1" ht="12" customHeight="1" x14ac:dyDescent="0.25">
      <c r="A10" s="790"/>
      <c r="B10" s="1084" t="s">
        <v>1274</v>
      </c>
      <c r="C10" s="1084" t="s">
        <v>1684</v>
      </c>
      <c r="D10" s="1084" t="s">
        <v>1685</v>
      </c>
      <c r="E10" s="1084"/>
      <c r="F10" s="1084" t="s">
        <v>1685</v>
      </c>
      <c r="G10" s="1084" t="s">
        <v>304</v>
      </c>
      <c r="H10" s="1084" t="s">
        <v>1274</v>
      </c>
      <c r="I10" s="1084" t="s">
        <v>1112</v>
      </c>
      <c r="J10" s="1096" t="s">
        <v>335</v>
      </c>
      <c r="K10" s="791"/>
      <c r="M10" s="79"/>
    </row>
    <row r="11" spans="1:13" s="75" customFormat="1" ht="12" customHeight="1" x14ac:dyDescent="0.25">
      <c r="A11" s="790"/>
      <c r="B11" s="80"/>
      <c r="C11" s="82"/>
      <c r="D11" s="81"/>
      <c r="E11" s="81"/>
      <c r="F11" s="81">
        <f t="shared" ref="F11:F17" si="0">D11+E11</f>
        <v>0</v>
      </c>
      <c r="G11" s="82"/>
      <c r="H11" s="344"/>
      <c r="I11" s="83"/>
      <c r="J11" s="80"/>
      <c r="K11" s="791"/>
      <c r="L11" s="87">
        <f>(C11*F11)+(C12*F12)+(C13*F13)+(C14*F14)+(C15*F15)+(C16*F16)+(C17*F17)</f>
        <v>0</v>
      </c>
      <c r="M11" s="79"/>
    </row>
    <row r="12" spans="1:13" s="75" customFormat="1" ht="12" customHeight="1" x14ac:dyDescent="0.25">
      <c r="A12" s="790"/>
      <c r="B12" s="80"/>
      <c r="C12" s="82"/>
      <c r="D12" s="81"/>
      <c r="E12" s="81"/>
      <c r="F12" s="81">
        <f t="shared" si="0"/>
        <v>0</v>
      </c>
      <c r="G12" s="82"/>
      <c r="H12" s="344"/>
      <c r="I12" s="83"/>
      <c r="J12" s="80"/>
      <c r="K12" s="791"/>
      <c r="L12" s="88"/>
      <c r="M12" s="84"/>
    </row>
    <row r="13" spans="1:13" s="75" customFormat="1" ht="12" customHeight="1" x14ac:dyDescent="0.25">
      <c r="A13" s="790"/>
      <c r="B13" s="80"/>
      <c r="C13" s="82"/>
      <c r="D13" s="81"/>
      <c r="E13" s="81"/>
      <c r="F13" s="81">
        <f t="shared" si="0"/>
        <v>0</v>
      </c>
      <c r="G13" s="82"/>
      <c r="H13" s="344"/>
      <c r="I13" s="83"/>
      <c r="J13" s="80"/>
      <c r="K13" s="791"/>
      <c r="L13" s="88"/>
    </row>
    <row r="14" spans="1:13" s="75" customFormat="1" ht="12" customHeight="1" x14ac:dyDescent="0.25">
      <c r="A14" s="790"/>
      <c r="B14" s="80"/>
      <c r="C14" s="82"/>
      <c r="D14" s="81"/>
      <c r="E14" s="81"/>
      <c r="F14" s="81">
        <f t="shared" si="0"/>
        <v>0</v>
      </c>
      <c r="G14" s="82"/>
      <c r="H14" s="344"/>
      <c r="I14" s="83"/>
      <c r="J14" s="80"/>
      <c r="K14" s="791"/>
      <c r="L14" s="88"/>
      <c r="M14" s="84"/>
    </row>
    <row r="15" spans="1:13" s="75" customFormat="1" ht="12" customHeight="1" x14ac:dyDescent="0.25">
      <c r="A15" s="790"/>
      <c r="B15" s="80"/>
      <c r="C15" s="82"/>
      <c r="D15" s="81"/>
      <c r="E15" s="81"/>
      <c r="F15" s="81">
        <f t="shared" si="0"/>
        <v>0</v>
      </c>
      <c r="G15" s="82"/>
      <c r="H15" s="344"/>
      <c r="I15" s="83"/>
      <c r="J15" s="80"/>
      <c r="K15" s="791"/>
      <c r="L15" s="88"/>
    </row>
    <row r="16" spans="1:13" s="75" customFormat="1" ht="12" customHeight="1" x14ac:dyDescent="0.25">
      <c r="B16" s="80"/>
      <c r="C16" s="82"/>
      <c r="D16" s="81"/>
      <c r="E16" s="81"/>
      <c r="F16" s="81">
        <f t="shared" si="0"/>
        <v>0</v>
      </c>
      <c r="G16" s="82"/>
      <c r="H16" s="344"/>
      <c r="I16" s="83"/>
      <c r="J16" s="80"/>
      <c r="K16" s="791"/>
      <c r="L16" s="88"/>
    </row>
    <row r="17" spans="1:13" s="75" customFormat="1" ht="12" customHeight="1" x14ac:dyDescent="0.25">
      <c r="A17" s="790"/>
      <c r="B17" s="80"/>
      <c r="C17" s="82"/>
      <c r="D17" s="81"/>
      <c r="E17" s="81"/>
      <c r="F17" s="81">
        <f t="shared" si="0"/>
        <v>0</v>
      </c>
      <c r="G17" s="82"/>
      <c r="H17" s="344"/>
      <c r="I17" s="83"/>
      <c r="J17" s="80"/>
      <c r="K17" s="791"/>
      <c r="L17" s="88"/>
      <c r="M17" s="84"/>
    </row>
    <row r="18" spans="1:13" s="75" customFormat="1" ht="12" customHeight="1" x14ac:dyDescent="0.25">
      <c r="B18" s="86" t="s">
        <v>822</v>
      </c>
      <c r="C18" s="91"/>
      <c r="D18" s="788"/>
      <c r="E18" s="103"/>
      <c r="F18" s="84"/>
      <c r="G18" s="104"/>
      <c r="H18" s="103"/>
      <c r="I18" s="791"/>
      <c r="J18" s="88"/>
    </row>
    <row r="19" spans="1:13" s="75" customFormat="1" ht="12" customHeight="1" x14ac:dyDescent="0.25">
      <c r="A19" s="790"/>
      <c r="B19" s="105" t="s">
        <v>1276</v>
      </c>
      <c r="C19" s="91"/>
      <c r="D19" s="788"/>
      <c r="E19" s="103"/>
      <c r="F19" s="84"/>
      <c r="G19" s="104"/>
      <c r="H19" s="103"/>
      <c r="I19" s="791"/>
      <c r="J19" s="88"/>
    </row>
    <row r="20" spans="1:13" s="75" customFormat="1" ht="12" customHeight="1" x14ac:dyDescent="0.25">
      <c r="A20" s="790"/>
      <c r="B20" s="105" t="s">
        <v>1277</v>
      </c>
      <c r="C20" s="91"/>
      <c r="D20" s="788"/>
      <c r="E20" s="103"/>
      <c r="F20" s="84"/>
      <c r="G20" s="104"/>
      <c r="H20" s="103"/>
      <c r="I20" s="791"/>
      <c r="J20" s="88"/>
    </row>
    <row r="21" spans="1:13" s="75" customFormat="1" ht="12" customHeight="1" x14ac:dyDescent="0.25">
      <c r="A21" s="790"/>
      <c r="B21" s="94" t="s">
        <v>1686</v>
      </c>
      <c r="C21" s="91"/>
      <c r="D21" s="788"/>
      <c r="E21" s="84"/>
      <c r="G21" s="104"/>
      <c r="H21" s="103"/>
      <c r="I21" s="791"/>
      <c r="J21" s="88"/>
    </row>
    <row r="22" spans="1:13" s="75" customFormat="1" ht="12" customHeight="1" x14ac:dyDescent="0.25">
      <c r="A22" s="790"/>
      <c r="B22" s="94" t="s">
        <v>1687</v>
      </c>
      <c r="C22" s="91"/>
      <c r="D22" s="788"/>
      <c r="E22" s="103"/>
      <c r="F22" s="84"/>
      <c r="G22" s="104"/>
      <c r="H22" s="103"/>
      <c r="I22" s="791"/>
      <c r="J22" s="88"/>
    </row>
    <row r="23" spans="1:13" s="75" customFormat="1" ht="12" customHeight="1" x14ac:dyDescent="0.25">
      <c r="A23" s="790"/>
      <c r="B23" s="94" t="s">
        <v>1278</v>
      </c>
      <c r="C23" s="91"/>
      <c r="D23" s="788"/>
      <c r="E23" s="103"/>
      <c r="F23" s="84"/>
      <c r="G23" s="104"/>
      <c r="H23" s="103"/>
      <c r="I23" s="791"/>
      <c r="J23" s="88"/>
    </row>
    <row r="24" spans="1:13" s="75" customFormat="1" ht="11.25" customHeight="1" x14ac:dyDescent="0.25">
      <c r="A24" s="790"/>
      <c r="B24" s="94"/>
      <c r="C24" s="91"/>
      <c r="D24" s="788"/>
      <c r="E24" s="103"/>
      <c r="F24" s="84"/>
      <c r="G24" s="104"/>
      <c r="H24" s="103"/>
      <c r="I24" s="791"/>
      <c r="J24" s="88"/>
    </row>
    <row r="25" spans="1:13" s="75" customFormat="1" ht="12" customHeight="1" x14ac:dyDescent="0.25">
      <c r="A25" s="93">
        <v>12.03</v>
      </c>
      <c r="B25" s="76" t="s">
        <v>284</v>
      </c>
      <c r="C25" s="788"/>
      <c r="D25" s="788"/>
      <c r="E25" s="91"/>
      <c r="F25" s="91"/>
      <c r="G25" s="91"/>
      <c r="H25" s="91"/>
      <c r="I25" s="91"/>
      <c r="K25" s="79"/>
    </row>
    <row r="26" spans="1:13" s="75" customFormat="1" ht="12" customHeight="1" x14ac:dyDescent="0.25">
      <c r="A26" s="789"/>
      <c r="B26" s="651" t="s">
        <v>1688</v>
      </c>
      <c r="C26" s="1084"/>
      <c r="D26" s="91"/>
      <c r="H26" s="1084" t="s">
        <v>295</v>
      </c>
      <c r="I26" s="1084" t="s">
        <v>330</v>
      </c>
      <c r="J26" s="1084" t="s">
        <v>302</v>
      </c>
      <c r="K26" s="74"/>
      <c r="L26" s="91"/>
    </row>
    <row r="27" spans="1:13" s="75" customFormat="1" ht="12" customHeight="1" x14ac:dyDescent="0.25">
      <c r="A27" s="790"/>
      <c r="B27" s="1084" t="s">
        <v>1689</v>
      </c>
      <c r="C27" s="1084" t="s">
        <v>1690</v>
      </c>
      <c r="D27" s="1084" t="s">
        <v>319</v>
      </c>
      <c r="E27" s="1084" t="s">
        <v>1691</v>
      </c>
      <c r="F27" s="1084" t="s">
        <v>1691</v>
      </c>
      <c r="G27" s="1084" t="s">
        <v>300</v>
      </c>
      <c r="H27" s="1084" t="s">
        <v>1273</v>
      </c>
      <c r="I27" s="1084" t="s">
        <v>1111</v>
      </c>
      <c r="J27" s="1084" t="s">
        <v>306</v>
      </c>
      <c r="K27" s="795"/>
      <c r="L27" s="77"/>
      <c r="M27" s="79"/>
    </row>
    <row r="28" spans="1:13" s="75" customFormat="1" ht="12" customHeight="1" x14ac:dyDescent="0.25">
      <c r="A28" s="790"/>
      <c r="B28" s="1084" t="s">
        <v>299</v>
      </c>
      <c r="C28" s="1084" t="s">
        <v>1692</v>
      </c>
      <c r="D28" s="1084" t="s">
        <v>1693</v>
      </c>
      <c r="E28" s="1084" t="s">
        <v>858</v>
      </c>
      <c r="F28" s="1084" t="s">
        <v>304</v>
      </c>
      <c r="G28" s="1084" t="s">
        <v>304</v>
      </c>
      <c r="H28" s="1084" t="s">
        <v>1274</v>
      </c>
      <c r="I28" s="1084" t="s">
        <v>1112</v>
      </c>
      <c r="J28" s="1096" t="s">
        <v>335</v>
      </c>
      <c r="K28" s="791"/>
      <c r="M28" s="79"/>
    </row>
    <row r="29" spans="1:13" s="75" customFormat="1" ht="12" customHeight="1" x14ac:dyDescent="0.25">
      <c r="A29" s="790"/>
      <c r="B29" s="80"/>
      <c r="C29" s="82"/>
      <c r="D29" s="81"/>
      <c r="E29" s="345"/>
      <c r="F29" s="82"/>
      <c r="G29" s="82"/>
      <c r="H29" s="344"/>
      <c r="I29" s="83"/>
      <c r="J29" s="80"/>
      <c r="K29" s="791"/>
      <c r="L29" s="87">
        <f>(C29*D29)+(C30*D30)+(C31*D31)+(C32*D32)+(C33*D33)+(C34*D34)+(C35*D35)+(C36*D36)</f>
        <v>0</v>
      </c>
      <c r="M29" s="79"/>
    </row>
    <row r="30" spans="1:13" s="75" customFormat="1" ht="12" customHeight="1" x14ac:dyDescent="0.25">
      <c r="A30" s="790"/>
      <c r="B30" s="80"/>
      <c r="C30" s="82"/>
      <c r="D30" s="81"/>
      <c r="E30" s="345"/>
      <c r="F30" s="82"/>
      <c r="G30" s="82"/>
      <c r="H30" s="344"/>
      <c r="I30" s="83"/>
      <c r="J30" s="80"/>
      <c r="K30" s="791"/>
      <c r="L30" s="88"/>
      <c r="M30" s="84"/>
    </row>
    <row r="31" spans="1:13" s="75" customFormat="1" ht="12" customHeight="1" x14ac:dyDescent="0.25">
      <c r="A31" s="790"/>
      <c r="B31" s="80"/>
      <c r="C31" s="82"/>
      <c r="D31" s="81"/>
      <c r="E31" s="345"/>
      <c r="F31" s="82"/>
      <c r="G31" s="82"/>
      <c r="H31" s="344"/>
      <c r="I31" s="83"/>
      <c r="J31" s="80"/>
      <c r="K31" s="791"/>
      <c r="L31" s="88"/>
      <c r="M31" s="84"/>
    </row>
    <row r="32" spans="1:13" s="75" customFormat="1" ht="12" customHeight="1" x14ac:dyDescent="0.25">
      <c r="A32" s="790"/>
      <c r="B32" s="80"/>
      <c r="C32" s="82"/>
      <c r="D32" s="81"/>
      <c r="E32" s="345"/>
      <c r="F32" s="82"/>
      <c r="G32" s="82"/>
      <c r="H32" s="344"/>
      <c r="I32" s="83"/>
      <c r="J32" s="80"/>
      <c r="K32" s="791"/>
      <c r="L32" s="88"/>
      <c r="M32" s="84"/>
    </row>
    <row r="33" spans="1:12" s="75" customFormat="1" ht="12" customHeight="1" x14ac:dyDescent="0.25">
      <c r="A33" s="790"/>
      <c r="B33" s="80"/>
      <c r="C33" s="82"/>
      <c r="D33" s="81"/>
      <c r="E33" s="345"/>
      <c r="F33" s="82"/>
      <c r="G33" s="82"/>
      <c r="H33" s="344"/>
      <c r="I33" s="83"/>
      <c r="J33" s="80"/>
      <c r="K33" s="791"/>
      <c r="L33" s="88"/>
    </row>
    <row r="34" spans="1:12" s="75" customFormat="1" ht="12" customHeight="1" x14ac:dyDescent="0.25">
      <c r="B34" s="80"/>
      <c r="C34" s="82"/>
      <c r="D34" s="81"/>
      <c r="E34" s="345"/>
      <c r="F34" s="82"/>
      <c r="G34" s="82"/>
      <c r="H34" s="344"/>
      <c r="I34" s="83"/>
      <c r="J34" s="80"/>
      <c r="K34" s="791"/>
      <c r="L34" s="88"/>
    </row>
    <row r="35" spans="1:12" s="75" customFormat="1" ht="12" customHeight="1" x14ac:dyDescent="0.25">
      <c r="A35" s="790"/>
      <c r="B35" s="80"/>
      <c r="C35" s="82"/>
      <c r="D35" s="81"/>
      <c r="E35" s="345"/>
      <c r="F35" s="82"/>
      <c r="G35" s="82"/>
      <c r="H35" s="344"/>
      <c r="I35" s="83"/>
      <c r="J35" s="80"/>
      <c r="K35" s="791"/>
      <c r="L35" s="88"/>
    </row>
    <row r="36" spans="1:12" s="75" customFormat="1" ht="12" customHeight="1" x14ac:dyDescent="0.25">
      <c r="B36" s="80"/>
      <c r="C36" s="82"/>
      <c r="D36" s="81"/>
      <c r="E36" s="345"/>
      <c r="F36" s="82"/>
      <c r="G36" s="82"/>
      <c r="H36" s="344"/>
      <c r="I36" s="83"/>
      <c r="J36" s="80"/>
      <c r="K36" s="791"/>
      <c r="L36" s="88"/>
    </row>
    <row r="37" spans="1:12" s="75" customFormat="1" ht="12" customHeight="1" x14ac:dyDescent="0.25">
      <c r="B37" s="86" t="s">
        <v>822</v>
      </c>
      <c r="C37" s="108"/>
      <c r="D37" s="106"/>
      <c r="E37" s="346"/>
      <c r="F37" s="346"/>
      <c r="G37" s="346"/>
      <c r="I37" s="104"/>
      <c r="J37" s="103"/>
      <c r="K37" s="791"/>
      <c r="L37" s="88"/>
    </row>
    <row r="38" spans="1:12" s="75" customFormat="1" ht="12" customHeight="1" x14ac:dyDescent="0.25">
      <c r="A38" s="790"/>
      <c r="B38" s="105" t="s">
        <v>1694</v>
      </c>
      <c r="C38" s="91"/>
      <c r="D38" s="91"/>
    </row>
    <row r="39" spans="1:12" s="75" customFormat="1" ht="12" customHeight="1" x14ac:dyDescent="0.25">
      <c r="A39" s="790"/>
      <c r="B39" s="105" t="s">
        <v>1277</v>
      </c>
      <c r="C39" s="95"/>
      <c r="D39" s="91"/>
      <c r="E39" s="91"/>
      <c r="F39" s="91"/>
      <c r="G39" s="84"/>
      <c r="H39" s="91"/>
      <c r="I39" s="791"/>
      <c r="L39" s="91"/>
    </row>
    <row r="40" spans="1:12" s="75" customFormat="1" ht="11.25" customHeight="1" x14ac:dyDescent="0.25">
      <c r="A40" s="790"/>
      <c r="B40" s="94" t="s">
        <v>1695</v>
      </c>
      <c r="C40" s="91"/>
      <c r="D40" s="788"/>
      <c r="E40" s="103"/>
      <c r="F40" s="84"/>
      <c r="G40" s="104"/>
      <c r="H40" s="103"/>
      <c r="I40" s="791"/>
      <c r="J40" s="88"/>
    </row>
    <row r="41" spans="1:12" x14ac:dyDescent="0.25">
      <c r="B41" s="94" t="s">
        <v>1696</v>
      </c>
    </row>
    <row r="42" spans="1:12" x14ac:dyDescent="0.25">
      <c r="B42" s="94" t="s">
        <v>1697</v>
      </c>
    </row>
    <row r="44" spans="1:12" ht="13.8" x14ac:dyDescent="0.25">
      <c r="A44" s="93">
        <v>12.05</v>
      </c>
      <c r="B44" s="76" t="s">
        <v>1698</v>
      </c>
      <c r="C44" s="788"/>
      <c r="D44" s="788"/>
      <c r="E44" s="792"/>
      <c r="F44" s="792"/>
      <c r="G44" s="792"/>
      <c r="H44" s="100"/>
      <c r="I44" s="791"/>
      <c r="J44" s="88"/>
      <c r="K44" s="75"/>
      <c r="L44" s="110" t="s">
        <v>297</v>
      </c>
    </row>
    <row r="45" spans="1:12" ht="13.8" x14ac:dyDescent="0.25">
      <c r="A45" s="789"/>
      <c r="B45" s="651" t="s">
        <v>1699</v>
      </c>
      <c r="C45" s="794"/>
      <c r="D45" s="794"/>
      <c r="E45" s="1084" t="s">
        <v>295</v>
      </c>
      <c r="F45" s="1084" t="s">
        <v>330</v>
      </c>
      <c r="G45" s="1084" t="s">
        <v>302</v>
      </c>
      <c r="H45" s="74"/>
      <c r="I45" s="75"/>
      <c r="J45"/>
      <c r="K45"/>
      <c r="L45"/>
    </row>
    <row r="46" spans="1:12" ht="13.8" x14ac:dyDescent="0.25">
      <c r="A46" s="790"/>
      <c r="B46" s="1084" t="s">
        <v>357</v>
      </c>
      <c r="C46" s="1084" t="s">
        <v>1272</v>
      </c>
      <c r="D46" s="1084" t="s">
        <v>300</v>
      </c>
      <c r="E46" s="1084" t="s">
        <v>1273</v>
      </c>
      <c r="F46" s="1084" t="s">
        <v>1111</v>
      </c>
      <c r="G46" s="1084" t="s">
        <v>306</v>
      </c>
      <c r="H46" s="795"/>
      <c r="I46" s="77"/>
      <c r="J46"/>
      <c r="K46"/>
      <c r="L46"/>
    </row>
    <row r="47" spans="1:12" ht="13.8" x14ac:dyDescent="0.25">
      <c r="A47" s="790"/>
      <c r="B47" s="1084" t="s">
        <v>1274</v>
      </c>
      <c r="C47" s="1084" t="s">
        <v>1275</v>
      </c>
      <c r="D47" s="1084" t="s">
        <v>304</v>
      </c>
      <c r="E47" s="1084" t="s">
        <v>1274</v>
      </c>
      <c r="F47" s="1084" t="s">
        <v>1112</v>
      </c>
      <c r="G47" s="1096" t="s">
        <v>335</v>
      </c>
      <c r="H47" s="791"/>
      <c r="I47" s="75"/>
      <c r="J47"/>
      <c r="K47"/>
      <c r="L47"/>
    </row>
    <row r="48" spans="1:12" ht="13.8" x14ac:dyDescent="0.25">
      <c r="A48" s="790"/>
      <c r="B48" s="80"/>
      <c r="C48" s="81"/>
      <c r="D48" s="82"/>
      <c r="E48" s="344"/>
      <c r="F48" s="83"/>
      <c r="G48" s="80"/>
      <c r="H48" s="791"/>
      <c r="J48"/>
      <c r="K48"/>
      <c r="L48" s="87">
        <f>(SUM(C48:C54))</f>
        <v>0</v>
      </c>
    </row>
    <row r="49" spans="1:12" ht="13.8" x14ac:dyDescent="0.25">
      <c r="A49" s="790"/>
      <c r="B49" s="80"/>
      <c r="C49" s="81"/>
      <c r="D49" s="82"/>
      <c r="E49" s="344"/>
      <c r="F49" s="83"/>
      <c r="G49" s="80"/>
      <c r="H49" s="791"/>
      <c r="I49" s="88"/>
      <c r="J49"/>
      <c r="K49"/>
      <c r="L49"/>
    </row>
    <row r="50" spans="1:12" ht="13.8" x14ac:dyDescent="0.25">
      <c r="A50" s="790"/>
      <c r="B50" s="80"/>
      <c r="C50" s="81"/>
      <c r="D50" s="82"/>
      <c r="E50" s="344"/>
      <c r="F50" s="83"/>
      <c r="G50" s="80"/>
      <c r="H50" s="791"/>
      <c r="I50" s="88"/>
      <c r="J50"/>
      <c r="K50"/>
      <c r="L50"/>
    </row>
    <row r="51" spans="1:12" ht="13.8" x14ac:dyDescent="0.25">
      <c r="A51" s="790"/>
      <c r="B51" s="80"/>
      <c r="C51" s="81"/>
      <c r="D51" s="82"/>
      <c r="E51" s="344"/>
      <c r="F51" s="83"/>
      <c r="G51" s="80"/>
      <c r="H51" s="791"/>
      <c r="I51" s="88"/>
      <c r="J51"/>
      <c r="K51"/>
      <c r="L51"/>
    </row>
    <row r="52" spans="1:12" ht="13.8" x14ac:dyDescent="0.25">
      <c r="A52" s="790"/>
      <c r="B52" s="80"/>
      <c r="C52" s="81"/>
      <c r="D52" s="82"/>
      <c r="E52" s="344"/>
      <c r="F52" s="83"/>
      <c r="G52" s="80"/>
      <c r="H52" s="791"/>
      <c r="I52" s="88"/>
      <c r="J52"/>
      <c r="K52"/>
      <c r="L52"/>
    </row>
    <row r="53" spans="1:12" ht="13.8" x14ac:dyDescent="0.25">
      <c r="A53" s="75"/>
      <c r="B53" s="80"/>
      <c r="C53" s="81"/>
      <c r="D53" s="82"/>
      <c r="E53" s="344"/>
      <c r="F53" s="83"/>
      <c r="G53" s="80"/>
      <c r="H53" s="791"/>
      <c r="I53" s="88"/>
      <c r="J53"/>
      <c r="K53"/>
      <c r="L53"/>
    </row>
    <row r="54" spans="1:12" ht="13.8" x14ac:dyDescent="0.25">
      <c r="A54" s="790"/>
      <c r="B54" s="80"/>
      <c r="C54" s="81"/>
      <c r="D54" s="82"/>
      <c r="E54" s="344"/>
      <c r="F54" s="83"/>
      <c r="G54" s="80"/>
      <c r="H54" s="791"/>
      <c r="I54" s="88"/>
      <c r="J54"/>
      <c r="K54"/>
      <c r="L54"/>
    </row>
    <row r="55" spans="1:12" ht="13.8" x14ac:dyDescent="0.25">
      <c r="A55" s="75"/>
      <c r="B55" s="86" t="s">
        <v>822</v>
      </c>
      <c r="C55" s="91"/>
      <c r="D55" s="788"/>
      <c r="E55" s="103"/>
      <c r="F55" s="84"/>
      <c r="G55" s="104"/>
      <c r="H55" s="103"/>
      <c r="I55" s="791"/>
      <c r="J55" s="88"/>
      <c r="K55" s="75"/>
      <c r="L55" s="75"/>
    </row>
    <row r="56" spans="1:12" ht="13.8" x14ac:dyDescent="0.25">
      <c r="A56" s="790"/>
      <c r="B56" s="105" t="s">
        <v>1276</v>
      </c>
      <c r="C56" s="91"/>
      <c r="D56" s="788"/>
      <c r="E56" s="103"/>
      <c r="F56" s="84"/>
      <c r="G56" s="104"/>
      <c r="H56" s="103"/>
      <c r="I56" s="791"/>
      <c r="J56" s="88"/>
      <c r="K56" s="75"/>
      <c r="L56" s="75"/>
    </row>
    <row r="57" spans="1:12" ht="13.8" x14ac:dyDescent="0.25">
      <c r="A57" s="790"/>
      <c r="B57" s="105" t="s">
        <v>1277</v>
      </c>
      <c r="C57" s="91"/>
      <c r="D57" s="788"/>
      <c r="E57" s="103"/>
      <c r="F57" s="84"/>
      <c r="G57" s="104"/>
      <c r="H57" s="103"/>
      <c r="I57" s="791"/>
      <c r="J57" s="88"/>
      <c r="K57" s="75"/>
      <c r="L57" s="75"/>
    </row>
    <row r="58" spans="1:12" ht="13.8" x14ac:dyDescent="0.25">
      <c r="A58" s="790"/>
      <c r="B58" s="94" t="s">
        <v>1278</v>
      </c>
      <c r="C58" s="91"/>
      <c r="D58" s="788"/>
      <c r="E58" s="103"/>
      <c r="F58" s="84"/>
      <c r="G58" s="104"/>
      <c r="H58" s="103"/>
      <c r="I58" s="791"/>
      <c r="J58" s="88"/>
      <c r="K58" s="75"/>
      <c r="L58" s="75"/>
    </row>
    <row r="59" spans="1:12" x14ac:dyDescent="0.25">
      <c r="A59" s="268"/>
    </row>
  </sheetData>
  <phoneticPr fontId="3" type="noConversion"/>
  <printOptions horizontalCentered="1"/>
  <pageMargins left="0.5" right="0.5" top="0.5" bottom="0.5" header="0.4" footer="0.5"/>
  <pageSetup scale="85" orientation="portrait" r:id="rId1"/>
  <headerFooter alignWithMargins="0">
    <oddFooter>&amp;L&amp;8DWM/UST - 11/15/2024 Claim Forms&amp;R&amp;8(See also 11/15/2024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2">
    <tabColor indexed="8"/>
    <pageSetUpPr fitToPage="1"/>
  </sheetPr>
  <dimension ref="A1:I68"/>
  <sheetViews>
    <sheetView view="pageBreakPreview" topLeftCell="A33" zoomScaleNormal="100" zoomScaleSheetLayoutView="100" workbookViewId="0">
      <selection activeCell="E48" sqref="E48"/>
    </sheetView>
  </sheetViews>
  <sheetFormatPr defaultRowHeight="13.2" x14ac:dyDescent="0.25"/>
  <cols>
    <col min="1" max="2" width="9.6640625" customWidth="1"/>
    <col min="3" max="3" width="23.6640625" customWidth="1"/>
    <col min="4" max="4" width="13.6640625" customWidth="1"/>
    <col min="5" max="5" width="14.33203125" customWidth="1"/>
    <col min="6" max="6" width="14.6640625" customWidth="1"/>
    <col min="7" max="7" width="8.44140625" customWidth="1"/>
    <col min="8" max="8" width="6.6640625" customWidth="1"/>
    <col min="9" max="9" width="13" customWidth="1"/>
    <col min="10" max="10" width="1.6640625" customWidth="1"/>
  </cols>
  <sheetData>
    <row r="1" spans="1:9" x14ac:dyDescent="0.25">
      <c r="A1" s="196" t="s">
        <v>879</v>
      </c>
      <c r="B1" s="1087" t="str">
        <f>IF('Cost Summary Forms'!J1&gt;0,'Cost Summary Forms'!J1,"")</f>
        <v/>
      </c>
      <c r="C1" s="111" t="s">
        <v>2</v>
      </c>
      <c r="D1" s="118"/>
      <c r="E1" s="633" t="str">
        <f>IF('Cost Summary Forms'!E3&gt;0,'Cost Summary Forms'!E3,"")</f>
        <v/>
      </c>
      <c r="F1" s="118"/>
      <c r="G1" s="111" t="s">
        <v>880</v>
      </c>
      <c r="H1" s="114"/>
      <c r="I1" s="114" t="s">
        <v>881</v>
      </c>
    </row>
    <row r="2" spans="1:9" ht="26.25" customHeight="1" x14ac:dyDescent="0.3">
      <c r="A2" s="70" t="s">
        <v>1700</v>
      </c>
      <c r="B2" s="71"/>
      <c r="C2" s="71"/>
      <c r="D2" s="71"/>
      <c r="E2" s="71"/>
      <c r="F2" s="115"/>
      <c r="G2" s="115"/>
      <c r="H2" s="115"/>
      <c r="I2" s="115"/>
    </row>
    <row r="3" spans="1:9" ht="7.5" customHeight="1" x14ac:dyDescent="0.3">
      <c r="A3" s="118"/>
      <c r="B3" s="118"/>
      <c r="C3" s="118"/>
      <c r="D3" s="118"/>
      <c r="E3" s="118"/>
      <c r="F3" s="117"/>
      <c r="G3" s="118"/>
      <c r="H3" s="118"/>
      <c r="I3" s="117"/>
    </row>
    <row r="4" spans="1:9" ht="8.25" customHeight="1" thickBot="1" x14ac:dyDescent="0.3">
      <c r="C4" s="198"/>
      <c r="E4" s="199"/>
      <c r="F4" s="199"/>
      <c r="G4" s="199"/>
      <c r="H4" s="199"/>
      <c r="I4" s="199"/>
    </row>
    <row r="5" spans="1:9" s="4" customFormat="1" ht="14.4" thickBot="1" x14ac:dyDescent="0.3">
      <c r="A5" s="347" t="s">
        <v>1701</v>
      </c>
      <c r="B5"/>
      <c r="C5" s="626"/>
      <c r="D5" s="156"/>
      <c r="E5" s="201"/>
      <c r="F5" s="201"/>
      <c r="G5" s="1138" t="s">
        <v>1702</v>
      </c>
      <c r="H5" s="1138"/>
      <c r="I5" s="1138" t="s">
        <v>1703</v>
      </c>
    </row>
    <row r="6" spans="1:9" s="1" customFormat="1" ht="7.5" customHeight="1" x14ac:dyDescent="0.25">
      <c r="A6" s="202"/>
      <c r="B6" s="1100"/>
      <c r="D6" s="202"/>
      <c r="E6" s="1084"/>
      <c r="F6" s="1084"/>
      <c r="G6" s="1138"/>
      <c r="H6" s="1138"/>
      <c r="I6" s="1138"/>
    </row>
    <row r="7" spans="1:9" s="1" customFormat="1" ht="11.25" customHeight="1" x14ac:dyDescent="0.3">
      <c r="A7" s="329"/>
      <c r="B7" s="1100" t="s">
        <v>1704</v>
      </c>
      <c r="C7" s="1100"/>
      <c r="D7" s="330"/>
      <c r="E7" s="1084"/>
      <c r="F7" s="1084"/>
      <c r="G7" s="1084" t="s">
        <v>999</v>
      </c>
      <c r="H7" s="1084" t="s">
        <v>1213</v>
      </c>
      <c r="I7" s="1084" t="s">
        <v>1050</v>
      </c>
    </row>
    <row r="8" spans="1:9" s="1" customFormat="1" ht="11.25" customHeight="1" x14ac:dyDescent="0.25">
      <c r="A8" s="4"/>
      <c r="B8" s="1100" t="s">
        <v>1442</v>
      </c>
      <c r="C8" s="1100" t="s">
        <v>1705</v>
      </c>
      <c r="D8" s="330" t="s">
        <v>1706</v>
      </c>
      <c r="E8" s="1084" t="s">
        <v>1707</v>
      </c>
      <c r="F8" s="1084" t="s">
        <v>1708</v>
      </c>
      <c r="G8" s="1224" t="s">
        <v>1388</v>
      </c>
      <c r="H8" s="1224"/>
      <c r="I8" s="1084" t="s">
        <v>1709</v>
      </c>
    </row>
    <row r="9" spans="1:9" x14ac:dyDescent="0.25">
      <c r="A9" s="187" t="s">
        <v>1710</v>
      </c>
      <c r="B9" s="204"/>
      <c r="C9" s="609"/>
      <c r="D9" s="625"/>
      <c r="E9" s="345"/>
      <c r="F9" s="82"/>
      <c r="G9" s="81"/>
      <c r="H9" s="82"/>
      <c r="I9" s="81"/>
    </row>
    <row r="10" spans="1:9" x14ac:dyDescent="0.25">
      <c r="A10" s="187" t="s">
        <v>1711</v>
      </c>
      <c r="B10" s="204"/>
      <c r="C10" s="609"/>
      <c r="D10" s="625"/>
      <c r="E10" s="345"/>
      <c r="F10" s="82"/>
      <c r="G10" s="81"/>
      <c r="H10" s="82"/>
      <c r="I10" s="80"/>
    </row>
    <row r="11" spans="1:9" x14ac:dyDescent="0.25">
      <c r="A11" s="187" t="s">
        <v>1712</v>
      </c>
      <c r="B11" s="204"/>
      <c r="C11" s="609"/>
      <c r="D11" s="625"/>
      <c r="E11" s="345"/>
      <c r="F11" s="82"/>
      <c r="G11" s="81"/>
      <c r="H11" s="82"/>
      <c r="I11" s="80"/>
    </row>
    <row r="12" spans="1:9" x14ac:dyDescent="0.25">
      <c r="A12" s="187" t="s">
        <v>1713</v>
      </c>
      <c r="B12" s="204"/>
      <c r="C12" s="609"/>
      <c r="D12" s="625"/>
      <c r="E12" s="345"/>
      <c r="F12" s="82"/>
      <c r="G12" s="81"/>
      <c r="H12" s="82"/>
      <c r="I12" s="80"/>
    </row>
    <row r="13" spans="1:9" x14ac:dyDescent="0.25">
      <c r="A13" s="187" t="s">
        <v>1714</v>
      </c>
      <c r="B13" s="204"/>
      <c r="C13" s="609"/>
      <c r="D13" s="625"/>
      <c r="E13" s="345"/>
      <c r="F13" s="82"/>
      <c r="G13" s="81"/>
      <c r="H13" s="82"/>
      <c r="I13" s="80"/>
    </row>
    <row r="14" spans="1:9" ht="7.5" customHeight="1" x14ac:dyDescent="0.25">
      <c r="A14" s="187"/>
      <c r="B14" s="187"/>
      <c r="C14" s="216"/>
      <c r="D14" s="353"/>
      <c r="E14" s="84"/>
      <c r="F14" s="104"/>
      <c r="G14" s="84"/>
      <c r="H14" s="84"/>
      <c r="I14" s="103"/>
    </row>
    <row r="15" spans="1:9" s="62" customFormat="1" ht="13.8" x14ac:dyDescent="0.25">
      <c r="A15" s="352" t="s">
        <v>1715</v>
      </c>
      <c r="E15" s="207"/>
    </row>
    <row r="16" spans="1:9" ht="12.75" customHeight="1" x14ac:dyDescent="0.25">
      <c r="A16" s="94" t="s">
        <v>1716</v>
      </c>
      <c r="E16" s="84"/>
      <c r="F16" s="108"/>
      <c r="I16" s="209"/>
    </row>
    <row r="17" spans="1:9" s="4" customFormat="1" ht="13.5" customHeight="1" x14ac:dyDescent="0.25">
      <c r="A17" s="94" t="s">
        <v>1717</v>
      </c>
      <c r="D17" s="156"/>
      <c r="E17" s="215"/>
    </row>
    <row r="18" spans="1:9" s="4" customFormat="1" ht="13.5" customHeight="1" x14ac:dyDescent="0.25">
      <c r="A18" s="94" t="s">
        <v>1718</v>
      </c>
      <c r="D18" s="156"/>
      <c r="E18" s="215"/>
    </row>
    <row r="19" spans="1:9" s="4" customFormat="1" ht="7.5" customHeight="1" x14ac:dyDescent="0.3">
      <c r="A19" s="118"/>
      <c r="B19" s="118"/>
      <c r="C19" s="118"/>
      <c r="D19" s="118"/>
      <c r="E19" s="118"/>
      <c r="F19" s="117"/>
      <c r="G19" s="118"/>
      <c r="H19" s="118"/>
      <c r="I19" s="117"/>
    </row>
    <row r="20" spans="1:9" ht="7.5" customHeight="1" thickBot="1" x14ac:dyDescent="0.3">
      <c r="C20" s="198"/>
      <c r="E20" s="199"/>
      <c r="F20" s="199"/>
      <c r="G20" s="199"/>
      <c r="H20" s="199"/>
      <c r="I20" s="199"/>
    </row>
    <row r="21" spans="1:9" ht="14.4" thickBot="1" x14ac:dyDescent="0.3">
      <c r="A21" s="347" t="s">
        <v>1701</v>
      </c>
      <c r="C21" s="626"/>
      <c r="D21" s="156"/>
      <c r="E21" s="201"/>
      <c r="F21" s="201"/>
      <c r="G21" s="1138" t="s">
        <v>1702</v>
      </c>
      <c r="H21" s="1138"/>
      <c r="I21" s="1138" t="s">
        <v>1703</v>
      </c>
    </row>
    <row r="22" spans="1:9" x14ac:dyDescent="0.25">
      <c r="A22" s="202"/>
      <c r="B22" s="1100"/>
      <c r="C22" s="1"/>
      <c r="D22" s="202"/>
      <c r="E22" s="1084"/>
      <c r="F22" s="1084"/>
      <c r="G22" s="1138"/>
      <c r="H22" s="1138"/>
      <c r="I22" s="1138"/>
    </row>
    <row r="23" spans="1:9" ht="13.8" x14ac:dyDescent="0.3">
      <c r="A23" s="329"/>
      <c r="B23" s="1100" t="s">
        <v>1704</v>
      </c>
      <c r="C23" s="1100"/>
      <c r="D23" s="330"/>
      <c r="E23" s="1084"/>
      <c r="F23" s="1084"/>
      <c r="G23" s="1084" t="s">
        <v>999</v>
      </c>
      <c r="H23" s="1084" t="s">
        <v>1213</v>
      </c>
      <c r="I23" s="1084" t="s">
        <v>1050</v>
      </c>
    </row>
    <row r="24" spans="1:9" x14ac:dyDescent="0.25">
      <c r="A24" s="4"/>
      <c r="B24" s="1100" t="s">
        <v>1442</v>
      </c>
      <c r="C24" s="1100" t="s">
        <v>1705</v>
      </c>
      <c r="D24" s="330" t="s">
        <v>1706</v>
      </c>
      <c r="E24" s="1084" t="s">
        <v>1707</v>
      </c>
      <c r="F24" s="1084" t="s">
        <v>1708</v>
      </c>
      <c r="G24" s="1224" t="s">
        <v>1388</v>
      </c>
      <c r="H24" s="1224"/>
      <c r="I24" s="1084" t="s">
        <v>1709</v>
      </c>
    </row>
    <row r="25" spans="1:9" x14ac:dyDescent="0.25">
      <c r="A25" s="187" t="s">
        <v>1710</v>
      </c>
      <c r="B25" s="204"/>
      <c r="C25" s="609"/>
      <c r="D25" s="625"/>
      <c r="E25" s="345"/>
      <c r="F25" s="82"/>
      <c r="G25" s="81"/>
      <c r="H25" s="82"/>
      <c r="I25" s="81"/>
    </row>
    <row r="26" spans="1:9" x14ac:dyDescent="0.25">
      <c r="A26" s="187" t="s">
        <v>1711</v>
      </c>
      <c r="B26" s="204"/>
      <c r="C26" s="609"/>
      <c r="D26" s="625"/>
      <c r="E26" s="345"/>
      <c r="F26" s="82"/>
      <c r="G26" s="81"/>
      <c r="H26" s="82"/>
      <c r="I26" s="80"/>
    </row>
    <row r="27" spans="1:9" x14ac:dyDescent="0.25">
      <c r="A27" s="187" t="s">
        <v>1712</v>
      </c>
      <c r="B27" s="204"/>
      <c r="C27" s="609"/>
      <c r="D27" s="625"/>
      <c r="E27" s="345"/>
      <c r="F27" s="82"/>
      <c r="G27" s="81"/>
      <c r="H27" s="82"/>
      <c r="I27" s="80"/>
    </row>
    <row r="28" spans="1:9" x14ac:dyDescent="0.25">
      <c r="A28" s="187" t="s">
        <v>1713</v>
      </c>
      <c r="B28" s="204"/>
      <c r="C28" s="609"/>
      <c r="D28" s="625"/>
      <c r="E28" s="345"/>
      <c r="F28" s="82"/>
      <c r="G28" s="81"/>
      <c r="H28" s="82"/>
      <c r="I28" s="80"/>
    </row>
    <row r="29" spans="1:9" x14ac:dyDescent="0.25">
      <c r="A29" s="187" t="s">
        <v>1714</v>
      </c>
      <c r="B29" s="204"/>
      <c r="C29" s="609"/>
      <c r="D29" s="625"/>
      <c r="E29" s="345"/>
      <c r="F29" s="82"/>
      <c r="G29" s="81"/>
      <c r="H29" s="82"/>
      <c r="I29" s="80"/>
    </row>
    <row r="30" spans="1:9" ht="7.5" customHeight="1" x14ac:dyDescent="0.25">
      <c r="A30" s="187"/>
      <c r="B30" s="187"/>
      <c r="C30" s="216"/>
      <c r="D30" s="353"/>
      <c r="E30" s="84"/>
      <c r="F30" s="104"/>
      <c r="G30" s="84"/>
      <c r="H30" s="84"/>
      <c r="I30" s="103"/>
    </row>
    <row r="31" spans="1:9" ht="13.8" x14ac:dyDescent="0.25">
      <c r="A31" s="352" t="s">
        <v>1715</v>
      </c>
      <c r="B31" s="62"/>
      <c r="C31" s="62"/>
      <c r="D31" s="62"/>
      <c r="E31" s="207"/>
      <c r="F31" s="62"/>
      <c r="G31" s="62"/>
      <c r="H31" s="62"/>
      <c r="I31" s="62"/>
    </row>
    <row r="32" spans="1:9" ht="12.75" customHeight="1" x14ac:dyDescent="0.25">
      <c r="A32" s="94" t="s">
        <v>1716</v>
      </c>
      <c r="E32" s="84"/>
      <c r="F32" s="108"/>
      <c r="I32" s="209"/>
    </row>
    <row r="33" spans="1:9" s="4" customFormat="1" ht="13.5" customHeight="1" x14ac:dyDescent="0.25">
      <c r="A33" s="94" t="s">
        <v>1717</v>
      </c>
      <c r="D33" s="156"/>
      <c r="E33" s="215"/>
    </row>
    <row r="34" spans="1:9" x14ac:dyDescent="0.25">
      <c r="A34" s="94" t="s">
        <v>1718</v>
      </c>
      <c r="B34" s="4"/>
      <c r="C34" s="4"/>
      <c r="D34" s="156"/>
      <c r="E34" s="215"/>
      <c r="F34" s="4"/>
      <c r="G34" s="4"/>
      <c r="H34" s="4"/>
      <c r="I34" s="4"/>
    </row>
    <row r="35" spans="1:9" ht="7.5" customHeight="1" x14ac:dyDescent="0.3">
      <c r="A35" s="118"/>
      <c r="B35" s="118"/>
      <c r="C35" s="118"/>
      <c r="D35" s="118"/>
      <c r="E35" s="118"/>
      <c r="F35" s="117"/>
      <c r="G35" s="118"/>
      <c r="H35" s="118"/>
      <c r="I35" s="117"/>
    </row>
    <row r="36" spans="1:9" ht="7.5" customHeight="1" thickBot="1" x14ac:dyDescent="0.3">
      <c r="C36" s="198"/>
      <c r="E36" s="199"/>
      <c r="F36" s="199"/>
      <c r="G36" s="199"/>
      <c r="H36" s="199"/>
      <c r="I36" s="199"/>
    </row>
    <row r="37" spans="1:9" ht="14.4" thickBot="1" x14ac:dyDescent="0.3">
      <c r="A37" s="347" t="s">
        <v>1701</v>
      </c>
      <c r="C37" s="626"/>
      <c r="D37" s="156"/>
      <c r="E37" s="201"/>
      <c r="F37" s="201"/>
      <c r="G37" s="1138" t="s">
        <v>1702</v>
      </c>
      <c r="H37" s="1138"/>
      <c r="I37" s="1138" t="s">
        <v>1703</v>
      </c>
    </row>
    <row r="38" spans="1:9" x14ac:dyDescent="0.25">
      <c r="A38" s="202"/>
      <c r="B38" s="1100"/>
      <c r="C38" s="1"/>
      <c r="D38" s="202"/>
      <c r="E38" s="1084"/>
      <c r="F38" s="1084"/>
      <c r="G38" s="1138"/>
      <c r="H38" s="1138"/>
      <c r="I38" s="1138"/>
    </row>
    <row r="39" spans="1:9" ht="13.8" x14ac:dyDescent="0.3">
      <c r="A39" s="329"/>
      <c r="B39" s="1100" t="s">
        <v>1704</v>
      </c>
      <c r="C39" s="1100"/>
      <c r="D39" s="330"/>
      <c r="E39" s="1084"/>
      <c r="F39" s="1084"/>
      <c r="G39" s="1084" t="s">
        <v>999</v>
      </c>
      <c r="H39" s="1084" t="s">
        <v>1719</v>
      </c>
      <c r="I39" s="1084" t="s">
        <v>1050</v>
      </c>
    </row>
    <row r="40" spans="1:9" x14ac:dyDescent="0.25">
      <c r="A40" s="4"/>
      <c r="B40" s="1100" t="s">
        <v>1442</v>
      </c>
      <c r="C40" s="1100" t="s">
        <v>1705</v>
      </c>
      <c r="D40" s="330" t="s">
        <v>1706</v>
      </c>
      <c r="E40" s="1084" t="s">
        <v>1707</v>
      </c>
      <c r="F40" s="1084" t="s">
        <v>1708</v>
      </c>
      <c r="G40" s="1224" t="s">
        <v>1388</v>
      </c>
      <c r="H40" s="1224"/>
      <c r="I40" s="1084" t="s">
        <v>1709</v>
      </c>
    </row>
    <row r="41" spans="1:9" x14ac:dyDescent="0.25">
      <c r="A41" s="187" t="s">
        <v>1710</v>
      </c>
      <c r="B41" s="204"/>
      <c r="C41" s="609"/>
      <c r="D41" s="625"/>
      <c r="E41" s="345"/>
      <c r="F41" s="82"/>
      <c r="G41" s="81"/>
      <c r="H41" s="82"/>
      <c r="I41" s="81"/>
    </row>
    <row r="42" spans="1:9" x14ac:dyDescent="0.25">
      <c r="A42" s="187" t="s">
        <v>1711</v>
      </c>
      <c r="B42" s="204"/>
      <c r="C42" s="609"/>
      <c r="D42" s="625"/>
      <c r="E42" s="345"/>
      <c r="F42" s="82"/>
      <c r="G42" s="81"/>
      <c r="H42" s="82"/>
      <c r="I42" s="80"/>
    </row>
    <row r="43" spans="1:9" x14ac:dyDescent="0.25">
      <c r="A43" s="187" t="s">
        <v>1712</v>
      </c>
      <c r="B43" s="204"/>
      <c r="C43" s="609"/>
      <c r="D43" s="625"/>
      <c r="E43" s="345"/>
      <c r="F43" s="82"/>
      <c r="G43" s="81"/>
      <c r="H43" s="82"/>
      <c r="I43" s="80"/>
    </row>
    <row r="44" spans="1:9" x14ac:dyDescent="0.25">
      <c r="A44" s="187" t="s">
        <v>1713</v>
      </c>
      <c r="B44" s="204"/>
      <c r="C44" s="609"/>
      <c r="D44" s="625"/>
      <c r="E44" s="345"/>
      <c r="F44" s="82"/>
      <c r="G44" s="81"/>
      <c r="H44" s="82"/>
      <c r="I44" s="80"/>
    </row>
    <row r="45" spans="1:9" x14ac:dyDescent="0.25">
      <c r="A45" s="187" t="s">
        <v>1714</v>
      </c>
      <c r="B45" s="204"/>
      <c r="C45" s="609"/>
      <c r="D45" s="625"/>
      <c r="E45" s="345"/>
      <c r="F45" s="82"/>
      <c r="G45" s="81"/>
      <c r="H45" s="82"/>
      <c r="I45" s="80"/>
    </row>
    <row r="46" spans="1:9" ht="7.5" customHeight="1" x14ac:dyDescent="0.25">
      <c r="A46" s="187"/>
      <c r="B46" s="187"/>
      <c r="C46" s="216"/>
      <c r="D46" s="353"/>
      <c r="E46" s="84"/>
      <c r="F46" s="104"/>
      <c r="G46" s="84"/>
      <c r="H46" s="84"/>
      <c r="I46" s="103"/>
    </row>
    <row r="47" spans="1:9" ht="13.8" x14ac:dyDescent="0.25">
      <c r="A47" s="352" t="s">
        <v>1715</v>
      </c>
      <c r="B47" s="62"/>
      <c r="C47" s="62"/>
      <c r="D47" s="62"/>
      <c r="E47" s="207"/>
      <c r="F47" s="62"/>
      <c r="G47" s="62"/>
      <c r="H47" s="62"/>
      <c r="I47" s="62"/>
    </row>
    <row r="48" spans="1:9" ht="12.75" customHeight="1" x14ac:dyDescent="0.25">
      <c r="A48" s="94" t="s">
        <v>1716</v>
      </c>
      <c r="E48" s="84"/>
      <c r="F48" s="108"/>
      <c r="I48" s="209"/>
    </row>
    <row r="49" spans="1:9" s="4" customFormat="1" ht="13.5" customHeight="1" x14ac:dyDescent="0.25">
      <c r="A49" s="94" t="s">
        <v>1717</v>
      </c>
      <c r="D49" s="156"/>
      <c r="E49" s="215"/>
    </row>
    <row r="50" spans="1:9" x14ac:dyDescent="0.25">
      <c r="A50" s="94" t="s">
        <v>1718</v>
      </c>
      <c r="B50" s="4"/>
      <c r="C50" s="4"/>
      <c r="D50" s="156"/>
      <c r="E50" s="215"/>
      <c r="F50" s="4"/>
      <c r="G50" s="4"/>
      <c r="H50" s="4"/>
      <c r="I50" s="4"/>
    </row>
    <row r="51" spans="1:9" ht="11.25" customHeight="1" thickBot="1" x14ac:dyDescent="0.35">
      <c r="A51" s="355"/>
      <c r="B51" s="355"/>
      <c r="C51" s="355"/>
      <c r="D51" s="355"/>
      <c r="E51" s="355"/>
      <c r="F51" s="356"/>
      <c r="G51" s="355"/>
      <c r="H51" s="355"/>
      <c r="I51" s="356"/>
    </row>
    <row r="52" spans="1:9" ht="11.25" customHeight="1" thickTop="1" thickBot="1" x14ac:dyDescent="0.3">
      <c r="C52" s="198"/>
      <c r="E52" s="199"/>
      <c r="F52" s="199"/>
      <c r="G52" s="199"/>
      <c r="H52" s="199"/>
      <c r="I52" s="199"/>
    </row>
    <row r="53" spans="1:9" ht="14.4" thickBot="1" x14ac:dyDescent="0.3">
      <c r="A53" s="347" t="s">
        <v>1720</v>
      </c>
      <c r="C53" s="626"/>
    </row>
    <row r="54" spans="1:9" ht="6" customHeight="1" x14ac:dyDescent="0.25">
      <c r="A54" s="347"/>
      <c r="C54" s="354"/>
    </row>
    <row r="55" spans="1:9" x14ac:dyDescent="0.25">
      <c r="D55" s="1223" t="s">
        <v>1721</v>
      </c>
      <c r="E55" s="1223"/>
      <c r="F55" s="348" t="s">
        <v>1722</v>
      </c>
      <c r="G55" s="1225" t="s">
        <v>1020</v>
      </c>
      <c r="H55" s="1225"/>
    </row>
    <row r="56" spans="1:9" s="255" customFormat="1" x14ac:dyDescent="0.25">
      <c r="C56" s="1100" t="s">
        <v>1705</v>
      </c>
      <c r="D56" s="357" t="s">
        <v>1723</v>
      </c>
      <c r="E56" s="357" t="s">
        <v>1724</v>
      </c>
      <c r="F56" s="348" t="s">
        <v>1052</v>
      </c>
      <c r="G56" s="1101" t="s">
        <v>999</v>
      </c>
      <c r="H56" s="1101" t="s">
        <v>1719</v>
      </c>
      <c r="I56" s="349" t="s">
        <v>445</v>
      </c>
    </row>
    <row r="57" spans="1:9" x14ac:dyDescent="0.25">
      <c r="C57" s="609"/>
      <c r="D57" s="204"/>
      <c r="E57" s="204"/>
      <c r="F57" s="350"/>
      <c r="G57" s="624"/>
      <c r="H57" s="350"/>
      <c r="I57" s="1089">
        <f t="shared" ref="I57:I62" si="0">G57*H57</f>
        <v>0</v>
      </c>
    </row>
    <row r="58" spans="1:9" x14ac:dyDescent="0.25">
      <c r="C58" s="609"/>
      <c r="D58" s="204"/>
      <c r="E58" s="204"/>
      <c r="F58" s="350"/>
      <c r="G58" s="624"/>
      <c r="H58" s="350"/>
      <c r="I58" s="1089">
        <f t="shared" si="0"/>
        <v>0</v>
      </c>
    </row>
    <row r="59" spans="1:9" x14ac:dyDescent="0.25">
      <c r="C59" s="609"/>
      <c r="D59" s="204"/>
      <c r="E59" s="204"/>
      <c r="F59" s="350"/>
      <c r="G59" s="624"/>
      <c r="H59" s="350"/>
      <c r="I59" s="1089">
        <f t="shared" si="0"/>
        <v>0</v>
      </c>
    </row>
    <row r="60" spans="1:9" x14ac:dyDescent="0.25">
      <c r="C60" s="609"/>
      <c r="D60" s="204"/>
      <c r="E60" s="204"/>
      <c r="F60" s="350"/>
      <c r="G60" s="624"/>
      <c r="H60" s="350"/>
      <c r="I60" s="1089">
        <f t="shared" si="0"/>
        <v>0</v>
      </c>
    </row>
    <row r="61" spans="1:9" x14ac:dyDescent="0.25">
      <c r="C61" s="609"/>
      <c r="D61" s="204"/>
      <c r="E61" s="204"/>
      <c r="F61" s="350"/>
      <c r="G61" s="624"/>
      <c r="H61" s="350"/>
      <c r="I61" s="1089">
        <f t="shared" si="0"/>
        <v>0</v>
      </c>
    </row>
    <row r="62" spans="1:9" ht="13.8" thickBot="1" x14ac:dyDescent="0.3">
      <c r="C62" s="609"/>
      <c r="D62" s="204"/>
      <c r="E62" s="204"/>
      <c r="F62" s="350"/>
      <c r="G62" s="624"/>
      <c r="H62" s="350"/>
      <c r="I62" s="1089">
        <f t="shared" si="0"/>
        <v>0</v>
      </c>
    </row>
    <row r="63" spans="1:9" ht="13.8" thickBot="1" x14ac:dyDescent="0.3">
      <c r="H63" s="156" t="s">
        <v>1725</v>
      </c>
      <c r="I63" s="351">
        <f>SUM(I57:I62)</f>
        <v>0</v>
      </c>
    </row>
    <row r="64" spans="1:9" ht="13.8" thickBot="1" x14ac:dyDescent="0.3">
      <c r="A64" s="352" t="s">
        <v>1726</v>
      </c>
    </row>
    <row r="65" spans="1:9" x14ac:dyDescent="0.25">
      <c r="A65" s="94" t="s">
        <v>1022</v>
      </c>
      <c r="D65" s="156"/>
      <c r="H65" s="156" t="s">
        <v>1727</v>
      </c>
      <c r="I65" s="358"/>
    </row>
    <row r="66" spans="1:9" ht="13.8" thickBot="1" x14ac:dyDescent="0.3">
      <c r="H66" s="156" t="s">
        <v>1728</v>
      </c>
      <c r="I66" s="359"/>
    </row>
    <row r="67" spans="1:9" ht="13.8" thickBot="1" x14ac:dyDescent="0.3">
      <c r="H67" s="156" t="s">
        <v>1729</v>
      </c>
      <c r="I67" s="351">
        <f>I66-I65-I63</f>
        <v>0</v>
      </c>
    </row>
    <row r="68" spans="1:9" x14ac:dyDescent="0.25">
      <c r="A68" s="268" t="s">
        <v>978</v>
      </c>
    </row>
  </sheetData>
  <mergeCells count="11">
    <mergeCell ref="I5:I6"/>
    <mergeCell ref="G5:H6"/>
    <mergeCell ref="G8:H8"/>
    <mergeCell ref="I37:I38"/>
    <mergeCell ref="G37:H38"/>
    <mergeCell ref="D55:E55"/>
    <mergeCell ref="I21:I22"/>
    <mergeCell ref="G21:H22"/>
    <mergeCell ref="G24:H24"/>
    <mergeCell ref="G40:H40"/>
    <mergeCell ref="G55:H55"/>
  </mergeCells>
  <phoneticPr fontId="3" type="noConversion"/>
  <printOptions horizontalCentered="1"/>
  <pageMargins left="0.25" right="0.25" top="0.5" bottom="0.5"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8"/>
  </sheetPr>
  <dimension ref="A1:IV89"/>
  <sheetViews>
    <sheetView zoomScaleNormal="100" zoomScaleSheetLayoutView="100" workbookViewId="0">
      <selection activeCell="G56" sqref="G56"/>
    </sheetView>
  </sheetViews>
  <sheetFormatPr defaultColWidth="9.33203125" defaultRowHeight="13.2" x14ac:dyDescent="0.25"/>
  <cols>
    <col min="1" max="1" width="21.6640625" style="2" customWidth="1"/>
    <col min="2" max="2" width="15.33203125" style="2" customWidth="1"/>
    <col min="3" max="3" width="13.6640625" style="2" customWidth="1"/>
    <col min="4" max="4" width="12.33203125" style="2" customWidth="1"/>
    <col min="5" max="5" width="13.6640625" style="2" customWidth="1"/>
    <col min="6" max="6" width="15.5546875" style="2" customWidth="1"/>
    <col min="7" max="7" width="16.33203125" style="2" customWidth="1"/>
    <col min="8" max="8" width="18.44140625" style="2" customWidth="1"/>
    <col min="9" max="9" width="20.33203125" style="2" customWidth="1"/>
    <col min="10" max="16384" width="9.33203125" style="2"/>
  </cols>
  <sheetData>
    <row r="1" spans="1:18" s="388" customFormat="1" ht="15.6" x14ac:dyDescent="0.3">
      <c r="A1" s="387" t="s">
        <v>341</v>
      </c>
      <c r="B1" s="797"/>
      <c r="C1" s="797"/>
      <c r="D1" s="797"/>
      <c r="E1" s="389"/>
      <c r="F1" s="389"/>
      <c r="G1" s="653"/>
      <c r="H1" s="653"/>
      <c r="I1" s="797"/>
      <c r="J1" s="797"/>
      <c r="K1" s="797"/>
      <c r="L1" s="797"/>
      <c r="M1" s="797"/>
      <c r="N1" s="797"/>
      <c r="O1" s="797"/>
      <c r="P1" s="797"/>
      <c r="Q1" s="797"/>
      <c r="R1" s="797"/>
    </row>
    <row r="2" spans="1:18" s="388" customFormat="1" ht="4.5" customHeight="1" x14ac:dyDescent="0.3">
      <c r="A2" s="387"/>
      <c r="B2" s="797"/>
      <c r="C2" s="797"/>
      <c r="D2" s="797"/>
      <c r="E2" s="389"/>
      <c r="F2" s="389"/>
      <c r="G2" s="653"/>
      <c r="H2" s="653"/>
      <c r="I2" s="797"/>
      <c r="J2" s="797"/>
      <c r="K2" s="797"/>
      <c r="L2" s="797"/>
      <c r="M2" s="797"/>
      <c r="N2" s="797"/>
      <c r="O2" s="797"/>
      <c r="P2" s="797"/>
      <c r="Q2" s="797"/>
      <c r="R2" s="797"/>
    </row>
    <row r="3" spans="1:18" s="388" customFormat="1" ht="15.75" customHeight="1" x14ac:dyDescent="0.25">
      <c r="A3" s="468" t="s">
        <v>342</v>
      </c>
      <c r="B3" s="1132" t="s">
        <v>675</v>
      </c>
      <c r="C3" s="1132"/>
      <c r="D3" s="1132"/>
      <c r="E3" s="1132"/>
      <c r="F3" s="1132"/>
      <c r="G3" s="1132"/>
      <c r="H3" s="1132"/>
      <c r="I3" s="1132"/>
      <c r="J3" s="797"/>
      <c r="K3" s="1130"/>
      <c r="L3" s="1130"/>
      <c r="M3" s="1130"/>
      <c r="N3" s="1130"/>
      <c r="O3" s="1130"/>
      <c r="P3" s="1130"/>
      <c r="Q3" s="1130"/>
      <c r="R3" s="1130"/>
    </row>
    <row r="4" spans="1:18" s="388" customFormat="1" ht="77.25" customHeight="1" x14ac:dyDescent="0.25">
      <c r="A4" s="654"/>
      <c r="B4" s="1132"/>
      <c r="C4" s="1132"/>
      <c r="D4" s="1132"/>
      <c r="E4" s="1132"/>
      <c r="F4" s="1132"/>
      <c r="G4" s="1132"/>
      <c r="H4" s="1132"/>
      <c r="I4" s="1132"/>
      <c r="J4" s="797"/>
      <c r="K4" s="1130"/>
      <c r="L4" s="1130"/>
      <c r="M4" s="1130"/>
      <c r="N4" s="1130"/>
      <c r="O4" s="1130"/>
      <c r="P4" s="1130"/>
      <c r="Q4" s="1130"/>
      <c r="R4" s="1130"/>
    </row>
    <row r="5" spans="1:18" s="388" customFormat="1" ht="17.25" customHeight="1" x14ac:dyDescent="0.25">
      <c r="A5" s="647" t="s">
        <v>676</v>
      </c>
      <c r="B5" s="1082"/>
      <c r="C5" s="1082"/>
      <c r="D5" s="1082"/>
      <c r="E5" s="1082"/>
      <c r="F5" s="1082"/>
      <c r="G5" s="1082"/>
      <c r="H5" s="1082"/>
      <c r="I5" s="1082"/>
      <c r="J5" s="797"/>
      <c r="K5" s="797"/>
      <c r="L5" s="797"/>
      <c r="M5" s="797"/>
      <c r="N5" s="797"/>
      <c r="O5" s="797"/>
      <c r="P5" s="797"/>
      <c r="Q5" s="797"/>
      <c r="R5" s="797"/>
    </row>
    <row r="6" spans="1:18" s="388" customFormat="1" ht="15.75" customHeight="1" x14ac:dyDescent="0.25">
      <c r="A6" s="468" t="s">
        <v>344</v>
      </c>
      <c r="B6" s="1121" t="s">
        <v>677</v>
      </c>
      <c r="C6" s="1131"/>
      <c r="D6" s="1131"/>
      <c r="E6" s="1131"/>
      <c r="F6" s="1131"/>
      <c r="G6" s="1131"/>
      <c r="H6" s="1131"/>
      <c r="I6" s="1131"/>
      <c r="J6" s="797"/>
      <c r="K6" s="797"/>
      <c r="L6" s="797"/>
      <c r="M6" s="797"/>
      <c r="N6" s="797"/>
      <c r="O6" s="797"/>
      <c r="P6" s="797"/>
      <c r="Q6" s="797"/>
      <c r="R6" s="797"/>
    </row>
    <row r="7" spans="1:18" s="388" customFormat="1" ht="42.75" customHeight="1" x14ac:dyDescent="0.25">
      <c r="A7" s="469"/>
      <c r="B7" s="1131"/>
      <c r="C7" s="1131"/>
      <c r="D7" s="1131"/>
      <c r="E7" s="1131"/>
      <c r="F7" s="1131"/>
      <c r="G7" s="1131"/>
      <c r="H7" s="1131"/>
      <c r="I7" s="1131"/>
      <c r="J7" s="797"/>
      <c r="K7" s="797"/>
      <c r="L7" s="797"/>
      <c r="M7" s="797"/>
      <c r="N7" s="797"/>
      <c r="O7" s="797"/>
      <c r="P7" s="797"/>
      <c r="Q7" s="797"/>
      <c r="R7" s="797"/>
    </row>
    <row r="8" spans="1:18" s="388" customFormat="1" ht="18" thickBot="1" x14ac:dyDescent="0.35">
      <c r="A8" s="834"/>
      <c r="B8" s="834"/>
      <c r="C8" s="834"/>
      <c r="D8" s="470"/>
      <c r="E8" s="470"/>
      <c r="F8" s="470"/>
      <c r="G8" s="834"/>
      <c r="H8" s="834"/>
      <c r="I8" s="834"/>
      <c r="J8" s="797"/>
      <c r="K8" s="797"/>
      <c r="L8" s="797"/>
      <c r="M8" s="797"/>
      <c r="N8" s="797"/>
      <c r="O8" s="797"/>
      <c r="P8" s="797"/>
      <c r="Q8" s="797"/>
      <c r="R8" s="797"/>
    </row>
    <row r="9" spans="1:18" ht="16.2" thickTop="1" x14ac:dyDescent="0.3">
      <c r="A9" s="394" t="s">
        <v>678</v>
      </c>
      <c r="B9" s="798"/>
      <c r="C9" s="798"/>
      <c r="D9" s="798"/>
      <c r="E9" s="394"/>
      <c r="F9" s="394"/>
      <c r="G9" s="115"/>
      <c r="H9" s="115"/>
      <c r="I9" s="608" t="str">
        <f>IF('Cost Summary Forms'!J1&gt;0,'Cost Summary Forms'!J1,"")</f>
        <v/>
      </c>
      <c r="J9" s="1"/>
      <c r="K9" s="1"/>
      <c r="L9" s="1"/>
      <c r="M9" s="1"/>
      <c r="N9" s="1"/>
      <c r="O9" s="1"/>
      <c r="P9" s="1"/>
      <c r="Q9" s="1"/>
      <c r="R9" s="1"/>
    </row>
    <row r="10" spans="1:18" s="196" customFormat="1" ht="10.8" thickBot="1" x14ac:dyDescent="0.25">
      <c r="A10" s="473"/>
      <c r="B10" s="473"/>
      <c r="C10" s="473"/>
      <c r="D10" s="473"/>
      <c r="E10" s="473"/>
      <c r="F10" s="473"/>
      <c r="G10" s="473"/>
      <c r="H10" s="473"/>
      <c r="I10" s="512" t="s">
        <v>679</v>
      </c>
    </row>
    <row r="11" spans="1:18" s="113" customFormat="1" ht="5.25" customHeight="1" thickTop="1" x14ac:dyDescent="0.25">
      <c r="A11" s="16"/>
      <c r="B11" s="16"/>
      <c r="C11" s="16"/>
      <c r="D11" s="16"/>
      <c r="E11" s="16"/>
      <c r="F11" s="16"/>
      <c r="G11" s="1"/>
      <c r="H11" s="1"/>
      <c r="I11" s="1"/>
    </row>
    <row r="12" spans="1:18" ht="15.6" x14ac:dyDescent="0.3">
      <c r="A12" s="63" t="s">
        <v>680</v>
      </c>
      <c r="B12" s="1"/>
      <c r="C12" s="404"/>
      <c r="D12" s="1"/>
      <c r="E12" s="1"/>
      <c r="F12" s="1"/>
      <c r="G12" s="423"/>
      <c r="H12" s="423"/>
      <c r="I12" s="395"/>
      <c r="J12" s="1"/>
      <c r="K12" s="1"/>
      <c r="L12" s="1"/>
      <c r="M12" s="1"/>
      <c r="N12" s="1"/>
      <c r="O12" s="1"/>
      <c r="P12" s="1"/>
      <c r="Q12" s="1"/>
      <c r="R12" s="1"/>
    </row>
    <row r="13" spans="1:18" x14ac:dyDescent="0.25">
      <c r="A13" s="325" t="s">
        <v>681</v>
      </c>
      <c r="B13" s="16"/>
      <c r="C13" s="1"/>
      <c r="D13" s="1"/>
      <c r="E13" s="1"/>
      <c r="F13" s="1"/>
      <c r="G13" s="1"/>
      <c r="H13" s="1"/>
      <c r="I13" s="1"/>
      <c r="J13" s="1"/>
      <c r="K13" s="1"/>
      <c r="L13" s="1"/>
      <c r="M13" s="1"/>
      <c r="N13" s="1"/>
      <c r="O13" s="1"/>
      <c r="P13" s="1"/>
      <c r="Q13" s="1"/>
      <c r="R13" s="1"/>
    </row>
    <row r="14" spans="1:18" s="113" customFormat="1" ht="11.4" x14ac:dyDescent="0.2">
      <c r="A14" s="591" t="s">
        <v>682</v>
      </c>
      <c r="B14" s="422"/>
    </row>
    <row r="15" spans="1:18" ht="7.5" customHeight="1" x14ac:dyDescent="0.25">
      <c r="A15" s="1"/>
      <c r="B15" s="1"/>
      <c r="C15" s="1"/>
      <c r="D15" s="16"/>
      <c r="E15" s="202"/>
      <c r="F15" s="1"/>
      <c r="G15" s="1"/>
      <c r="H15" s="202"/>
      <c r="I15" s="646"/>
      <c r="J15" s="1"/>
      <c r="K15" s="1"/>
      <c r="L15" s="1"/>
      <c r="M15" s="1"/>
      <c r="N15" s="1"/>
      <c r="O15" s="1"/>
      <c r="P15" s="1"/>
      <c r="Q15" s="1"/>
      <c r="R15" s="1"/>
    </row>
    <row r="16" spans="1:18" x14ac:dyDescent="0.25">
      <c r="A16" s="16" t="s">
        <v>683</v>
      </c>
      <c r="B16" s="1"/>
      <c r="C16" s="1"/>
      <c r="D16" s="16"/>
      <c r="E16" s="202"/>
      <c r="F16" s="443" t="s">
        <v>495</v>
      </c>
      <c r="G16" s="443" t="s">
        <v>684</v>
      </c>
      <c r="H16" s="443" t="s">
        <v>497</v>
      </c>
      <c r="I16" s="410" t="s">
        <v>498</v>
      </c>
      <c r="J16" s="1"/>
      <c r="K16" s="1"/>
      <c r="L16" s="1"/>
      <c r="M16" s="1"/>
      <c r="N16" s="1"/>
      <c r="O16" s="1"/>
      <c r="P16" s="1"/>
      <c r="Q16" s="1"/>
      <c r="R16" s="1"/>
    </row>
    <row r="17" spans="1:9" x14ac:dyDescent="0.25">
      <c r="A17" s="645" t="s">
        <v>685</v>
      </c>
      <c r="B17" s="1"/>
      <c r="C17" s="1"/>
      <c r="D17" s="16"/>
      <c r="E17" s="442"/>
      <c r="F17" s="655"/>
      <c r="G17" s="820"/>
      <c r="H17" s="821"/>
      <c r="I17" s="821">
        <f>G17*H17</f>
        <v>0</v>
      </c>
    </row>
    <row r="18" spans="1:9" x14ac:dyDescent="0.25">
      <c r="A18" s="645" t="s">
        <v>686</v>
      </c>
      <c r="B18" s="1"/>
      <c r="C18" s="1"/>
      <c r="D18" s="16"/>
      <c r="E18" s="442"/>
      <c r="F18" s="655"/>
      <c r="G18" s="820"/>
      <c r="H18" s="821"/>
      <c r="I18" s="821">
        <f>G18*H18</f>
        <v>0</v>
      </c>
    </row>
    <row r="19" spans="1:9" ht="4.5" customHeight="1" thickBot="1" x14ac:dyDescent="0.3">
      <c r="A19" s="645"/>
      <c r="B19" s="1"/>
      <c r="C19" s="1"/>
      <c r="D19" s="16"/>
      <c r="E19" s="442"/>
      <c r="F19" s="656"/>
      <c r="G19" s="823"/>
      <c r="H19" s="824"/>
      <c r="I19" s="824"/>
    </row>
    <row r="20" spans="1:9" ht="14.4" thickBot="1" x14ac:dyDescent="0.3">
      <c r="A20" s="325" t="s">
        <v>687</v>
      </c>
      <c r="B20" s="1"/>
      <c r="C20" s="1"/>
      <c r="D20" s="16"/>
      <c r="E20" s="442"/>
      <c r="F20" s="656"/>
      <c r="G20" s="1"/>
      <c r="H20" s="644" t="s">
        <v>688</v>
      </c>
      <c r="I20" s="491">
        <f>SUM(I17:I18)</f>
        <v>0</v>
      </c>
    </row>
    <row r="21" spans="1:9" s="113" customFormat="1" ht="10.199999999999999" x14ac:dyDescent="0.2">
      <c r="B21" s="657"/>
      <c r="C21" s="399"/>
      <c r="D21" s="412"/>
      <c r="E21" s="412"/>
      <c r="F21" s="412"/>
      <c r="H21" s="399"/>
      <c r="I21" s="395"/>
    </row>
    <row r="22" spans="1:9" ht="3.75" customHeight="1" thickBot="1" x14ac:dyDescent="0.3">
      <c r="A22" s="645"/>
      <c r="B22" s="1"/>
      <c r="C22" s="1"/>
      <c r="D22" s="16"/>
      <c r="E22" s="202"/>
      <c r="F22" s="656"/>
      <c r="G22" s="823"/>
      <c r="H22" s="824"/>
      <c r="I22" s="824"/>
    </row>
    <row r="23" spans="1:9" ht="16.2" thickTop="1" x14ac:dyDescent="0.3">
      <c r="A23" s="396" t="s">
        <v>689</v>
      </c>
      <c r="B23" s="397"/>
      <c r="C23" s="799"/>
      <c r="D23" s="799"/>
      <c r="E23" s="799"/>
      <c r="F23" s="799"/>
      <c r="G23" s="398"/>
      <c r="H23" s="658"/>
      <c r="I23" s="800"/>
    </row>
    <row r="24" spans="1:9" ht="3" customHeight="1" x14ac:dyDescent="0.3">
      <c r="A24" s="63"/>
      <c r="B24" s="16"/>
      <c r="C24" s="1"/>
      <c r="D24" s="1"/>
      <c r="E24" s="1"/>
      <c r="F24" s="1"/>
      <c r="G24" s="399"/>
      <c r="H24" s="659"/>
      <c r="I24" s="798"/>
    </row>
    <row r="25" spans="1:9" x14ac:dyDescent="0.25">
      <c r="A25" s="801" t="s">
        <v>690</v>
      </c>
      <c r="B25" s="1080"/>
      <c r="C25" s="823"/>
      <c r="D25" s="1081">
        <f>(B25*2)+(C25*2)</f>
        <v>0</v>
      </c>
      <c r="E25" s="870"/>
      <c r="F25" s="1081"/>
      <c r="G25" s="870"/>
      <c r="H25" s="1080"/>
      <c r="I25" s="660" t="s">
        <v>350</v>
      </c>
    </row>
    <row r="26" spans="1:9" x14ac:dyDescent="0.25">
      <c r="A26" s="641" t="s">
        <v>691</v>
      </c>
      <c r="B26" s="1079" t="s">
        <v>692</v>
      </c>
      <c r="C26" s="1079" t="s">
        <v>693</v>
      </c>
      <c r="D26" s="1079" t="s">
        <v>694</v>
      </c>
      <c r="E26" s="642" t="s">
        <v>695</v>
      </c>
      <c r="F26" s="1079" t="s">
        <v>696</v>
      </c>
      <c r="G26" s="642" t="s">
        <v>697</v>
      </c>
      <c r="H26" s="1079" t="s">
        <v>698</v>
      </c>
      <c r="I26" s="590" t="s">
        <v>354</v>
      </c>
    </row>
    <row r="27" spans="1:9" ht="3.75" customHeight="1" x14ac:dyDescent="0.25">
      <c r="A27" s="803"/>
      <c r="B27" s="803"/>
      <c r="C27" s="400"/>
      <c r="D27" s="400"/>
      <c r="E27" s="400"/>
      <c r="F27" s="400"/>
      <c r="G27" s="400"/>
      <c r="H27" s="401"/>
      <c r="I27" s="803"/>
    </row>
    <row r="28" spans="1:9" x14ac:dyDescent="0.25">
      <c r="A28" s="325" t="s">
        <v>699</v>
      </c>
      <c r="B28" s="16"/>
      <c r="C28" s="1"/>
      <c r="D28" s="1"/>
      <c r="E28" s="1"/>
      <c r="F28" s="1"/>
      <c r="G28" s="1"/>
      <c r="H28" s="1"/>
      <c r="I28" s="1"/>
    </row>
    <row r="29" spans="1:9" s="113" customFormat="1" ht="11.4" x14ac:dyDescent="0.2">
      <c r="A29" s="591" t="s">
        <v>700</v>
      </c>
      <c r="B29" s="422"/>
    </row>
    <row r="30" spans="1:9" s="113" customFormat="1" ht="9.75" customHeight="1" x14ac:dyDescent="0.2">
      <c r="A30" s="591"/>
      <c r="B30" s="422"/>
    </row>
    <row r="31" spans="1:9" ht="13.8" x14ac:dyDescent="0.25">
      <c r="A31" s="402" t="s">
        <v>701</v>
      </c>
      <c r="B31" s="1"/>
      <c r="C31" s="1"/>
      <c r="D31" s="1"/>
      <c r="E31" s="1"/>
      <c r="F31" s="1"/>
      <c r="G31" s="1"/>
      <c r="H31" s="1"/>
      <c r="I31" s="1"/>
    </row>
    <row r="32" spans="1:9" ht="3.75" customHeight="1" x14ac:dyDescent="0.25">
      <c r="A32" s="262"/>
      <c r="B32" s="1"/>
      <c r="C32" s="1"/>
      <c r="D32" s="1"/>
      <c r="E32" s="1"/>
      <c r="F32" s="1"/>
      <c r="G32" s="1"/>
      <c r="H32" s="1"/>
      <c r="I32" s="1"/>
    </row>
    <row r="33" spans="1:256" x14ac:dyDescent="0.25">
      <c r="A33" s="16" t="s">
        <v>702</v>
      </c>
      <c r="B33" s="1"/>
      <c r="C33" s="262"/>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3" customHeight="1" x14ac:dyDescent="0.25">
      <c r="A34" s="16"/>
      <c r="B34" s="1"/>
      <c r="C34" s="262"/>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x14ac:dyDescent="0.25">
      <c r="A35" s="404" t="s">
        <v>703</v>
      </c>
      <c r="B35" s="404" t="s">
        <v>704</v>
      </c>
      <c r="C35" s="404" t="s">
        <v>705</v>
      </c>
      <c r="D35" s="404" t="s">
        <v>588</v>
      </c>
      <c r="E35" s="404" t="s">
        <v>591</v>
      </c>
      <c r="F35" s="263" t="s">
        <v>706</v>
      </c>
      <c r="G35" s="404" t="s">
        <v>593</v>
      </c>
      <c r="H35" s="426" t="s">
        <v>436</v>
      </c>
      <c r="I35" s="263" t="s">
        <v>594</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13.8" thickBot="1" x14ac:dyDescent="0.3">
      <c r="A36" s="263" t="s">
        <v>707</v>
      </c>
      <c r="B36" s="404" t="s">
        <v>299</v>
      </c>
      <c r="C36" s="263" t="s">
        <v>708</v>
      </c>
      <c r="D36" s="407" t="s">
        <v>596</v>
      </c>
      <c r="E36" s="407" t="s">
        <v>599</v>
      </c>
      <c r="F36" s="408" t="s">
        <v>600</v>
      </c>
      <c r="G36" s="263" t="s">
        <v>304</v>
      </c>
      <c r="H36" s="484" t="s">
        <v>709</v>
      </c>
      <c r="I36" s="263" t="s">
        <v>445</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13.8" thickBot="1" x14ac:dyDescent="0.3">
      <c r="A37" s="655"/>
      <c r="B37" s="661"/>
      <c r="C37" s="662"/>
      <c r="D37" s="663"/>
      <c r="E37" s="663"/>
      <c r="F37" s="664"/>
      <c r="G37" s="655"/>
      <c r="H37" s="665">
        <v>30</v>
      </c>
      <c r="I37" s="481">
        <f>F37*E37</f>
        <v>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x14ac:dyDescent="0.25">
      <c r="A38" s="419"/>
      <c r="B38" s="1"/>
      <c r="C38" s="1"/>
      <c r="D38" s="1"/>
      <c r="E38" s="1"/>
      <c r="F38" s="1"/>
      <c r="G38" s="1"/>
      <c r="H38" s="1"/>
      <c r="I38" s="50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25">
      <c r="A39" s="325" t="s">
        <v>710</v>
      </c>
      <c r="B39" s="1"/>
      <c r="C39" s="1"/>
      <c r="D39" s="1"/>
      <c r="E39" s="1"/>
      <c r="F39" s="643" t="s">
        <v>711</v>
      </c>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3.8" thickBot="1" x14ac:dyDescent="0.3">
      <c r="A40" s="326" t="s">
        <v>712</v>
      </c>
      <c r="B40" s="1"/>
      <c r="C40" s="1"/>
      <c r="D40" s="1"/>
      <c r="E40" s="1"/>
      <c r="F40" s="477" t="s">
        <v>713</v>
      </c>
      <c r="G40" s="477" t="s">
        <v>585</v>
      </c>
      <c r="H40" s="263" t="s">
        <v>586</v>
      </c>
      <c r="I40" s="395" t="s">
        <v>445</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ht="13.8" thickBot="1" x14ac:dyDescent="0.3">
      <c r="A41" s="326" t="s">
        <v>714</v>
      </c>
      <c r="B41" s="1"/>
      <c r="C41" s="1"/>
      <c r="D41" s="1"/>
      <c r="E41" s="1"/>
      <c r="F41" s="666"/>
      <c r="G41" s="667"/>
      <c r="H41" s="655"/>
      <c r="I41" s="478">
        <f>G41</f>
        <v>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113" customFormat="1" ht="10.199999999999999" x14ac:dyDescent="0.2">
      <c r="A42" s="411" t="s">
        <v>715</v>
      </c>
    </row>
    <row r="43" spans="1:256" s="268" customFormat="1" ht="10.199999999999999" x14ac:dyDescent="0.2">
      <c r="A43" s="411" t="s">
        <v>716</v>
      </c>
      <c r="C43" s="415"/>
      <c r="D43" s="416"/>
      <c r="E43" s="417"/>
    </row>
    <row r="44" spans="1:256" s="268" customFormat="1" ht="10.199999999999999" x14ac:dyDescent="0.2">
      <c r="A44" s="411" t="s">
        <v>717</v>
      </c>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c r="IR44" s="411"/>
      <c r="IS44" s="411"/>
      <c r="IT44" s="411"/>
      <c r="IU44" s="411"/>
      <c r="IV44" s="411"/>
    </row>
    <row r="45" spans="1:256" s="32" customFormat="1" ht="10.5" customHeight="1" x14ac:dyDescent="0.25">
      <c r="A45" s="505" t="s">
        <v>718</v>
      </c>
      <c r="B45" s="668"/>
      <c r="C45" s="669"/>
      <c r="D45" s="670"/>
      <c r="E45" s="671"/>
      <c r="F45" s="668"/>
      <c r="G45" s="668"/>
      <c r="H45" s="668"/>
      <c r="I45" s="668"/>
    </row>
    <row r="46" spans="1:256" s="113" customFormat="1" ht="4.5" customHeight="1" thickBot="1" x14ac:dyDescent="0.3">
      <c r="A46" s="504"/>
      <c r="B46" s="819"/>
      <c r="C46" s="819"/>
      <c r="D46" s="451"/>
      <c r="E46" s="451"/>
      <c r="F46" s="451"/>
      <c r="G46" s="819"/>
      <c r="H46" s="508"/>
      <c r="I46" s="672"/>
    </row>
    <row r="47" spans="1:256" s="113" customFormat="1" ht="13.8" thickTop="1" x14ac:dyDescent="0.25">
      <c r="A47" s="436"/>
      <c r="B47" s="1"/>
      <c r="C47" s="1"/>
      <c r="D47" s="16"/>
      <c r="E47" s="16"/>
      <c r="F47" s="16"/>
      <c r="G47" s="1"/>
      <c r="H47" s="1"/>
      <c r="I47" s="393" t="s">
        <v>631</v>
      </c>
    </row>
    <row r="48" spans="1:256" s="113" customFormat="1" ht="13.8" thickBot="1" x14ac:dyDescent="0.3">
      <c r="A48" s="504"/>
      <c r="B48" s="819"/>
      <c r="C48" s="819"/>
      <c r="D48" s="451"/>
      <c r="E48" s="451"/>
      <c r="F48" s="451"/>
      <c r="G48" s="819"/>
      <c r="H48" s="819"/>
      <c r="I48" s="648"/>
    </row>
    <row r="49" spans="1:10" ht="18" customHeight="1" thickTop="1" x14ac:dyDescent="0.25">
      <c r="A49" s="402" t="s">
        <v>606</v>
      </c>
      <c r="B49" s="1"/>
      <c r="C49" s="404"/>
      <c r="D49" s="1"/>
      <c r="E49" s="1"/>
      <c r="F49" s="1"/>
      <c r="G49" s="423"/>
      <c r="H49" s="423"/>
      <c r="I49" s="802"/>
      <c r="J49" s="1"/>
    </row>
    <row r="50" spans="1:10" ht="3.75" customHeight="1" x14ac:dyDescent="0.25">
      <c r="A50" s="419"/>
      <c r="B50" s="1"/>
      <c r="C50" s="262"/>
      <c r="D50" s="1"/>
      <c r="E50" s="1"/>
      <c r="F50" s="1"/>
      <c r="G50" s="262"/>
      <c r="H50" s="1"/>
      <c r="I50" s="1"/>
      <c r="J50" s="1"/>
    </row>
    <row r="51" spans="1:10" x14ac:dyDescent="0.25">
      <c r="A51" s="16" t="s">
        <v>719</v>
      </c>
      <c r="B51" s="1"/>
      <c r="C51" s="262"/>
      <c r="D51" s="1"/>
      <c r="E51" s="1"/>
      <c r="F51" s="1"/>
      <c r="G51" s="1"/>
      <c r="H51" s="1"/>
      <c r="I51" s="1"/>
      <c r="J51" s="1"/>
    </row>
    <row r="52" spans="1:10" ht="3" customHeight="1" x14ac:dyDescent="0.25">
      <c r="A52" s="16"/>
      <c r="B52" s="1"/>
      <c r="C52" s="262"/>
      <c r="D52" s="1"/>
      <c r="E52" s="1"/>
      <c r="F52" s="1"/>
      <c r="G52" s="1"/>
      <c r="H52" s="1"/>
      <c r="I52" s="1"/>
      <c r="J52" s="1"/>
    </row>
    <row r="53" spans="1:10" s="32" customFormat="1" ht="11.4" x14ac:dyDescent="0.2">
      <c r="A53" s="404" t="s">
        <v>608</v>
      </c>
      <c r="B53" s="404" t="s">
        <v>357</v>
      </c>
      <c r="C53" s="404" t="s">
        <v>609</v>
      </c>
      <c r="D53" s="404" t="s">
        <v>610</v>
      </c>
      <c r="E53" s="404" t="s">
        <v>611</v>
      </c>
      <c r="F53" s="404" t="s">
        <v>704</v>
      </c>
      <c r="G53" s="426" t="s">
        <v>436</v>
      </c>
      <c r="I53" s="263" t="s">
        <v>615</v>
      </c>
    </row>
    <row r="54" spans="1:10" s="32" customFormat="1" ht="12" thickBot="1" x14ac:dyDescent="0.25">
      <c r="A54" s="408" t="s">
        <v>616</v>
      </c>
      <c r="B54" s="263" t="s">
        <v>363</v>
      </c>
      <c r="C54" s="407" t="s">
        <v>617</v>
      </c>
      <c r="D54" s="407" t="s">
        <v>599</v>
      </c>
      <c r="E54" s="408" t="s">
        <v>600</v>
      </c>
      <c r="F54" s="263" t="s">
        <v>720</v>
      </c>
      <c r="G54" s="484" t="s">
        <v>709</v>
      </c>
      <c r="I54" s="263" t="s">
        <v>445</v>
      </c>
    </row>
    <row r="55" spans="1:10" s="32" customFormat="1" ht="13.8" thickBot="1" x14ac:dyDescent="0.3">
      <c r="A55" s="655"/>
      <c r="B55" s="661"/>
      <c r="C55" s="663"/>
      <c r="D55" s="663"/>
      <c r="E55" s="664"/>
      <c r="F55" s="664"/>
      <c r="G55" s="665">
        <v>19</v>
      </c>
      <c r="I55" s="481">
        <f>D55*E55</f>
        <v>0</v>
      </c>
    </row>
    <row r="56" spans="1:10" s="32" customFormat="1" ht="12" x14ac:dyDescent="0.25">
      <c r="A56" s="668"/>
      <c r="B56" s="668"/>
      <c r="C56" s="669"/>
      <c r="D56" s="670"/>
      <c r="E56" s="671"/>
      <c r="F56" s="668"/>
      <c r="G56" s="668"/>
      <c r="H56" s="673"/>
      <c r="I56" s="668"/>
    </row>
    <row r="57" spans="1:10" s="32" customFormat="1" ht="5.25" customHeight="1" x14ac:dyDescent="0.25">
      <c r="C57" s="674"/>
      <c r="D57" s="675"/>
      <c r="E57" s="676"/>
      <c r="I57" s="677"/>
    </row>
    <row r="58" spans="1:10" ht="13.8" x14ac:dyDescent="0.25">
      <c r="A58" s="402" t="s">
        <v>721</v>
      </c>
      <c r="B58" s="1"/>
      <c r="C58" s="404"/>
      <c r="D58" s="1"/>
      <c r="E58" s="1"/>
      <c r="F58" s="1"/>
      <c r="G58" s="423"/>
      <c r="H58" s="423"/>
      <c r="I58" s="802"/>
      <c r="J58" s="1"/>
    </row>
    <row r="59" spans="1:10" ht="7.5" customHeight="1" x14ac:dyDescent="0.25">
      <c r="A59" s="402"/>
      <c r="B59" s="1"/>
      <c r="C59" s="404"/>
      <c r="D59" s="1"/>
      <c r="E59" s="1"/>
      <c r="F59" s="1"/>
      <c r="G59" s="423"/>
      <c r="H59" s="423"/>
      <c r="I59" s="802"/>
      <c r="J59" s="1"/>
    </row>
    <row r="60" spans="1:10" x14ac:dyDescent="0.25">
      <c r="A60" s="424" t="s">
        <v>430</v>
      </c>
      <c r="B60" s="425" t="s">
        <v>431</v>
      </c>
      <c r="C60" s="426" t="s">
        <v>432</v>
      </c>
      <c r="D60" s="404" t="s">
        <v>433</v>
      </c>
      <c r="E60" s="404" t="s">
        <v>434</v>
      </c>
      <c r="F60" s="404" t="s">
        <v>368</v>
      </c>
      <c r="G60" s="404" t="s">
        <v>435</v>
      </c>
      <c r="H60" s="405" t="s">
        <v>436</v>
      </c>
      <c r="I60" s="406" t="s">
        <v>437</v>
      </c>
      <c r="J60" s="1"/>
    </row>
    <row r="61" spans="1:10" x14ac:dyDescent="0.25">
      <c r="A61" s="427" t="s">
        <v>722</v>
      </c>
      <c r="B61" s="428" t="s">
        <v>439</v>
      </c>
      <c r="C61" s="429" t="s">
        <v>440</v>
      </c>
      <c r="D61" s="404" t="s">
        <v>299</v>
      </c>
      <c r="E61" s="404" t="s">
        <v>466</v>
      </c>
      <c r="F61" s="263" t="s">
        <v>442</v>
      </c>
      <c r="G61" s="263" t="s">
        <v>443</v>
      </c>
      <c r="H61" s="430" t="s">
        <v>444</v>
      </c>
      <c r="I61" s="410" t="s">
        <v>445</v>
      </c>
      <c r="J61" s="1"/>
    </row>
    <row r="62" spans="1:10" x14ac:dyDescent="0.25">
      <c r="A62" s="678" t="s">
        <v>446</v>
      </c>
      <c r="B62" s="431" t="s">
        <v>723</v>
      </c>
      <c r="C62" s="679">
        <v>350</v>
      </c>
      <c r="D62" s="680"/>
      <c r="E62" s="681"/>
      <c r="F62" s="664"/>
      <c r="G62" s="655"/>
      <c r="H62" s="682">
        <v>39</v>
      </c>
      <c r="I62" s="664">
        <f t="shared" ref="I62:I69" si="0">E62*F62</f>
        <v>0</v>
      </c>
      <c r="J62" s="1"/>
    </row>
    <row r="63" spans="1:10" x14ac:dyDescent="0.25">
      <c r="A63" s="678" t="s">
        <v>448</v>
      </c>
      <c r="B63" s="433" t="s">
        <v>724</v>
      </c>
      <c r="C63" s="679">
        <v>370</v>
      </c>
      <c r="D63" s="680"/>
      <c r="E63" s="681"/>
      <c r="F63" s="664"/>
      <c r="G63" s="655"/>
      <c r="H63" s="682">
        <v>69</v>
      </c>
      <c r="I63" s="664">
        <f t="shared" si="0"/>
        <v>0</v>
      </c>
      <c r="J63" s="1"/>
    </row>
    <row r="64" spans="1:10" x14ac:dyDescent="0.25">
      <c r="A64" s="678" t="s">
        <v>421</v>
      </c>
      <c r="B64" s="431" t="s">
        <v>725</v>
      </c>
      <c r="C64" s="679">
        <v>360</v>
      </c>
      <c r="D64" s="680"/>
      <c r="E64" s="681"/>
      <c r="F64" s="664"/>
      <c r="G64" s="655"/>
      <c r="H64" s="682">
        <v>41</v>
      </c>
      <c r="I64" s="664">
        <f t="shared" si="0"/>
        <v>0</v>
      </c>
      <c r="J64" s="1"/>
    </row>
    <row r="65" spans="1:10" x14ac:dyDescent="0.25">
      <c r="A65" s="678" t="s">
        <v>451</v>
      </c>
      <c r="B65" s="433" t="s">
        <v>452</v>
      </c>
      <c r="C65" s="679">
        <v>424</v>
      </c>
      <c r="D65" s="680"/>
      <c r="E65" s="681"/>
      <c r="F65" s="664"/>
      <c r="G65" s="655"/>
      <c r="H65" s="682">
        <v>26</v>
      </c>
      <c r="I65" s="664">
        <f t="shared" si="0"/>
        <v>0</v>
      </c>
      <c r="J65" s="1"/>
    </row>
    <row r="66" spans="1:10" x14ac:dyDescent="0.25">
      <c r="A66" s="678" t="s">
        <v>453</v>
      </c>
      <c r="B66" s="433" t="s">
        <v>726</v>
      </c>
      <c r="C66" s="679">
        <v>409</v>
      </c>
      <c r="D66" s="680"/>
      <c r="E66" s="681"/>
      <c r="F66" s="664"/>
      <c r="G66" s="655"/>
      <c r="H66" s="682">
        <v>84</v>
      </c>
      <c r="I66" s="664">
        <f t="shared" si="0"/>
        <v>0</v>
      </c>
      <c r="J66" s="1"/>
    </row>
    <row r="67" spans="1:10" x14ac:dyDescent="0.25">
      <c r="A67" s="678" t="s">
        <v>455</v>
      </c>
      <c r="B67" s="431" t="s">
        <v>456</v>
      </c>
      <c r="C67" s="679" t="s">
        <v>727</v>
      </c>
      <c r="D67" s="680"/>
      <c r="E67" s="681"/>
      <c r="F67" s="664"/>
      <c r="G67" s="655"/>
      <c r="H67" s="682" t="s">
        <v>368</v>
      </c>
      <c r="I67" s="664">
        <f t="shared" si="0"/>
        <v>0</v>
      </c>
      <c r="J67" s="1"/>
    </row>
    <row r="68" spans="1:10" x14ac:dyDescent="0.25">
      <c r="A68" s="678" t="s">
        <v>457</v>
      </c>
      <c r="B68" s="433" t="s">
        <v>458</v>
      </c>
      <c r="C68" s="679" t="s">
        <v>458</v>
      </c>
      <c r="D68" s="680"/>
      <c r="E68" s="681"/>
      <c r="F68" s="664"/>
      <c r="G68" s="655"/>
      <c r="H68" s="682">
        <v>53</v>
      </c>
      <c r="I68" s="664">
        <f t="shared" si="0"/>
        <v>0</v>
      </c>
      <c r="J68" s="1"/>
    </row>
    <row r="69" spans="1:10" x14ac:dyDescent="0.25">
      <c r="A69" s="678" t="s">
        <v>459</v>
      </c>
      <c r="B69" s="433" t="s">
        <v>458</v>
      </c>
      <c r="C69" s="1023">
        <v>12.05</v>
      </c>
      <c r="D69" s="680"/>
      <c r="E69" s="681"/>
      <c r="F69" s="664"/>
      <c r="G69" s="655"/>
      <c r="H69" s="682">
        <v>500</v>
      </c>
      <c r="I69" s="664">
        <f t="shared" si="0"/>
        <v>0</v>
      </c>
      <c r="J69" s="1"/>
    </row>
    <row r="70" spans="1:10" ht="13.8" x14ac:dyDescent="0.25">
      <c r="A70" s="1133" t="s">
        <v>728</v>
      </c>
      <c r="B70" s="1133"/>
      <c r="C70" s="1133"/>
      <c r="D70" s="1133"/>
      <c r="E70" s="1133"/>
      <c r="F70" s="1133"/>
      <c r="G70" s="686"/>
      <c r="H70" s="644" t="s">
        <v>460</v>
      </c>
      <c r="I70" s="1026">
        <f>I68+I69</f>
        <v>0</v>
      </c>
      <c r="J70" s="1"/>
    </row>
    <row r="71" spans="1:10" s="113" customFormat="1" ht="14.4" thickBot="1" x14ac:dyDescent="0.3">
      <c r="A71" s="1134"/>
      <c r="B71" s="1134"/>
      <c r="C71" s="1134"/>
      <c r="D71" s="1134"/>
      <c r="E71" s="1134"/>
      <c r="F71" s="1134"/>
      <c r="G71" s="1"/>
      <c r="H71" s="644" t="s">
        <v>472</v>
      </c>
      <c r="I71" s="1027">
        <f>SUM(I62:I67)</f>
        <v>0</v>
      </c>
    </row>
    <row r="72" spans="1:10" ht="16.2" thickTop="1" x14ac:dyDescent="0.3">
      <c r="A72" s="396" t="s">
        <v>729</v>
      </c>
      <c r="B72" s="397"/>
      <c r="C72" s="799"/>
      <c r="D72" s="799"/>
      <c r="E72" s="799"/>
      <c r="F72" s="799"/>
      <c r="G72" s="398"/>
      <c r="H72" s="398"/>
      <c r="I72" s="398"/>
      <c r="J72" s="1"/>
    </row>
    <row r="73" spans="1:10" ht="6" customHeight="1" x14ac:dyDescent="0.3">
      <c r="A73" s="63"/>
      <c r="B73" s="16"/>
      <c r="C73" s="1"/>
      <c r="D73" s="1"/>
      <c r="E73" s="1"/>
      <c r="F73" s="395"/>
      <c r="G73" s="689"/>
      <c r="H73" s="399"/>
      <c r="I73" s="412"/>
      <c r="J73" s="1"/>
    </row>
    <row r="74" spans="1:10" s="113" customFormat="1" ht="13.8" x14ac:dyDescent="0.25">
      <c r="A74" s="35" t="s">
        <v>730</v>
      </c>
      <c r="B74" s="657"/>
      <c r="C74" s="399"/>
      <c r="D74" s="412"/>
      <c r="E74" s="412"/>
      <c r="F74" s="412"/>
      <c r="H74" s="399"/>
      <c r="I74" s="690"/>
    </row>
    <row r="75" spans="1:10" ht="13.8" x14ac:dyDescent="0.25">
      <c r="A75" s="467" t="s">
        <v>731</v>
      </c>
      <c r="B75" s="1"/>
      <c r="C75" s="113"/>
      <c r="D75" s="412"/>
      <c r="E75" s="412"/>
      <c r="F75" s="412"/>
      <c r="G75" s="113"/>
      <c r="H75" s="1"/>
      <c r="I75" s="437" t="s">
        <v>732</v>
      </c>
      <c r="J75" s="1"/>
    </row>
    <row r="76" spans="1:10" ht="6.75" customHeight="1" x14ac:dyDescent="0.25">
      <c r="A76" s="113"/>
      <c r="B76" s="691"/>
      <c r="C76" s="399"/>
      <c r="D76" s="412"/>
      <c r="E76" s="412"/>
      <c r="F76" s="412"/>
      <c r="G76" s="113"/>
      <c r="H76" s="399"/>
      <c r="I76" s="412"/>
      <c r="J76" s="1"/>
    </row>
    <row r="77" spans="1:10" s="113" customFormat="1" ht="14.25" customHeight="1" thickBot="1" x14ac:dyDescent="0.3">
      <c r="A77" s="504"/>
      <c r="B77" s="819"/>
      <c r="C77" s="819"/>
      <c r="D77" s="451"/>
      <c r="E77" s="451"/>
      <c r="F77" s="451"/>
      <c r="G77" s="819"/>
      <c r="H77" s="508"/>
      <c r="I77" s="672"/>
      <c r="J77" s="393"/>
    </row>
    <row r="78" spans="1:10" s="113" customFormat="1" ht="5.25" customHeight="1" thickTop="1" x14ac:dyDescent="0.25">
      <c r="A78" s="436"/>
      <c r="B78" s="1"/>
      <c r="C78" s="1"/>
      <c r="D78" s="16"/>
      <c r="E78" s="16"/>
      <c r="F78" s="16"/>
      <c r="G78" s="1"/>
      <c r="H78" s="1"/>
      <c r="I78" s="1"/>
    </row>
    <row r="79" spans="1:10" ht="15.6" x14ac:dyDescent="0.3">
      <c r="A79" s="63" t="s">
        <v>733</v>
      </c>
      <c r="B79" s="1"/>
      <c r="C79" s="404"/>
      <c r="D79" s="1"/>
      <c r="E79" s="1"/>
      <c r="F79" s="1"/>
      <c r="G79" s="423"/>
      <c r="H79" s="423"/>
      <c r="I79" s="395"/>
      <c r="J79" s="1"/>
    </row>
    <row r="80" spans="1:10" ht="4.5" customHeight="1" x14ac:dyDescent="0.25">
      <c r="A80" s="1"/>
      <c r="B80" s="1"/>
      <c r="C80" s="1"/>
      <c r="D80" s="16"/>
      <c r="E80" s="202"/>
      <c r="F80" s="1"/>
      <c r="G80" s="1"/>
      <c r="H80" s="202"/>
      <c r="I80" s="646"/>
      <c r="J80" s="1"/>
    </row>
    <row r="81" spans="1:10" x14ac:dyDescent="0.25">
      <c r="A81" s="16" t="s">
        <v>734</v>
      </c>
      <c r="B81" s="1"/>
      <c r="C81" s="1"/>
      <c r="D81" s="16"/>
      <c r="E81" s="202"/>
      <c r="F81" s="443" t="s">
        <v>495</v>
      </c>
      <c r="G81" s="443" t="s">
        <v>496</v>
      </c>
      <c r="H81" s="443" t="s">
        <v>497</v>
      </c>
      <c r="I81" s="410" t="s">
        <v>498</v>
      </c>
      <c r="J81" s="1"/>
    </row>
    <row r="82" spans="1:10" x14ac:dyDescent="0.25">
      <c r="A82" s="645" t="s">
        <v>735</v>
      </c>
      <c r="B82" s="1"/>
      <c r="C82" s="1"/>
      <c r="D82" s="16"/>
      <c r="E82" s="442" t="s">
        <v>500</v>
      </c>
      <c r="F82" s="655"/>
      <c r="G82" s="820"/>
      <c r="H82" s="821"/>
      <c r="I82" s="650">
        <f>G82*H82</f>
        <v>0</v>
      </c>
      <c r="J82" s="1"/>
    </row>
    <row r="83" spans="1:10" x14ac:dyDescent="0.25">
      <c r="A83" s="645" t="s">
        <v>736</v>
      </c>
      <c r="B83" s="1"/>
      <c r="C83" s="1"/>
      <c r="D83" s="16"/>
      <c r="E83" s="442" t="s">
        <v>509</v>
      </c>
      <c r="F83" s="655"/>
      <c r="G83" s="820"/>
      <c r="H83" s="821"/>
      <c r="I83" s="650">
        <f>G83*H83</f>
        <v>0</v>
      </c>
      <c r="J83" s="1"/>
    </row>
    <row r="84" spans="1:10" ht="9.75" customHeight="1" thickBot="1" x14ac:dyDescent="0.3">
      <c r="A84" s="645"/>
      <c r="B84" s="1"/>
      <c r="C84" s="1"/>
      <c r="D84" s="16"/>
      <c r="E84" s="202"/>
      <c r="F84" s="656"/>
      <c r="G84" s="823"/>
      <c r="H84" s="824"/>
      <c r="I84" s="824"/>
      <c r="J84" s="1"/>
    </row>
    <row r="85" spans="1:10" ht="5.25" customHeight="1" thickTop="1" x14ac:dyDescent="0.25">
      <c r="A85" s="649"/>
      <c r="B85" s="799"/>
      <c r="C85" s="799"/>
      <c r="D85" s="397"/>
      <c r="E85" s="397"/>
      <c r="F85" s="397"/>
      <c r="G85" s="799"/>
      <c r="H85" s="799"/>
      <c r="I85" s="799"/>
      <c r="J85" s="1"/>
    </row>
    <row r="86" spans="1:10" ht="16.2" thickBot="1" x14ac:dyDescent="0.35">
      <c r="A86" s="456" t="s">
        <v>737</v>
      </c>
      <c r="B86" s="1"/>
      <c r="C86" s="1"/>
      <c r="D86" s="16"/>
      <c r="E86" s="16"/>
      <c r="F86" s="16"/>
      <c r="G86" s="1"/>
      <c r="H86" s="1"/>
      <c r="I86" s="1"/>
      <c r="J86" s="1"/>
    </row>
    <row r="87" spans="1:10" s="458" customFormat="1" ht="18" thickBot="1" x14ac:dyDescent="0.35">
      <c r="A87" s="457"/>
      <c r="D87" s="459"/>
      <c r="E87" s="459"/>
      <c r="F87" s="459"/>
      <c r="H87" s="460" t="s">
        <v>547</v>
      </c>
      <c r="I87" s="461">
        <f>I20+I37+I41+I55+I70+I74+I82+I83+I71</f>
        <v>0</v>
      </c>
    </row>
    <row r="88" spans="1:10" ht="4.5" customHeight="1" thickBot="1" x14ac:dyDescent="0.3">
      <c r="A88" s="819"/>
      <c r="B88" s="819"/>
      <c r="C88" s="509"/>
      <c r="D88" s="819"/>
      <c r="E88" s="819"/>
      <c r="F88" s="819"/>
      <c r="G88" s="819"/>
      <c r="H88" s="819"/>
      <c r="I88" s="819"/>
      <c r="J88" s="1"/>
    </row>
    <row r="89" spans="1:10" s="268" customFormat="1" ht="11.25" customHeight="1" thickTop="1" x14ac:dyDescent="0.2">
      <c r="A89" s="268" t="s">
        <v>548</v>
      </c>
      <c r="I89" s="393" t="s">
        <v>674</v>
      </c>
    </row>
  </sheetData>
  <mergeCells count="4">
    <mergeCell ref="K3:R4"/>
    <mergeCell ref="B6:I7"/>
    <mergeCell ref="B3:I4"/>
    <mergeCell ref="A70:F71"/>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0C62-EE63-4006-A1AD-23698BAFCB49}">
  <sheetPr>
    <tabColor indexed="18"/>
  </sheetPr>
  <dimension ref="A1:L117"/>
  <sheetViews>
    <sheetView view="pageBreakPreview" topLeftCell="A83" zoomScaleNormal="100" zoomScaleSheetLayoutView="100" workbookViewId="0">
      <selection activeCell="N96" sqref="N96"/>
    </sheetView>
  </sheetViews>
  <sheetFormatPr defaultColWidth="9.33203125" defaultRowHeight="13.2" x14ac:dyDescent="0.25"/>
  <cols>
    <col min="1" max="1" width="21.6640625" style="2" customWidth="1"/>
    <col min="2" max="2" width="14" style="2" customWidth="1"/>
    <col min="3" max="3" width="13.109375" style="2" customWidth="1"/>
    <col min="4" max="4" width="11.6640625" style="2" customWidth="1"/>
    <col min="5" max="5" width="16.44140625" style="2" customWidth="1"/>
    <col min="6" max="6" width="14.33203125" style="2" customWidth="1"/>
    <col min="7" max="7" width="15.5546875" style="2" customWidth="1"/>
    <col min="8" max="8" width="17.5546875" style="2" customWidth="1"/>
    <col min="9" max="9" width="18" style="2" customWidth="1"/>
    <col min="10" max="10" width="5.33203125" style="2" customWidth="1"/>
    <col min="11" max="16384" width="9.33203125" style="2"/>
  </cols>
  <sheetData>
    <row r="1" spans="1:9" s="388" customFormat="1" ht="15.6" x14ac:dyDescent="0.3">
      <c r="A1" s="387" t="s">
        <v>738</v>
      </c>
      <c r="B1" s="797"/>
      <c r="C1" s="797"/>
      <c r="D1" s="797"/>
      <c r="E1" s="389"/>
      <c r="F1" s="389"/>
      <c r="G1" s="653"/>
      <c r="H1" s="653"/>
      <c r="I1" s="797"/>
    </row>
    <row r="2" spans="1:9" s="388" customFormat="1" ht="4.5" customHeight="1" x14ac:dyDescent="0.3">
      <c r="A2" s="387"/>
      <c r="B2" s="797"/>
      <c r="C2" s="797"/>
      <c r="D2" s="797"/>
      <c r="E2" s="389"/>
      <c r="F2" s="389"/>
      <c r="G2" s="653"/>
      <c r="H2" s="653"/>
      <c r="I2" s="797"/>
    </row>
    <row r="3" spans="1:9" s="388" customFormat="1" ht="15.75" customHeight="1" x14ac:dyDescent="0.25">
      <c r="A3" s="468" t="s">
        <v>342</v>
      </c>
      <c r="B3" s="1128" t="s">
        <v>739</v>
      </c>
      <c r="C3" s="1128"/>
      <c r="D3" s="1128"/>
      <c r="E3" s="1128"/>
      <c r="F3" s="1128"/>
      <c r="G3" s="1128"/>
      <c r="H3" s="1128"/>
      <c r="I3" s="1128"/>
    </row>
    <row r="4" spans="1:9" s="388" customFormat="1" ht="41.25" customHeight="1" x14ac:dyDescent="0.25">
      <c r="A4" s="833"/>
      <c r="B4" s="1128"/>
      <c r="C4" s="1128"/>
      <c r="D4" s="1128"/>
      <c r="E4" s="1128"/>
      <c r="F4" s="1128"/>
      <c r="G4" s="1128"/>
      <c r="H4" s="1128"/>
      <c r="I4" s="1128"/>
    </row>
    <row r="5" spans="1:9" s="388" customFormat="1" ht="9.75" customHeight="1" x14ac:dyDescent="0.25">
      <c r="A5" s="833"/>
      <c r="B5" s="1082"/>
      <c r="C5" s="1082"/>
      <c r="D5" s="1082"/>
      <c r="E5" s="1082"/>
      <c r="F5" s="1082"/>
      <c r="G5" s="1082"/>
      <c r="H5" s="1082"/>
      <c r="I5" s="1082"/>
    </row>
    <row r="6" spans="1:9" s="388" customFormat="1" ht="15.75" customHeight="1" x14ac:dyDescent="0.25">
      <c r="A6" s="468" t="s">
        <v>344</v>
      </c>
      <c r="B6" s="1129" t="s">
        <v>740</v>
      </c>
      <c r="C6" s="1129"/>
      <c r="D6" s="1129"/>
      <c r="E6" s="1129"/>
      <c r="F6" s="1129"/>
      <c r="G6" s="1129"/>
      <c r="H6" s="1129"/>
      <c r="I6" s="1129"/>
    </row>
    <row r="7" spans="1:9" s="388" customFormat="1" ht="21" customHeight="1" x14ac:dyDescent="0.25">
      <c r="A7" s="469"/>
      <c r="B7" s="1129"/>
      <c r="C7" s="1129"/>
      <c r="D7" s="1129"/>
      <c r="E7" s="1129"/>
      <c r="F7" s="1129"/>
      <c r="G7" s="1129"/>
      <c r="H7" s="1129"/>
      <c r="I7" s="1129"/>
    </row>
    <row r="8" spans="1:9" s="388" customFormat="1" ht="15.75" customHeight="1" thickBot="1" x14ac:dyDescent="0.35">
      <c r="A8" s="834"/>
      <c r="B8" s="834"/>
      <c r="C8" s="834"/>
      <c r="D8" s="470"/>
      <c r="E8" s="470"/>
      <c r="F8" s="470"/>
      <c r="G8" s="834"/>
      <c r="H8" s="834"/>
      <c r="I8" s="834"/>
    </row>
    <row r="9" spans="1:9" ht="16.2" thickTop="1" x14ac:dyDescent="0.3">
      <c r="A9" s="394" t="s">
        <v>741</v>
      </c>
      <c r="B9" s="798"/>
      <c r="C9" s="798"/>
      <c r="D9" s="798"/>
      <c r="E9" s="394"/>
      <c r="F9" s="394"/>
      <c r="G9" s="115"/>
      <c r="H9" s="115"/>
      <c r="I9" s="7" t="str">
        <f>IF('Cost Summary Forms'!J1&gt;0,'Cost Summary Forms'!J1,"")</f>
        <v/>
      </c>
    </row>
    <row r="10" spans="1:9" s="472" customFormat="1" ht="10.199999999999999" x14ac:dyDescent="0.2">
      <c r="A10" s="471"/>
      <c r="B10" s="196"/>
      <c r="C10" s="196"/>
      <c r="D10" s="196"/>
      <c r="E10" s="196"/>
      <c r="F10" s="196"/>
      <c r="G10" s="474"/>
      <c r="H10" s="474"/>
      <c r="I10" s="395" t="s">
        <v>347</v>
      </c>
    </row>
    <row r="11" spans="1:9" s="472" customFormat="1" ht="6" customHeight="1" thickBot="1" x14ac:dyDescent="0.25">
      <c r="A11" s="471"/>
      <c r="B11" s="196"/>
      <c r="C11" s="196"/>
      <c r="D11" s="196"/>
      <c r="E11" s="473"/>
      <c r="F11" s="473"/>
      <c r="G11" s="474"/>
      <c r="H11" s="474"/>
      <c r="I11" s="395"/>
    </row>
    <row r="12" spans="1:9" ht="16.2" thickTop="1" x14ac:dyDescent="0.3">
      <c r="A12" s="396" t="s">
        <v>558</v>
      </c>
      <c r="B12" s="397"/>
      <c r="C12" s="799"/>
      <c r="D12" s="799"/>
      <c r="E12" s="835" t="s">
        <v>559</v>
      </c>
      <c r="F12" s="836" t="s">
        <v>560</v>
      </c>
      <c r="G12" s="498" t="s">
        <v>742</v>
      </c>
      <c r="H12" s="475" t="s">
        <v>562</v>
      </c>
      <c r="I12" s="476" t="s">
        <v>563</v>
      </c>
    </row>
    <row r="13" spans="1:9" x14ac:dyDescent="0.25">
      <c r="A13" s="411" t="s">
        <v>743</v>
      </c>
      <c r="B13" s="16"/>
      <c r="C13" s="1"/>
      <c r="D13" s="1"/>
      <c r="E13" s="837" t="s">
        <v>565</v>
      </c>
      <c r="F13" s="838" t="s">
        <v>566</v>
      </c>
      <c r="G13" s="499">
        <v>3.1120000000000001</v>
      </c>
      <c r="H13" s="839">
        <v>56</v>
      </c>
      <c r="I13" s="840">
        <v>19</v>
      </c>
    </row>
    <row r="14" spans="1:9" s="253" customFormat="1" ht="10.199999999999999" x14ac:dyDescent="0.2">
      <c r="A14" s="411" t="s">
        <v>744</v>
      </c>
      <c r="B14" s="422"/>
      <c r="C14" s="113"/>
      <c r="D14" s="113"/>
      <c r="E14" s="841" t="s">
        <v>568</v>
      </c>
      <c r="F14" s="842" t="s">
        <v>569</v>
      </c>
      <c r="G14" s="500">
        <v>3.113</v>
      </c>
      <c r="H14" s="843">
        <v>68</v>
      </c>
      <c r="I14" s="844">
        <v>19</v>
      </c>
    </row>
    <row r="15" spans="1:9" s="253" customFormat="1" ht="10.199999999999999" x14ac:dyDescent="0.2">
      <c r="A15" s="411" t="s">
        <v>745</v>
      </c>
      <c r="B15" s="422"/>
      <c r="C15" s="113"/>
      <c r="D15" s="113"/>
      <c r="E15" s="841" t="s">
        <v>571</v>
      </c>
      <c r="F15" s="842" t="s">
        <v>572</v>
      </c>
      <c r="G15" s="500">
        <v>3.1160000000000001</v>
      </c>
      <c r="H15" s="843">
        <v>45</v>
      </c>
      <c r="I15" s="844">
        <v>19</v>
      </c>
    </row>
    <row r="16" spans="1:9" s="253" customFormat="1" ht="10.199999999999999" x14ac:dyDescent="0.2">
      <c r="A16" s="113"/>
      <c r="B16" s="422"/>
      <c r="C16" s="113"/>
      <c r="D16" s="113"/>
      <c r="E16" s="845" t="s">
        <v>573</v>
      </c>
      <c r="F16" s="846" t="s">
        <v>574</v>
      </c>
      <c r="G16" s="501">
        <v>3.117</v>
      </c>
      <c r="H16" s="847">
        <v>60</v>
      </c>
      <c r="I16" s="848">
        <v>19</v>
      </c>
    </row>
    <row r="17" spans="1:10" ht="13.8" x14ac:dyDescent="0.25">
      <c r="A17" s="402" t="s">
        <v>575</v>
      </c>
      <c r="B17" s="1"/>
      <c r="C17" s="1"/>
      <c r="D17" s="1"/>
      <c r="E17" s="413" t="s">
        <v>576</v>
      </c>
      <c r="F17" s="1"/>
      <c r="G17" s="1"/>
      <c r="H17" s="1"/>
      <c r="I17" s="1"/>
      <c r="J17" s="1"/>
    </row>
    <row r="18" spans="1:10" ht="6.75" customHeight="1" x14ac:dyDescent="0.25">
      <c r="A18" s="262"/>
      <c r="B18" s="1"/>
      <c r="C18" s="1"/>
      <c r="D18" s="1"/>
      <c r="E18" s="1"/>
      <c r="F18" s="1"/>
      <c r="G18" s="1"/>
      <c r="H18" s="1"/>
      <c r="I18" s="1"/>
      <c r="J18" s="1"/>
    </row>
    <row r="19" spans="1:10" x14ac:dyDescent="0.25">
      <c r="A19" s="404" t="s">
        <v>577</v>
      </c>
      <c r="B19" s="404" t="s">
        <v>578</v>
      </c>
      <c r="C19" s="404" t="s">
        <v>579</v>
      </c>
      <c r="D19" s="404" t="s">
        <v>580</v>
      </c>
      <c r="E19" s="1"/>
      <c r="F19" s="643" t="s">
        <v>581</v>
      </c>
      <c r="G19" s="1"/>
      <c r="H19" s="1"/>
      <c r="I19" s="1"/>
      <c r="J19" s="1"/>
    </row>
    <row r="20" spans="1:10" ht="13.8" thickBot="1" x14ac:dyDescent="0.3">
      <c r="A20" s="263" t="s">
        <v>582</v>
      </c>
      <c r="B20" s="404" t="s">
        <v>299</v>
      </c>
      <c r="C20" s="263" t="s">
        <v>583</v>
      </c>
      <c r="D20" s="404" t="s">
        <v>584</v>
      </c>
      <c r="E20" s="1"/>
      <c r="F20" s="477" t="s">
        <v>713</v>
      </c>
      <c r="G20" s="477" t="s">
        <v>746</v>
      </c>
      <c r="H20" s="263" t="s">
        <v>586</v>
      </c>
      <c r="I20" s="395" t="s">
        <v>445</v>
      </c>
      <c r="J20" s="1"/>
    </row>
    <row r="21" spans="1:10" ht="13.8" thickBot="1" x14ac:dyDescent="0.3">
      <c r="A21" s="655"/>
      <c r="B21" s="871"/>
      <c r="C21" s="850"/>
      <c r="D21" s="655"/>
      <c r="E21" s="1"/>
      <c r="F21" s="666"/>
      <c r="G21" s="667"/>
      <c r="H21" s="851"/>
      <c r="I21" s="478">
        <f>G21*(1+(1/3.5))</f>
        <v>0</v>
      </c>
      <c r="J21" s="1"/>
    </row>
    <row r="22" spans="1:10" x14ac:dyDescent="0.25">
      <c r="A22" s="419"/>
      <c r="B22" s="1"/>
      <c r="C22" s="262"/>
      <c r="D22" s="1"/>
      <c r="E22" s="1"/>
      <c r="F22" s="1"/>
      <c r="G22" s="1"/>
      <c r="H22" s="1"/>
      <c r="I22" s="1"/>
      <c r="J22" s="1"/>
    </row>
    <row r="23" spans="1:10" x14ac:dyDescent="0.25">
      <c r="A23" s="426" t="s">
        <v>577</v>
      </c>
      <c r="B23" s="404" t="s">
        <v>577</v>
      </c>
      <c r="C23" s="404" t="s">
        <v>588</v>
      </c>
      <c r="D23" s="404" t="s">
        <v>589</v>
      </c>
      <c r="E23" s="404" t="s">
        <v>590</v>
      </c>
      <c r="F23" s="404" t="s">
        <v>591</v>
      </c>
      <c r="G23" s="263" t="s">
        <v>592</v>
      </c>
      <c r="H23" s="404" t="s">
        <v>593</v>
      </c>
      <c r="I23" s="263" t="s">
        <v>594</v>
      </c>
      <c r="J23" s="1"/>
    </row>
    <row r="24" spans="1:10" ht="13.8" thickBot="1" x14ac:dyDescent="0.3">
      <c r="A24" s="502" t="s">
        <v>582</v>
      </c>
      <c r="B24" s="263" t="s">
        <v>595</v>
      </c>
      <c r="C24" s="407" t="s">
        <v>596</v>
      </c>
      <c r="D24" s="404" t="s">
        <v>597</v>
      </c>
      <c r="E24" s="407" t="s">
        <v>598</v>
      </c>
      <c r="F24" s="407" t="s">
        <v>599</v>
      </c>
      <c r="G24" s="408" t="s">
        <v>600</v>
      </c>
      <c r="H24" s="263" t="s">
        <v>304</v>
      </c>
      <c r="I24" s="263" t="s">
        <v>445</v>
      </c>
      <c r="J24" s="1"/>
    </row>
    <row r="25" spans="1:10" ht="13.8" thickBot="1" x14ac:dyDescent="0.3">
      <c r="A25" s="872" t="str">
        <f>IF(A21&gt;0,A21,"")</f>
        <v/>
      </c>
      <c r="B25" s="663"/>
      <c r="C25" s="663"/>
      <c r="D25" s="655"/>
      <c r="E25" s="663"/>
      <c r="F25" s="663"/>
      <c r="G25" s="664"/>
      <c r="H25" s="851"/>
      <c r="I25" s="481">
        <f>G25*F25</f>
        <v>0</v>
      </c>
      <c r="J25" s="1"/>
    </row>
    <row r="26" spans="1:10" ht="8.25" customHeight="1" x14ac:dyDescent="0.25">
      <c r="A26" s="1"/>
      <c r="B26" s="1"/>
      <c r="C26" s="1"/>
      <c r="D26" s="1"/>
      <c r="E26" s="1"/>
      <c r="F26" s="1"/>
      <c r="G26" s="1"/>
      <c r="H26" s="1"/>
      <c r="I26" s="503"/>
      <c r="J26" s="1"/>
    </row>
    <row r="27" spans="1:10" s="268" customFormat="1" ht="10.199999999999999" x14ac:dyDescent="0.2">
      <c r="A27" s="411" t="s">
        <v>747</v>
      </c>
      <c r="C27" s="415"/>
      <c r="D27" s="416"/>
      <c r="E27" s="417"/>
    </row>
    <row r="28" spans="1:10" s="268" customFormat="1" ht="10.199999999999999" x14ac:dyDescent="0.2">
      <c r="A28" s="411" t="s">
        <v>748</v>
      </c>
      <c r="C28" s="415"/>
      <c r="D28" s="416"/>
      <c r="E28" s="417"/>
    </row>
    <row r="29" spans="1:10" s="268" customFormat="1" ht="10.199999999999999" x14ac:dyDescent="0.2">
      <c r="A29" s="411" t="s">
        <v>603</v>
      </c>
      <c r="C29" s="415"/>
      <c r="D29" s="416"/>
      <c r="E29" s="417"/>
    </row>
    <row r="30" spans="1:10" s="264" customFormat="1" ht="12" x14ac:dyDescent="0.25">
      <c r="A30" s="418" t="s">
        <v>604</v>
      </c>
      <c r="B30" s="32"/>
      <c r="C30" s="674"/>
      <c r="D30" s="675"/>
      <c r="E30" s="676"/>
      <c r="F30" s="32"/>
      <c r="G30" s="32"/>
      <c r="H30" s="32"/>
      <c r="I30" s="32"/>
      <c r="J30" s="32"/>
    </row>
    <row r="31" spans="1:10" s="264" customFormat="1" ht="12" x14ac:dyDescent="0.25">
      <c r="A31" s="505" t="s">
        <v>416</v>
      </c>
      <c r="B31" s="668"/>
      <c r="C31" s="669"/>
      <c r="D31" s="670"/>
      <c r="E31" s="671"/>
      <c r="F31" s="668"/>
      <c r="G31" s="668"/>
      <c r="H31" s="668"/>
      <c r="I31" s="668"/>
      <c r="J31" s="32"/>
    </row>
    <row r="32" spans="1:10" s="268" customFormat="1" ht="9" customHeight="1" x14ac:dyDescent="0.2">
      <c r="B32" s="413"/>
      <c r="C32" s="413"/>
      <c r="D32" s="417"/>
      <c r="E32" s="417"/>
      <c r="F32" s="482"/>
      <c r="G32" s="853"/>
      <c r="H32" s="482"/>
      <c r="I32" s="853"/>
    </row>
    <row r="33" spans="1:10" ht="13.8" x14ac:dyDescent="0.25">
      <c r="A33" s="402" t="s">
        <v>606</v>
      </c>
      <c r="B33" s="1"/>
      <c r="C33" s="404"/>
      <c r="D33" s="1"/>
      <c r="E33" s="1"/>
      <c r="F33" s="1"/>
      <c r="G33" s="423"/>
      <c r="H33" s="423"/>
      <c r="I33" s="802"/>
      <c r="J33" s="1"/>
    </row>
    <row r="34" spans="1:10" ht="3.75" customHeight="1" x14ac:dyDescent="0.25">
      <c r="A34" s="419"/>
      <c r="B34" s="1"/>
      <c r="C34" s="262"/>
      <c r="D34" s="1"/>
      <c r="E34" s="1"/>
      <c r="F34" s="1"/>
      <c r="G34" s="262"/>
      <c r="H34" s="1"/>
      <c r="I34" s="1"/>
      <c r="J34" s="1"/>
    </row>
    <row r="35" spans="1:10" x14ac:dyDescent="0.25">
      <c r="A35" s="16" t="s">
        <v>749</v>
      </c>
      <c r="B35" s="1"/>
      <c r="C35" s="262"/>
      <c r="D35" s="1"/>
      <c r="E35" s="1"/>
      <c r="F35" s="1"/>
      <c r="G35" s="262"/>
      <c r="H35" s="1"/>
      <c r="I35" s="1"/>
      <c r="J35" s="1"/>
    </row>
    <row r="36" spans="1:10" ht="3" customHeight="1" x14ac:dyDescent="0.25">
      <c r="A36" s="16"/>
      <c r="B36" s="1"/>
      <c r="C36" s="262"/>
      <c r="D36" s="1"/>
      <c r="E36" s="1"/>
      <c r="F36" s="1"/>
      <c r="G36" s="262"/>
      <c r="H36" s="1"/>
      <c r="I36" s="1"/>
      <c r="J36" s="1"/>
    </row>
    <row r="37" spans="1:10" s="264" customFormat="1" ht="11.4" x14ac:dyDescent="0.2">
      <c r="A37" s="404" t="s">
        <v>608</v>
      </c>
      <c r="B37" s="404" t="s">
        <v>357</v>
      </c>
      <c r="C37" s="404" t="s">
        <v>609</v>
      </c>
      <c r="D37" s="404" t="s">
        <v>610</v>
      </c>
      <c r="E37" s="404" t="s">
        <v>611</v>
      </c>
      <c r="F37" s="404" t="s">
        <v>612</v>
      </c>
      <c r="G37" s="426" t="s">
        <v>613</v>
      </c>
      <c r="H37" s="483" t="s">
        <v>614</v>
      </c>
      <c r="I37" s="263" t="s">
        <v>615</v>
      </c>
      <c r="J37" s="32"/>
    </row>
    <row r="38" spans="1:10" s="264" customFormat="1" ht="12" thickBot="1" x14ac:dyDescent="0.25">
      <c r="A38" s="408" t="s">
        <v>616</v>
      </c>
      <c r="B38" s="263" t="s">
        <v>363</v>
      </c>
      <c r="C38" s="407" t="s">
        <v>617</v>
      </c>
      <c r="D38" s="407" t="s">
        <v>599</v>
      </c>
      <c r="E38" s="408" t="s">
        <v>600</v>
      </c>
      <c r="F38" s="263" t="s">
        <v>618</v>
      </c>
      <c r="G38" s="484" t="s">
        <v>619</v>
      </c>
      <c r="H38" s="485" t="s">
        <v>620</v>
      </c>
      <c r="I38" s="263" t="s">
        <v>445</v>
      </c>
      <c r="J38" s="32"/>
    </row>
    <row r="39" spans="1:10" s="264" customFormat="1" ht="13.8" thickBot="1" x14ac:dyDescent="0.3">
      <c r="A39" s="655"/>
      <c r="B39" s="871"/>
      <c r="C39" s="663"/>
      <c r="D39" s="663"/>
      <c r="E39" s="664"/>
      <c r="F39" s="655"/>
      <c r="G39" s="854">
        <f>D21</f>
        <v>0</v>
      </c>
      <c r="H39" s="665" t="e">
        <f>VLOOKUP(D21,F13:I16,4)</f>
        <v>#N/A</v>
      </c>
      <c r="I39" s="481">
        <f>D39*E39</f>
        <v>0</v>
      </c>
      <c r="J39" s="32"/>
    </row>
    <row r="40" spans="1:10" s="264" customFormat="1" x14ac:dyDescent="0.25">
      <c r="A40" s="656"/>
      <c r="B40" s="1034"/>
      <c r="C40" s="831"/>
      <c r="D40" s="831"/>
      <c r="E40" s="657"/>
      <c r="F40" s="656"/>
      <c r="G40" s="853"/>
      <c r="H40" s="1036"/>
      <c r="I40" s="1035"/>
      <c r="J40" s="32"/>
    </row>
    <row r="41" spans="1:10" s="264" customFormat="1" ht="13.8" thickBot="1" x14ac:dyDescent="0.3">
      <c r="A41" s="16" t="s">
        <v>750</v>
      </c>
      <c r="B41" s="32"/>
      <c r="C41" s="674"/>
      <c r="D41" s="202" t="s">
        <v>520</v>
      </c>
      <c r="E41" s="395" t="s">
        <v>304</v>
      </c>
      <c r="F41" s="395" t="s">
        <v>496</v>
      </c>
      <c r="G41" s="395" t="s">
        <v>497</v>
      </c>
      <c r="H41" s="1058" t="s">
        <v>436</v>
      </c>
      <c r="I41" s="395" t="s">
        <v>445</v>
      </c>
      <c r="J41" s="32"/>
    </row>
    <row r="42" spans="1:10" s="264" customFormat="1" ht="13.8" thickBot="1" x14ac:dyDescent="0.3">
      <c r="A42" s="855" t="s">
        <v>751</v>
      </c>
      <c r="B42" s="1"/>
      <c r="C42" s="1"/>
      <c r="D42" s="202" t="s">
        <v>752</v>
      </c>
      <c r="E42" s="655"/>
      <c r="F42" s="856"/>
      <c r="G42" s="857"/>
      <c r="H42" s="858" t="s">
        <v>753</v>
      </c>
      <c r="I42" s="478">
        <f>F42*G42</f>
        <v>0</v>
      </c>
      <c r="J42" s="32"/>
    </row>
    <row r="43" spans="1:10" s="264" customFormat="1" ht="8.25" customHeight="1" x14ac:dyDescent="0.25">
      <c r="A43" s="855"/>
      <c r="B43" s="1"/>
      <c r="C43" s="1"/>
      <c r="D43" s="202"/>
      <c r="E43" s="656"/>
      <c r="F43" s="859"/>
      <c r="G43" s="860"/>
      <c r="H43" s="1033"/>
      <c r="I43" s="487"/>
      <c r="J43" s="32"/>
    </row>
    <row r="44" spans="1:10" s="264" customFormat="1" ht="13.8" thickBot="1" x14ac:dyDescent="0.3">
      <c r="A44" s="16" t="s">
        <v>754</v>
      </c>
      <c r="B44" s="32"/>
      <c r="C44" s="674"/>
      <c r="D44" s="202" t="s">
        <v>520</v>
      </c>
      <c r="E44" s="395" t="s">
        <v>304</v>
      </c>
      <c r="F44" s="395" t="s">
        <v>496</v>
      </c>
      <c r="G44" s="395" t="s">
        <v>497</v>
      </c>
      <c r="H44" s="395" t="s">
        <v>755</v>
      </c>
      <c r="I44" s="395" t="s">
        <v>445</v>
      </c>
      <c r="J44" s="32"/>
    </row>
    <row r="45" spans="1:10" s="264" customFormat="1" ht="13.8" thickBot="1" x14ac:dyDescent="0.3">
      <c r="A45" s="855" t="s">
        <v>756</v>
      </c>
      <c r="B45" s="1"/>
      <c r="C45" s="1"/>
      <c r="D45" s="202" t="s">
        <v>500</v>
      </c>
      <c r="E45" s="655"/>
      <c r="F45" s="856"/>
      <c r="G45" s="857"/>
      <c r="H45" s="858"/>
      <c r="I45" s="478">
        <f>F45*G45</f>
        <v>0</v>
      </c>
      <c r="J45" s="32"/>
    </row>
    <row r="46" spans="1:10" s="264" customFormat="1" ht="8.25" customHeight="1" x14ac:dyDescent="0.25">
      <c r="A46" s="855"/>
      <c r="B46" s="1"/>
      <c r="C46" s="1"/>
      <c r="D46" s="202"/>
      <c r="E46" s="656"/>
      <c r="F46" s="859"/>
      <c r="G46" s="860"/>
      <c r="H46" s="1033"/>
      <c r="I46" s="487"/>
      <c r="J46" s="32"/>
    </row>
    <row r="47" spans="1:10" s="264" customFormat="1" ht="14.25" customHeight="1" thickBot="1" x14ac:dyDescent="0.3">
      <c r="A47" s="16" t="s">
        <v>622</v>
      </c>
      <c r="B47" s="32"/>
      <c r="C47" s="674"/>
      <c r="D47" s="202" t="s">
        <v>520</v>
      </c>
      <c r="E47" s="395" t="s">
        <v>304</v>
      </c>
      <c r="F47" s="395" t="s">
        <v>757</v>
      </c>
      <c r="G47" s="395" t="s">
        <v>497</v>
      </c>
      <c r="H47" s="395" t="s">
        <v>624</v>
      </c>
      <c r="I47" s="395" t="s">
        <v>445</v>
      </c>
      <c r="J47" s="32"/>
    </row>
    <row r="48" spans="1:10" s="264" customFormat="1" ht="14.25" customHeight="1" thickBot="1" x14ac:dyDescent="0.3">
      <c r="A48" s="855" t="s">
        <v>625</v>
      </c>
      <c r="B48" s="1"/>
      <c r="C48" s="1"/>
      <c r="D48" s="202" t="s">
        <v>626</v>
      </c>
      <c r="E48" s="655"/>
      <c r="F48" s="856"/>
      <c r="G48" s="857"/>
      <c r="H48" s="858"/>
      <c r="I48" s="478">
        <f>F48*G48</f>
        <v>0</v>
      </c>
      <c r="J48" s="32"/>
    </row>
    <row r="49" spans="1:10" s="264" customFormat="1" ht="9" customHeight="1" x14ac:dyDescent="0.25">
      <c r="A49" s="855"/>
      <c r="B49" s="1"/>
      <c r="C49" s="1"/>
      <c r="D49" s="202"/>
      <c r="E49" s="656"/>
      <c r="F49" s="859"/>
      <c r="G49" s="860"/>
      <c r="H49" s="1033"/>
      <c r="I49" s="487"/>
      <c r="J49" s="32"/>
    </row>
    <row r="50" spans="1:10" s="264" customFormat="1" ht="14.25" customHeight="1" thickBot="1" x14ac:dyDescent="0.3">
      <c r="A50" s="16" t="s">
        <v>627</v>
      </c>
      <c r="B50" s="32"/>
      <c r="C50" s="674"/>
      <c r="D50" s="202" t="s">
        <v>520</v>
      </c>
      <c r="E50" s="395" t="s">
        <v>304</v>
      </c>
      <c r="F50" s="395" t="s">
        <v>496</v>
      </c>
      <c r="G50" s="395" t="s">
        <v>497</v>
      </c>
      <c r="H50" s="395" t="s">
        <v>624</v>
      </c>
      <c r="I50" s="395" t="s">
        <v>445</v>
      </c>
      <c r="J50" s="32"/>
    </row>
    <row r="51" spans="1:10" s="264" customFormat="1" ht="14.25" customHeight="1" thickBot="1" x14ac:dyDescent="0.3">
      <c r="A51" s="855" t="s">
        <v>625</v>
      </c>
      <c r="B51" s="1"/>
      <c r="C51" s="1"/>
      <c r="D51" s="202" t="s">
        <v>628</v>
      </c>
      <c r="E51" s="655"/>
      <c r="F51" s="856"/>
      <c r="G51" s="857"/>
      <c r="H51" s="858"/>
      <c r="I51" s="478">
        <f>F51*G51</f>
        <v>0</v>
      </c>
      <c r="J51" s="32"/>
    </row>
    <row r="52" spans="1:10" s="264" customFormat="1" ht="12" x14ac:dyDescent="0.25">
      <c r="A52" s="32" t="s">
        <v>758</v>
      </c>
      <c r="B52" s="32"/>
      <c r="C52" s="674"/>
      <c r="D52" s="675"/>
      <c r="E52" s="676"/>
      <c r="F52" s="32"/>
      <c r="G52" s="32"/>
      <c r="H52" s="32"/>
      <c r="I52" s="677"/>
      <c r="J52" s="32"/>
    </row>
    <row r="53" spans="1:10" s="253" customFormat="1" ht="7.5" customHeight="1" thickBot="1" x14ac:dyDescent="0.3">
      <c r="A53" s="504"/>
      <c r="B53" s="819"/>
      <c r="C53" s="819"/>
      <c r="D53" s="451"/>
      <c r="E53" s="451"/>
      <c r="F53" s="451"/>
      <c r="G53" s="819"/>
      <c r="H53" s="819"/>
      <c r="I53" s="819"/>
      <c r="J53" s="113"/>
    </row>
    <row r="54" spans="1:10" s="264" customFormat="1" ht="11.25" customHeight="1" thickTop="1" thickBot="1" x14ac:dyDescent="0.3">
      <c r="A54" s="1052"/>
      <c r="B54" s="1052"/>
      <c r="C54" s="1053"/>
      <c r="D54" s="1054"/>
      <c r="E54" s="1055"/>
      <c r="F54" s="1052"/>
      <c r="G54" s="1052"/>
      <c r="H54" s="1052"/>
      <c r="I54" s="1056"/>
      <c r="J54" s="32"/>
    </row>
    <row r="55" spans="1:10" ht="16.2" thickTop="1" x14ac:dyDescent="0.3">
      <c r="A55" s="63" t="s">
        <v>759</v>
      </c>
      <c r="B55" s="16"/>
      <c r="C55" s="1"/>
      <c r="D55" s="1"/>
      <c r="E55" s="1"/>
      <c r="F55" s="1"/>
      <c r="G55" s="1"/>
      <c r="H55" s="1"/>
      <c r="I55" s="1"/>
      <c r="J55" s="1"/>
    </row>
    <row r="56" spans="1:10" ht="3" customHeight="1" x14ac:dyDescent="0.3">
      <c r="A56" s="63"/>
      <c r="B56" s="16"/>
      <c r="C56" s="1"/>
      <c r="D56" s="1"/>
      <c r="E56" s="1"/>
      <c r="F56" s="1"/>
      <c r="G56" s="1"/>
      <c r="H56" s="1"/>
      <c r="I56" s="1"/>
      <c r="J56" s="1"/>
    </row>
    <row r="57" spans="1:10" s="253" customFormat="1" ht="11.4" x14ac:dyDescent="0.2">
      <c r="A57" s="439" t="s">
        <v>760</v>
      </c>
      <c r="B57" s="657"/>
      <c r="C57" s="399"/>
      <c r="D57" s="412"/>
      <c r="E57" s="412"/>
      <c r="F57" s="412"/>
      <c r="G57" s="113"/>
      <c r="H57" s="399"/>
      <c r="I57" s="412"/>
      <c r="J57" s="113"/>
    </row>
    <row r="58" spans="1:10" s="264" customFormat="1" ht="7.5" customHeight="1" x14ac:dyDescent="0.25">
      <c r="A58" s="32"/>
      <c r="B58" s="32"/>
      <c r="C58" s="674"/>
      <c r="D58" s="675"/>
      <c r="E58" s="676"/>
      <c r="F58" s="32"/>
      <c r="G58" s="32"/>
      <c r="H58" s="32"/>
      <c r="I58" s="677"/>
      <c r="J58" s="32"/>
    </row>
    <row r="59" spans="1:10" ht="13.8" x14ac:dyDescent="0.25">
      <c r="A59" s="402" t="s">
        <v>761</v>
      </c>
      <c r="B59" s="1"/>
      <c r="C59" s="404"/>
      <c r="D59" s="1"/>
      <c r="E59" s="1"/>
      <c r="F59" s="1"/>
      <c r="G59" s="423"/>
      <c r="H59" s="423"/>
      <c r="I59" s="802"/>
      <c r="J59" s="1"/>
    </row>
    <row r="60" spans="1:10" ht="7.5" customHeight="1" x14ac:dyDescent="0.25">
      <c r="A60" s="402"/>
      <c r="B60" s="1"/>
      <c r="C60" s="404"/>
      <c r="D60" s="1"/>
      <c r="E60" s="1"/>
      <c r="F60" s="1"/>
      <c r="G60" s="423"/>
      <c r="H60" s="423"/>
      <c r="I60" s="802"/>
      <c r="J60" s="1"/>
    </row>
    <row r="61" spans="1:10" ht="12.75" customHeight="1" x14ac:dyDescent="0.25">
      <c r="A61" s="424" t="s">
        <v>430</v>
      </c>
      <c r="B61" s="425" t="s">
        <v>431</v>
      </c>
      <c r="C61" s="426" t="s">
        <v>432</v>
      </c>
      <c r="D61" s="404" t="s">
        <v>433</v>
      </c>
      <c r="E61" s="404" t="s">
        <v>434</v>
      </c>
      <c r="F61" s="404" t="s">
        <v>368</v>
      </c>
      <c r="G61" s="404" t="s">
        <v>435</v>
      </c>
      <c r="H61" s="405" t="s">
        <v>436</v>
      </c>
      <c r="I61" s="406" t="s">
        <v>437</v>
      </c>
      <c r="J61" s="1"/>
    </row>
    <row r="62" spans="1:10" x14ac:dyDescent="0.25">
      <c r="A62" s="427" t="s">
        <v>762</v>
      </c>
      <c r="B62" s="428" t="s">
        <v>439</v>
      </c>
      <c r="C62" s="429" t="s">
        <v>440</v>
      </c>
      <c r="D62" s="404" t="s">
        <v>299</v>
      </c>
      <c r="E62" s="404" t="s">
        <v>466</v>
      </c>
      <c r="F62" s="263" t="s">
        <v>442</v>
      </c>
      <c r="G62" s="263" t="s">
        <v>443</v>
      </c>
      <c r="H62" s="430" t="s">
        <v>444</v>
      </c>
      <c r="I62" s="410" t="s">
        <v>445</v>
      </c>
      <c r="J62" s="1"/>
    </row>
    <row r="63" spans="1:10" x14ac:dyDescent="0.25">
      <c r="A63" s="678" t="s">
        <v>467</v>
      </c>
      <c r="B63" s="431" t="s">
        <v>454</v>
      </c>
      <c r="C63" s="679">
        <v>409</v>
      </c>
      <c r="D63" s="873"/>
      <c r="E63" s="663"/>
      <c r="F63" s="664"/>
      <c r="G63" s="655"/>
      <c r="H63" s="682">
        <v>84</v>
      </c>
      <c r="I63" s="664">
        <f t="shared" ref="I63:I70" si="0">E63*F63</f>
        <v>0</v>
      </c>
      <c r="J63" s="1"/>
    </row>
    <row r="64" spans="1:10" x14ac:dyDescent="0.25">
      <c r="A64" s="678" t="s">
        <v>468</v>
      </c>
      <c r="B64" s="432" t="s">
        <v>469</v>
      </c>
      <c r="C64" s="679">
        <v>410</v>
      </c>
      <c r="D64" s="873"/>
      <c r="E64" s="663"/>
      <c r="F64" s="664"/>
      <c r="G64" s="655"/>
      <c r="H64" s="682">
        <v>187</v>
      </c>
      <c r="I64" s="664">
        <f t="shared" si="0"/>
        <v>0</v>
      </c>
      <c r="J64" s="1"/>
    </row>
    <row r="65" spans="1:9" x14ac:dyDescent="0.25">
      <c r="A65" s="678" t="s">
        <v>467</v>
      </c>
      <c r="B65" s="431" t="s">
        <v>470</v>
      </c>
      <c r="C65" s="679">
        <v>421</v>
      </c>
      <c r="D65" s="873"/>
      <c r="E65" s="663"/>
      <c r="F65" s="664"/>
      <c r="G65" s="655"/>
      <c r="H65" s="682">
        <v>58</v>
      </c>
      <c r="I65" s="664">
        <f t="shared" si="0"/>
        <v>0</v>
      </c>
    </row>
    <row r="66" spans="1:9" x14ac:dyDescent="0.25">
      <c r="A66" s="678" t="s">
        <v>468</v>
      </c>
      <c r="B66" s="431" t="s">
        <v>471</v>
      </c>
      <c r="C66" s="679">
        <v>422</v>
      </c>
      <c r="D66" s="873"/>
      <c r="E66" s="663"/>
      <c r="F66" s="664"/>
      <c r="G66" s="655"/>
      <c r="H66" s="682">
        <v>100</v>
      </c>
      <c r="I66" s="664">
        <f t="shared" si="0"/>
        <v>0</v>
      </c>
    </row>
    <row r="67" spans="1:9" x14ac:dyDescent="0.25">
      <c r="A67" s="678" t="s">
        <v>451</v>
      </c>
      <c r="B67" s="433" t="s">
        <v>452</v>
      </c>
      <c r="C67" s="679">
        <v>424</v>
      </c>
      <c r="D67" s="873"/>
      <c r="E67" s="663"/>
      <c r="F67" s="664"/>
      <c r="G67" s="655"/>
      <c r="H67" s="682">
        <v>26</v>
      </c>
      <c r="I67" s="664">
        <f t="shared" si="0"/>
        <v>0</v>
      </c>
    </row>
    <row r="68" spans="1:9" x14ac:dyDescent="0.25">
      <c r="A68" s="678" t="s">
        <v>455</v>
      </c>
      <c r="B68" s="431" t="s">
        <v>456</v>
      </c>
      <c r="C68" s="679" t="s">
        <v>727</v>
      </c>
      <c r="D68" s="680"/>
      <c r="E68" s="681"/>
      <c r="F68" s="664"/>
      <c r="G68" s="655"/>
      <c r="H68" s="682" t="s">
        <v>368</v>
      </c>
      <c r="I68" s="664">
        <f t="shared" si="0"/>
        <v>0</v>
      </c>
    </row>
    <row r="69" spans="1:9" x14ac:dyDescent="0.25">
      <c r="A69" s="678" t="s">
        <v>457</v>
      </c>
      <c r="B69" s="433" t="s">
        <v>458</v>
      </c>
      <c r="C69" s="679" t="s">
        <v>458</v>
      </c>
      <c r="D69" s="680"/>
      <c r="E69" s="681"/>
      <c r="F69" s="664"/>
      <c r="G69" s="655"/>
      <c r="H69" s="682">
        <v>53</v>
      </c>
      <c r="I69" s="664">
        <f t="shared" si="0"/>
        <v>0</v>
      </c>
    </row>
    <row r="70" spans="1:9" x14ac:dyDescent="0.25">
      <c r="A70" s="678" t="s">
        <v>459</v>
      </c>
      <c r="B70" s="433" t="s">
        <v>458</v>
      </c>
      <c r="C70" s="1023">
        <v>12.05</v>
      </c>
      <c r="D70" s="680"/>
      <c r="E70" s="681"/>
      <c r="F70" s="664"/>
      <c r="G70" s="655"/>
      <c r="H70" s="682">
        <v>500</v>
      </c>
      <c r="I70" s="664">
        <f t="shared" si="0"/>
        <v>0</v>
      </c>
    </row>
    <row r="71" spans="1:9" ht="15" customHeight="1" x14ac:dyDescent="0.25">
      <c r="A71" s="1135" t="s">
        <v>763</v>
      </c>
      <c r="B71" s="1135"/>
      <c r="C71" s="1135"/>
      <c r="D71" s="1135"/>
      <c r="E71" s="1135"/>
      <c r="F71" s="1135"/>
      <c r="G71" s="686"/>
      <c r="H71" s="644" t="s">
        <v>460</v>
      </c>
      <c r="I71" s="1026">
        <f>I69+I70</f>
        <v>0</v>
      </c>
    </row>
    <row r="72" spans="1:9" ht="14.4" thickBot="1" x14ac:dyDescent="0.3">
      <c r="A72" s="1119"/>
      <c r="B72" s="1119"/>
      <c r="C72" s="1119"/>
      <c r="D72" s="1119"/>
      <c r="E72" s="1119"/>
      <c r="F72" s="1119"/>
      <c r="G72" s="1"/>
      <c r="H72" s="644" t="s">
        <v>472</v>
      </c>
      <c r="I72" s="1027">
        <f>SUM(I63:I68)</f>
        <v>0</v>
      </c>
    </row>
    <row r="73" spans="1:9" ht="14.4" thickBot="1" x14ac:dyDescent="0.3">
      <c r="A73" s="1119"/>
      <c r="B73" s="1119"/>
      <c r="C73" s="1119"/>
      <c r="D73" s="1119"/>
      <c r="E73" s="1119"/>
      <c r="F73" s="1119"/>
      <c r="G73" s="874"/>
      <c r="H73" s="875" t="s">
        <v>764</v>
      </c>
      <c r="I73" s="506">
        <f>I72+I71</f>
        <v>0</v>
      </c>
    </row>
    <row r="74" spans="1:9" s="253" customFormat="1" ht="24" customHeight="1" x14ac:dyDescent="0.2">
      <c r="A74" s="1119" t="s">
        <v>765</v>
      </c>
      <c r="B74" s="1119"/>
      <c r="C74" s="1119"/>
      <c r="D74" s="1119"/>
      <c r="E74" s="1119"/>
      <c r="F74" s="1119"/>
      <c r="G74" s="1119"/>
      <c r="H74" s="1119"/>
      <c r="I74" s="1119"/>
    </row>
    <row r="75" spans="1:9" s="253" customFormat="1" ht="5.25" customHeight="1" thickBot="1" x14ac:dyDescent="0.3">
      <c r="A75" s="504"/>
      <c r="B75" s="819"/>
      <c r="C75" s="819"/>
      <c r="D75" s="451"/>
      <c r="E75" s="451"/>
      <c r="F75" s="451"/>
      <c r="G75" s="819"/>
      <c r="H75" s="819"/>
      <c r="I75" s="819"/>
    </row>
    <row r="76" spans="1:9" s="253" customFormat="1" ht="5.25" customHeight="1" thickTop="1" x14ac:dyDescent="0.25">
      <c r="A76" s="436"/>
      <c r="B76" s="1"/>
      <c r="C76" s="1"/>
      <c r="D76" s="16"/>
      <c r="E76" s="16"/>
      <c r="F76" s="16"/>
      <c r="G76" s="1"/>
      <c r="H76" s="1"/>
      <c r="I76" s="1"/>
    </row>
    <row r="77" spans="1:9" s="253" customFormat="1" ht="3" customHeight="1" thickBot="1" x14ac:dyDescent="0.3">
      <c r="A77" s="504"/>
      <c r="B77" s="819"/>
      <c r="C77" s="819"/>
      <c r="D77" s="451"/>
      <c r="E77" s="451"/>
      <c r="F77" s="451"/>
      <c r="G77" s="819"/>
      <c r="H77" s="819"/>
      <c r="I77" s="819"/>
    </row>
    <row r="78" spans="1:9" ht="14.4" thickTop="1" x14ac:dyDescent="0.25">
      <c r="A78" s="402" t="s">
        <v>766</v>
      </c>
      <c r="B78" s="1"/>
      <c r="C78" s="404"/>
      <c r="D78" s="1"/>
      <c r="E78" s="1"/>
      <c r="F78" s="1"/>
      <c r="G78" s="423"/>
      <c r="H78" s="423"/>
      <c r="I78" s="802"/>
    </row>
    <row r="79" spans="1:9" ht="4.5" customHeight="1" x14ac:dyDescent="0.25">
      <c r="A79" s="402"/>
      <c r="B79" s="1"/>
      <c r="C79" s="404"/>
      <c r="D79" s="1"/>
      <c r="E79" s="1"/>
      <c r="F79" s="1"/>
      <c r="G79" s="423"/>
      <c r="H79" s="423"/>
      <c r="I79" s="802"/>
    </row>
    <row r="80" spans="1:9" ht="16.5" customHeight="1" thickBot="1" x14ac:dyDescent="0.3">
      <c r="A80" s="16" t="s">
        <v>767</v>
      </c>
      <c r="B80" s="32"/>
      <c r="C80" s="674"/>
      <c r="D80" s="202" t="s">
        <v>520</v>
      </c>
      <c r="E80" s="395" t="s">
        <v>304</v>
      </c>
      <c r="F80" s="395" t="s">
        <v>623</v>
      </c>
      <c r="G80" s="395" t="s">
        <v>497</v>
      </c>
      <c r="H80" s="1050" t="s">
        <v>436</v>
      </c>
      <c r="I80" s="395" t="s">
        <v>445</v>
      </c>
    </row>
    <row r="81" spans="1:9" ht="13.8" thickBot="1" x14ac:dyDescent="0.3">
      <c r="A81" s="1136" t="s">
        <v>768</v>
      </c>
      <c r="B81" s="1136"/>
      <c r="C81" s="1"/>
      <c r="D81" s="202" t="s">
        <v>638</v>
      </c>
      <c r="E81" s="655"/>
      <c r="F81" s="856"/>
      <c r="G81" s="857"/>
      <c r="H81" s="1048">
        <v>175</v>
      </c>
      <c r="I81" s="1047">
        <f>G81*F81</f>
        <v>0</v>
      </c>
    </row>
    <row r="82" spans="1:9" x14ac:dyDescent="0.25">
      <c r="A82" s="855"/>
      <c r="B82" s="1"/>
      <c r="C82" s="1"/>
      <c r="D82" s="202"/>
      <c r="E82" s="656"/>
      <c r="F82" s="859"/>
      <c r="G82" s="860"/>
      <c r="H82" s="1033"/>
      <c r="I82" s="487"/>
    </row>
    <row r="83" spans="1:9" ht="13.8" thickBot="1" x14ac:dyDescent="0.3">
      <c r="A83" s="1137" t="s">
        <v>769</v>
      </c>
      <c r="B83" s="1137"/>
      <c r="C83" s="1137"/>
      <c r="D83" s="202" t="s">
        <v>520</v>
      </c>
      <c r="E83" s="395" t="s">
        <v>304</v>
      </c>
      <c r="F83" s="395" t="s">
        <v>623</v>
      </c>
      <c r="G83" s="395" t="s">
        <v>497</v>
      </c>
      <c r="H83" s="1050" t="s">
        <v>436</v>
      </c>
      <c r="I83" s="395" t="s">
        <v>445</v>
      </c>
    </row>
    <row r="84" spans="1:9" ht="13.8" thickBot="1" x14ac:dyDescent="0.3">
      <c r="A84" s="35" t="s">
        <v>639</v>
      </c>
      <c r="B84" s="1"/>
      <c r="C84" s="1"/>
      <c r="D84" s="202" t="s">
        <v>770</v>
      </c>
      <c r="E84" s="655"/>
      <c r="F84" s="856"/>
      <c r="G84" s="857"/>
      <c r="H84" s="1049">
        <v>11</v>
      </c>
      <c r="I84" s="478">
        <f>F84*G84</f>
        <v>0</v>
      </c>
    </row>
    <row r="85" spans="1:9" ht="21" customHeight="1" x14ac:dyDescent="0.25">
      <c r="A85" s="992" t="s">
        <v>771</v>
      </c>
      <c r="B85" s="1"/>
      <c r="C85" s="404"/>
      <c r="D85" s="1"/>
      <c r="E85" s="1"/>
      <c r="F85" s="1"/>
      <c r="G85" s="423"/>
      <c r="H85" s="423"/>
      <c r="I85" s="802"/>
    </row>
    <row r="86" spans="1:9" x14ac:dyDescent="0.25">
      <c r="A86" s="424" t="s">
        <v>430</v>
      </c>
      <c r="B86" s="1045" t="s">
        <v>431</v>
      </c>
      <c r="C86" s="1042" t="s">
        <v>432</v>
      </c>
      <c r="D86" s="404" t="s">
        <v>433</v>
      </c>
      <c r="E86" s="404" t="s">
        <v>434</v>
      </c>
      <c r="F86" s="404" t="s">
        <v>368</v>
      </c>
      <c r="G86" s="404" t="s">
        <v>435</v>
      </c>
      <c r="H86" s="405" t="s">
        <v>436</v>
      </c>
      <c r="I86" s="406" t="s">
        <v>653</v>
      </c>
    </row>
    <row r="87" spans="1:9" x14ac:dyDescent="0.25">
      <c r="A87" s="427" t="s">
        <v>772</v>
      </c>
      <c r="B87" s="1046" t="s">
        <v>439</v>
      </c>
      <c r="C87" s="1044" t="s">
        <v>440</v>
      </c>
      <c r="D87" s="404" t="s">
        <v>299</v>
      </c>
      <c r="E87" s="404" t="s">
        <v>655</v>
      </c>
      <c r="F87" s="263" t="s">
        <v>442</v>
      </c>
      <c r="G87" s="263" t="s">
        <v>443</v>
      </c>
      <c r="H87" s="430" t="s">
        <v>444</v>
      </c>
      <c r="I87" s="410" t="s">
        <v>445</v>
      </c>
    </row>
    <row r="88" spans="1:9" x14ac:dyDescent="0.25">
      <c r="A88" s="678" t="s">
        <v>656</v>
      </c>
      <c r="B88" s="1037" t="s">
        <v>657</v>
      </c>
      <c r="C88" s="1038">
        <v>272</v>
      </c>
      <c r="D88" s="871"/>
      <c r="E88" s="663"/>
      <c r="F88" s="664"/>
      <c r="G88" s="655" t="s">
        <v>29</v>
      </c>
      <c r="H88" s="682">
        <v>66</v>
      </c>
      <c r="I88" s="664">
        <f t="shared" ref="I88:I94" si="1">E88*F88</f>
        <v>0</v>
      </c>
    </row>
    <row r="89" spans="1:9" x14ac:dyDescent="0.25">
      <c r="A89" s="678" t="s">
        <v>658</v>
      </c>
      <c r="B89" s="1039" t="s">
        <v>659</v>
      </c>
      <c r="C89" s="1038">
        <v>280</v>
      </c>
      <c r="D89" s="871"/>
      <c r="E89" s="663"/>
      <c r="F89" s="664"/>
      <c r="G89" s="655" t="s">
        <v>29</v>
      </c>
      <c r="H89" s="682">
        <v>45</v>
      </c>
      <c r="I89" s="664">
        <f t="shared" si="1"/>
        <v>0</v>
      </c>
    </row>
    <row r="90" spans="1:9" x14ac:dyDescent="0.25">
      <c r="A90" s="678" t="s">
        <v>660</v>
      </c>
      <c r="B90" s="1039" t="s">
        <v>661</v>
      </c>
      <c r="C90" s="1038">
        <v>330</v>
      </c>
      <c r="D90" s="871"/>
      <c r="E90" s="663"/>
      <c r="F90" s="664"/>
      <c r="G90" s="655" t="s">
        <v>29</v>
      </c>
      <c r="H90" s="682">
        <v>14</v>
      </c>
      <c r="I90" s="664">
        <f t="shared" si="1"/>
        <v>0</v>
      </c>
    </row>
    <row r="91" spans="1:9" x14ac:dyDescent="0.25">
      <c r="A91" s="678" t="s">
        <v>662</v>
      </c>
      <c r="B91" s="1040" t="s">
        <v>663</v>
      </c>
      <c r="C91" s="1038">
        <v>220</v>
      </c>
      <c r="D91" s="871"/>
      <c r="E91" s="663"/>
      <c r="F91" s="664"/>
      <c r="G91" s="655" t="s">
        <v>29</v>
      </c>
      <c r="H91" s="682">
        <v>40</v>
      </c>
      <c r="I91" s="664">
        <f t="shared" si="1"/>
        <v>0</v>
      </c>
    </row>
    <row r="92" spans="1:9" x14ac:dyDescent="0.25">
      <c r="A92" s="678" t="s">
        <v>468</v>
      </c>
      <c r="B92" s="1040" t="s">
        <v>664</v>
      </c>
      <c r="C92" s="1038">
        <v>301</v>
      </c>
      <c r="D92" s="871"/>
      <c r="E92" s="663"/>
      <c r="F92" s="664"/>
      <c r="G92" s="655" t="s">
        <v>29</v>
      </c>
      <c r="H92" s="682">
        <v>208</v>
      </c>
      <c r="I92" s="664">
        <f t="shared" si="1"/>
        <v>0</v>
      </c>
    </row>
    <row r="93" spans="1:9" x14ac:dyDescent="0.25">
      <c r="A93" s="678" t="s">
        <v>467</v>
      </c>
      <c r="B93" s="1037" t="s">
        <v>470</v>
      </c>
      <c r="C93" s="1038">
        <v>341</v>
      </c>
      <c r="D93" s="871"/>
      <c r="E93" s="663"/>
      <c r="F93" s="664"/>
      <c r="G93" s="655" t="s">
        <v>29</v>
      </c>
      <c r="H93" s="682">
        <v>56</v>
      </c>
      <c r="I93" s="664">
        <f t="shared" si="1"/>
        <v>0</v>
      </c>
    </row>
    <row r="94" spans="1:9" x14ac:dyDescent="0.25">
      <c r="A94" s="678" t="s">
        <v>468</v>
      </c>
      <c r="B94" s="1037" t="s">
        <v>471</v>
      </c>
      <c r="C94" s="1038">
        <v>342</v>
      </c>
      <c r="D94" s="871"/>
      <c r="E94" s="663"/>
      <c r="F94" s="664"/>
      <c r="G94" s="655" t="s">
        <v>29</v>
      </c>
      <c r="H94" s="682">
        <v>100</v>
      </c>
      <c r="I94" s="664">
        <f t="shared" si="1"/>
        <v>0</v>
      </c>
    </row>
    <row r="95" spans="1:9" x14ac:dyDescent="0.25">
      <c r="A95" s="678" t="s">
        <v>665</v>
      </c>
      <c r="B95" s="1039" t="s">
        <v>452</v>
      </c>
      <c r="C95" s="1038">
        <v>331</v>
      </c>
      <c r="D95" s="871"/>
      <c r="E95" s="663"/>
      <c r="F95" s="1"/>
      <c r="G95" s="655" t="s">
        <v>29</v>
      </c>
      <c r="H95" s="682">
        <v>21</v>
      </c>
      <c r="I95" s="664">
        <f>E95*F96</f>
        <v>0</v>
      </c>
    </row>
    <row r="96" spans="1:9" x14ac:dyDescent="0.25">
      <c r="A96" s="678" t="s">
        <v>666</v>
      </c>
      <c r="B96" s="1037" t="s">
        <v>667</v>
      </c>
      <c r="C96" s="1038">
        <v>240</v>
      </c>
      <c r="D96" s="871"/>
      <c r="E96" s="663"/>
      <c r="F96" s="664"/>
      <c r="G96" s="655" t="s">
        <v>29</v>
      </c>
      <c r="H96" s="682">
        <v>94</v>
      </c>
      <c r="I96" s="664">
        <f>E96*F97</f>
        <v>0</v>
      </c>
    </row>
    <row r="97" spans="1:12" x14ac:dyDescent="0.25">
      <c r="A97" s="678" t="s">
        <v>455</v>
      </c>
      <c r="B97" s="431" t="s">
        <v>456</v>
      </c>
      <c r="C97" s="679" t="s">
        <v>727</v>
      </c>
      <c r="D97" s="680"/>
      <c r="E97" s="681"/>
      <c r="F97" s="664"/>
      <c r="G97" s="655"/>
      <c r="H97" s="682" t="s">
        <v>368</v>
      </c>
      <c r="I97" s="664">
        <f t="shared" ref="I97" si="2">E97*F97</f>
        <v>0</v>
      </c>
      <c r="J97" s="1"/>
      <c r="K97" s="1"/>
      <c r="L97" s="1"/>
    </row>
    <row r="98" spans="1:12" ht="6" customHeight="1" thickBot="1" x14ac:dyDescent="0.3">
      <c r="A98" s="434"/>
      <c r="B98" s="683"/>
      <c r="C98" s="684"/>
      <c r="D98" s="685"/>
      <c r="E98" s="657"/>
      <c r="F98" s="686"/>
      <c r="G98" s="686"/>
      <c r="H98" s="687"/>
      <c r="I98" s="688"/>
      <c r="J98" s="1"/>
      <c r="K98" s="1"/>
      <c r="L98" s="1"/>
    </row>
    <row r="99" spans="1:12" ht="24" customHeight="1" thickBot="1" x14ac:dyDescent="0.3">
      <c r="A99" s="1119" t="s">
        <v>773</v>
      </c>
      <c r="B99" s="1119"/>
      <c r="C99" s="1119"/>
      <c r="D99" s="1119"/>
      <c r="E99" s="1119"/>
      <c r="F99" s="1119"/>
      <c r="G99" s="435"/>
      <c r="H99" s="875" t="s">
        <v>774</v>
      </c>
      <c r="I99" s="506">
        <f>SUM(I88:I97)</f>
        <v>0</v>
      </c>
      <c r="J99" s="1"/>
      <c r="K99" s="1"/>
      <c r="L99" s="1"/>
    </row>
    <row r="100" spans="1:12" s="268" customFormat="1" ht="11.25" customHeight="1" x14ac:dyDescent="0.2">
      <c r="A100" s="1119" t="s">
        <v>775</v>
      </c>
      <c r="B100" s="1119"/>
      <c r="C100" s="1119"/>
      <c r="D100" s="1119"/>
      <c r="E100" s="1119"/>
      <c r="F100" s="1119"/>
      <c r="G100" s="1119"/>
      <c r="H100" s="1119"/>
      <c r="I100" s="1119"/>
    </row>
    <row r="101" spans="1:12" s="391" customFormat="1" ht="11.25" customHeight="1" x14ac:dyDescent="0.2">
      <c r="A101" s="490" t="s">
        <v>776</v>
      </c>
      <c r="B101" s="113"/>
      <c r="C101" s="113"/>
      <c r="D101" s="422"/>
      <c r="E101" s="422"/>
      <c r="F101" s="422"/>
      <c r="G101" s="113"/>
      <c r="H101" s="113"/>
      <c r="I101" s="113"/>
    </row>
    <row r="102" spans="1:12" s="391" customFormat="1" ht="10.199999999999999" x14ac:dyDescent="0.2">
      <c r="A102" s="411" t="s">
        <v>671</v>
      </c>
      <c r="D102" s="392"/>
      <c r="E102" s="392"/>
      <c r="F102" s="392"/>
    </row>
    <row r="103" spans="1:12" s="391" customFormat="1" ht="10.199999999999999" x14ac:dyDescent="0.2">
      <c r="A103" s="411" t="s">
        <v>672</v>
      </c>
      <c r="D103" s="392"/>
      <c r="E103" s="392"/>
      <c r="F103" s="392"/>
    </row>
    <row r="104" spans="1:12" s="391" customFormat="1" ht="5.25" customHeight="1" thickBot="1" x14ac:dyDescent="0.3">
      <c r="A104" s="504"/>
      <c r="B104" s="819"/>
      <c r="C104" s="819"/>
      <c r="D104" s="451"/>
      <c r="E104" s="451"/>
      <c r="F104" s="451"/>
      <c r="G104" s="819"/>
      <c r="H104" s="819"/>
      <c r="I104" s="819"/>
    </row>
    <row r="105" spans="1:12" ht="6" customHeight="1" thickTop="1" x14ac:dyDescent="0.3">
      <c r="A105" s="63"/>
      <c r="B105" s="16"/>
      <c r="C105" s="1"/>
      <c r="D105" s="1"/>
      <c r="E105" s="1"/>
      <c r="F105" s="1"/>
      <c r="G105" s="399"/>
      <c r="H105" s="399"/>
      <c r="I105" s="399"/>
      <c r="J105" s="1"/>
      <c r="K105" s="1"/>
      <c r="L105" s="1"/>
    </row>
    <row r="106" spans="1:12" ht="15.6" x14ac:dyDescent="0.3">
      <c r="A106" s="456" t="s">
        <v>777</v>
      </c>
      <c r="B106" s="1"/>
      <c r="C106" s="404"/>
      <c r="D106" s="1"/>
      <c r="E106" s="1"/>
      <c r="F106" s="1"/>
      <c r="G106" s="423"/>
      <c r="H106" s="423"/>
      <c r="I106" s="395"/>
      <c r="J106" s="1"/>
      <c r="K106" s="1"/>
      <c r="L106" s="1"/>
    </row>
    <row r="107" spans="1:12" s="253" customFormat="1" ht="5.25" customHeight="1" thickBot="1" x14ac:dyDescent="0.25">
      <c r="A107" s="113"/>
      <c r="B107" s="657"/>
      <c r="C107" s="399"/>
      <c r="D107" s="412"/>
      <c r="E107" s="412"/>
      <c r="F107" s="412"/>
      <c r="G107" s="113"/>
      <c r="H107" s="399"/>
      <c r="I107" s="395"/>
      <c r="J107" s="113"/>
      <c r="K107" s="113"/>
      <c r="L107" s="113"/>
    </row>
    <row r="108" spans="1:12" s="253" customFormat="1" ht="14.4" thickBot="1" x14ac:dyDescent="0.3">
      <c r="A108" s="16" t="s">
        <v>778</v>
      </c>
      <c r="B108" s="16"/>
      <c r="C108" s="1"/>
      <c r="D108" s="1"/>
      <c r="E108" s="1"/>
      <c r="F108" s="395"/>
      <c r="G108" s="689"/>
      <c r="H108" s="644" t="s">
        <v>779</v>
      </c>
      <c r="I108" s="478">
        <v>0</v>
      </c>
      <c r="J108" s="113"/>
      <c r="K108" s="113"/>
      <c r="L108" s="113"/>
    </row>
    <row r="109" spans="1:12" s="253" customFormat="1" ht="6" customHeight="1" thickBot="1" x14ac:dyDescent="0.25">
      <c r="A109" s="113"/>
      <c r="B109" s="657"/>
      <c r="C109" s="399"/>
      <c r="D109" s="412"/>
      <c r="E109" s="412"/>
      <c r="F109" s="412"/>
      <c r="G109" s="113"/>
      <c r="H109" s="399"/>
      <c r="I109" s="395"/>
      <c r="J109" s="113"/>
      <c r="K109" s="113"/>
      <c r="L109" s="113"/>
    </row>
    <row r="110" spans="1:12" ht="14.4" thickBot="1" x14ac:dyDescent="0.3">
      <c r="A110" s="16" t="s">
        <v>780</v>
      </c>
      <c r="B110" s="16"/>
      <c r="C110" s="1"/>
      <c r="D110" s="1"/>
      <c r="E110" s="1"/>
      <c r="F110" s="395"/>
      <c r="G110" s="689"/>
      <c r="H110" s="644" t="s">
        <v>781</v>
      </c>
      <c r="I110" s="478">
        <v>0</v>
      </c>
      <c r="J110" s="1"/>
      <c r="K110" s="1"/>
      <c r="L110" s="1"/>
    </row>
    <row r="111" spans="1:12" s="268" customFormat="1" ht="9.6" x14ac:dyDescent="0.2">
      <c r="A111" s="444"/>
      <c r="D111" s="445"/>
      <c r="E111" s="446"/>
      <c r="F111" s="447"/>
      <c r="G111" s="448"/>
      <c r="H111" s="449"/>
      <c r="I111" s="449"/>
    </row>
    <row r="112" spans="1:12" ht="3.75" customHeight="1" thickBot="1" x14ac:dyDescent="0.3">
      <c r="A112" s="450"/>
      <c r="B112" s="819"/>
      <c r="C112" s="819"/>
      <c r="D112" s="451"/>
      <c r="E112" s="451"/>
      <c r="F112" s="451"/>
      <c r="G112" s="819"/>
      <c r="H112" s="819"/>
      <c r="I112" s="819"/>
      <c r="J112" s="1"/>
      <c r="K112" s="1"/>
      <c r="L112" s="1"/>
    </row>
    <row r="113" spans="1:10" ht="6" customHeight="1" thickTop="1" x14ac:dyDescent="0.25">
      <c r="A113" s="452"/>
      <c r="B113" s="1"/>
      <c r="C113" s="1"/>
      <c r="D113" s="16"/>
      <c r="E113" s="16"/>
      <c r="F113" s="16"/>
      <c r="G113" s="1"/>
      <c r="H113" s="1"/>
      <c r="I113" s="1"/>
      <c r="J113" s="1"/>
    </row>
    <row r="114" spans="1:10" s="253" customFormat="1" ht="6" customHeight="1" thickBot="1" x14ac:dyDescent="0.25">
      <c r="A114" s="113"/>
      <c r="B114" s="113"/>
      <c r="C114" s="113"/>
      <c r="D114" s="422"/>
      <c r="E114" s="422"/>
      <c r="F114" s="422"/>
      <c r="G114" s="113"/>
      <c r="H114" s="399"/>
      <c r="I114" s="497"/>
      <c r="J114" s="113"/>
    </row>
    <row r="115" spans="1:10" s="67" customFormat="1" ht="16.2" thickBot="1" x14ac:dyDescent="0.35">
      <c r="A115" s="456" t="s">
        <v>782</v>
      </c>
      <c r="B115" s="65"/>
      <c r="C115" s="65"/>
      <c r="D115" s="63"/>
      <c r="E115" s="63"/>
      <c r="F115" s="63"/>
      <c r="G115" s="65"/>
      <c r="H115" s="494" t="s">
        <v>783</v>
      </c>
      <c r="I115" s="495">
        <f>I21+I25+I39+I42+I45+I48+I51+I73+I81+I84+I99+I108+I110</f>
        <v>0</v>
      </c>
      <c r="J115" s="65"/>
    </row>
    <row r="116" spans="1:10" ht="4.5" customHeight="1" x14ac:dyDescent="0.25">
      <c r="A116" s="822"/>
      <c r="B116" s="822"/>
      <c r="C116" s="462"/>
      <c r="D116" s="822"/>
      <c r="E116" s="822"/>
      <c r="F116" s="822"/>
      <c r="G116" s="822"/>
      <c r="H116" s="822"/>
      <c r="I116" s="822"/>
      <c r="J116" s="1"/>
    </row>
    <row r="117" spans="1:10" s="268" customFormat="1" ht="11.25" customHeight="1" x14ac:dyDescent="0.2">
      <c r="A117" s="268" t="s">
        <v>548</v>
      </c>
      <c r="I117" s="393"/>
    </row>
  </sheetData>
  <mergeCells count="8">
    <mergeCell ref="A100:I100"/>
    <mergeCell ref="A71:F73"/>
    <mergeCell ref="A81:B81"/>
    <mergeCell ref="A83:C83"/>
    <mergeCell ref="B3:I4"/>
    <mergeCell ref="B6:I7"/>
    <mergeCell ref="A74:I74"/>
    <mergeCell ref="A99:F99"/>
  </mergeCells>
  <printOptions horizontalCentered="1"/>
  <pageMargins left="0.5" right="0.5" top="0.45" bottom="0.45" header="0.5" footer="0.5"/>
  <pageSetup scale="85" fitToHeight="2" orientation="landscape" r:id="rId1"/>
  <headerFooter alignWithMargins="0"/>
  <rowBreaks count="2" manualBreakCount="2">
    <brk id="53" max="8" man="1"/>
    <brk id="10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indexed="18"/>
  </sheetPr>
  <dimension ref="A1:O129"/>
  <sheetViews>
    <sheetView view="pageBreakPreview" topLeftCell="A98" zoomScaleNormal="100" zoomScaleSheetLayoutView="100" workbookViewId="0">
      <selection activeCell="I129" sqref="I129"/>
    </sheetView>
  </sheetViews>
  <sheetFormatPr defaultColWidth="9.33203125" defaultRowHeight="13.2" x14ac:dyDescent="0.25"/>
  <cols>
    <col min="1" max="1" width="20.33203125" style="2" customWidth="1"/>
    <col min="2" max="2" width="15.33203125" style="2" customWidth="1"/>
    <col min="3" max="3" width="12.5546875" style="2" customWidth="1"/>
    <col min="4" max="4" width="12.33203125" style="2" customWidth="1"/>
    <col min="5" max="5" width="16.5546875" style="2" customWidth="1"/>
    <col min="6" max="6" width="14.6640625" style="2" customWidth="1"/>
    <col min="7" max="7" width="15.44140625" style="2" customWidth="1"/>
    <col min="8" max="8" width="17.44140625" style="2" customWidth="1"/>
    <col min="9" max="9" width="17.6640625" style="2" customWidth="1"/>
    <col min="10" max="16384" width="9.33203125" style="2"/>
  </cols>
  <sheetData>
    <row r="1" spans="1:9" s="388" customFormat="1" ht="15.6" x14ac:dyDescent="0.3">
      <c r="A1" s="387" t="s">
        <v>738</v>
      </c>
      <c r="B1" s="797"/>
      <c r="C1" s="797"/>
      <c r="D1" s="797"/>
      <c r="E1" s="389"/>
      <c r="F1" s="389"/>
      <c r="G1" s="653"/>
      <c r="H1" s="653"/>
      <c r="I1" s="797"/>
    </row>
    <row r="2" spans="1:9" s="388" customFormat="1" ht="4.5" customHeight="1" x14ac:dyDescent="0.3">
      <c r="A2" s="387"/>
      <c r="B2" s="797"/>
      <c r="C2" s="797"/>
      <c r="D2" s="797"/>
      <c r="E2" s="389"/>
      <c r="F2" s="389"/>
      <c r="G2" s="653"/>
      <c r="H2" s="653"/>
      <c r="I2" s="797"/>
    </row>
    <row r="3" spans="1:9" s="388" customFormat="1" ht="15.75" customHeight="1" x14ac:dyDescent="0.25">
      <c r="A3" s="468" t="s">
        <v>342</v>
      </c>
      <c r="B3" s="1128" t="s">
        <v>784</v>
      </c>
      <c r="C3" s="1128"/>
      <c r="D3" s="1128"/>
      <c r="E3" s="1128"/>
      <c r="F3" s="1128"/>
      <c r="G3" s="1128"/>
      <c r="H3" s="1128"/>
      <c r="I3" s="1128"/>
    </row>
    <row r="4" spans="1:9" s="388" customFormat="1" ht="39" customHeight="1" x14ac:dyDescent="0.25">
      <c r="A4" s="833"/>
      <c r="B4" s="1128"/>
      <c r="C4" s="1128"/>
      <c r="D4" s="1128"/>
      <c r="E4" s="1128"/>
      <c r="F4" s="1128"/>
      <c r="G4" s="1128"/>
      <c r="H4" s="1128"/>
      <c r="I4" s="1128"/>
    </row>
    <row r="5" spans="1:9" s="388" customFormat="1" ht="9.75" customHeight="1" x14ac:dyDescent="0.25">
      <c r="A5" s="833"/>
      <c r="B5" s="1082"/>
      <c r="C5" s="1082"/>
      <c r="D5" s="1082"/>
      <c r="E5" s="1082"/>
      <c r="F5" s="1082"/>
      <c r="G5" s="1082"/>
      <c r="H5" s="1082"/>
      <c r="I5" s="1082"/>
    </row>
    <row r="6" spans="1:9" s="388" customFormat="1" ht="15.75" customHeight="1" x14ac:dyDescent="0.25">
      <c r="A6" s="468" t="s">
        <v>344</v>
      </c>
      <c r="B6" s="1129" t="s">
        <v>785</v>
      </c>
      <c r="C6" s="1129"/>
      <c r="D6" s="1129"/>
      <c r="E6" s="1129"/>
      <c r="F6" s="1129"/>
      <c r="G6" s="1129"/>
      <c r="H6" s="1129"/>
      <c r="I6" s="1129"/>
    </row>
    <row r="7" spans="1:9" s="388" customFormat="1" ht="21.75" customHeight="1" x14ac:dyDescent="0.25">
      <c r="A7" s="469"/>
      <c r="B7" s="1129"/>
      <c r="C7" s="1129"/>
      <c r="D7" s="1129"/>
      <c r="E7" s="1129"/>
      <c r="F7" s="1129"/>
      <c r="G7" s="1129"/>
      <c r="H7" s="1129"/>
      <c r="I7" s="1129"/>
    </row>
    <row r="8" spans="1:9" s="388" customFormat="1" ht="15.75" customHeight="1" thickBot="1" x14ac:dyDescent="0.35">
      <c r="A8" s="834"/>
      <c r="B8" s="834"/>
      <c r="C8" s="834"/>
      <c r="D8" s="470"/>
      <c r="E8" s="470"/>
      <c r="F8" s="470"/>
      <c r="G8" s="834"/>
      <c r="H8" s="834"/>
      <c r="I8" s="834"/>
    </row>
    <row r="9" spans="1:9" ht="16.2" thickTop="1" x14ac:dyDescent="0.3">
      <c r="A9" s="394" t="s">
        <v>786</v>
      </c>
      <c r="B9" s="798"/>
      <c r="C9" s="798"/>
      <c r="D9" s="798"/>
      <c r="E9" s="394"/>
      <c r="F9" s="394"/>
      <c r="G9" s="115"/>
      <c r="H9" s="115"/>
      <c r="I9" s="7" t="str">
        <f>IF('Cost Summary Forms'!J1&gt;0,'Cost Summary Forms'!J1,"")</f>
        <v/>
      </c>
    </row>
    <row r="10" spans="1:9" s="472" customFormat="1" ht="10.199999999999999" x14ac:dyDescent="0.2">
      <c r="A10" s="471"/>
      <c r="B10" s="196"/>
      <c r="C10" s="196"/>
      <c r="D10" s="196"/>
      <c r="E10" s="196"/>
      <c r="F10" s="196"/>
      <c r="G10" s="474"/>
      <c r="H10" s="474"/>
      <c r="I10" s="395" t="s">
        <v>347</v>
      </c>
    </row>
    <row r="11" spans="1:9" s="472" customFormat="1" ht="10.8" thickBot="1" x14ac:dyDescent="0.25">
      <c r="A11" s="471"/>
      <c r="B11" s="196"/>
      <c r="C11" s="196"/>
      <c r="D11" s="196"/>
      <c r="E11" s="473"/>
      <c r="F11" s="473"/>
      <c r="G11" s="474"/>
      <c r="H11" s="474"/>
      <c r="I11" s="395"/>
    </row>
    <row r="12" spans="1:9" ht="16.2" thickTop="1" x14ac:dyDescent="0.3">
      <c r="A12" s="396" t="s">
        <v>558</v>
      </c>
      <c r="B12" s="397"/>
      <c r="C12" s="799"/>
      <c r="D12" s="799"/>
      <c r="E12" s="835" t="s">
        <v>559</v>
      </c>
      <c r="F12" s="836" t="s">
        <v>560</v>
      </c>
      <c r="G12" s="498" t="s">
        <v>742</v>
      </c>
      <c r="H12" s="475" t="s">
        <v>562</v>
      </c>
      <c r="I12" s="476" t="s">
        <v>563</v>
      </c>
    </row>
    <row r="13" spans="1:9" ht="12.75" customHeight="1" x14ac:dyDescent="0.25">
      <c r="A13" s="411" t="s">
        <v>787</v>
      </c>
      <c r="B13" s="16"/>
      <c r="C13" s="1"/>
      <c r="D13" s="1"/>
      <c r="E13" s="837" t="s">
        <v>565</v>
      </c>
      <c r="F13" s="838" t="s">
        <v>566</v>
      </c>
      <c r="G13" s="499">
        <v>3.1120000000000001</v>
      </c>
      <c r="H13" s="839">
        <v>56</v>
      </c>
      <c r="I13" s="840">
        <v>19</v>
      </c>
    </row>
    <row r="14" spans="1:9" s="253" customFormat="1" ht="12.75" customHeight="1" x14ac:dyDescent="0.2">
      <c r="A14" s="411" t="s">
        <v>788</v>
      </c>
      <c r="B14" s="422"/>
      <c r="C14" s="113"/>
      <c r="D14" s="113"/>
      <c r="E14" s="841" t="s">
        <v>568</v>
      </c>
      <c r="F14" s="842" t="s">
        <v>569</v>
      </c>
      <c r="G14" s="500">
        <v>3.113</v>
      </c>
      <c r="H14" s="843">
        <v>68</v>
      </c>
      <c r="I14" s="844">
        <v>19</v>
      </c>
    </row>
    <row r="15" spans="1:9" s="253" customFormat="1" ht="12.75" customHeight="1" x14ac:dyDescent="0.2">
      <c r="A15" s="411" t="s">
        <v>789</v>
      </c>
      <c r="B15" s="422"/>
      <c r="C15" s="113"/>
      <c r="D15" s="113"/>
      <c r="E15" s="841" t="s">
        <v>571</v>
      </c>
      <c r="F15" s="842" t="s">
        <v>572</v>
      </c>
      <c r="G15" s="500">
        <v>3.1160000000000001</v>
      </c>
      <c r="H15" s="843">
        <v>45</v>
      </c>
      <c r="I15" s="844">
        <v>19</v>
      </c>
    </row>
    <row r="16" spans="1:9" s="253" customFormat="1" ht="10.199999999999999" x14ac:dyDescent="0.2">
      <c r="A16" s="113"/>
      <c r="B16" s="422"/>
      <c r="C16" s="113"/>
      <c r="D16" s="113"/>
      <c r="E16" s="845" t="s">
        <v>573</v>
      </c>
      <c r="F16" s="846" t="s">
        <v>574</v>
      </c>
      <c r="G16" s="501">
        <v>3.117</v>
      </c>
      <c r="H16" s="847">
        <v>60</v>
      </c>
      <c r="I16" s="848">
        <v>19</v>
      </c>
    </row>
    <row r="17" spans="1:15" ht="13.8" x14ac:dyDescent="0.25">
      <c r="A17" s="402" t="s">
        <v>575</v>
      </c>
      <c r="B17" s="1"/>
      <c r="C17" s="1"/>
      <c r="D17" s="1"/>
      <c r="E17" s="413" t="s">
        <v>790</v>
      </c>
      <c r="F17" s="1"/>
      <c r="G17" s="1"/>
      <c r="H17" s="1"/>
      <c r="I17" s="1"/>
      <c r="J17" s="1"/>
      <c r="K17" s="1"/>
      <c r="L17" s="1"/>
      <c r="M17" s="1"/>
      <c r="N17" s="1"/>
      <c r="O17" s="1"/>
    </row>
    <row r="18" spans="1:15" ht="6" customHeight="1" x14ac:dyDescent="0.25">
      <c r="A18" s="262"/>
      <c r="B18" s="1"/>
      <c r="C18" s="1"/>
      <c r="D18" s="1"/>
      <c r="E18" s="1"/>
      <c r="F18" s="1"/>
      <c r="G18" s="1"/>
      <c r="H18" s="1"/>
      <c r="I18" s="1"/>
      <c r="J18" s="1"/>
      <c r="K18" s="1"/>
      <c r="L18" s="1"/>
      <c r="M18" s="1"/>
      <c r="N18" s="1"/>
      <c r="O18" s="1"/>
    </row>
    <row r="19" spans="1:15" x14ac:dyDescent="0.25">
      <c r="A19" s="404" t="s">
        <v>577</v>
      </c>
      <c r="B19" s="404" t="s">
        <v>578</v>
      </c>
      <c r="C19" s="404" t="s">
        <v>579</v>
      </c>
      <c r="D19" s="404" t="s">
        <v>580</v>
      </c>
      <c r="E19" s="1"/>
      <c r="F19" s="643" t="s">
        <v>581</v>
      </c>
      <c r="G19" s="1"/>
      <c r="H19" s="1"/>
      <c r="I19" s="1"/>
      <c r="J19" s="1"/>
      <c r="K19" s="1"/>
      <c r="L19" s="1"/>
      <c r="M19" s="1"/>
      <c r="N19" s="1"/>
      <c r="O19" s="1"/>
    </row>
    <row r="20" spans="1:15" ht="13.8" thickBot="1" x14ac:dyDescent="0.3">
      <c r="A20" s="263" t="s">
        <v>582</v>
      </c>
      <c r="B20" s="404" t="s">
        <v>299</v>
      </c>
      <c r="C20" s="263" t="s">
        <v>583</v>
      </c>
      <c r="D20" s="404" t="s">
        <v>584</v>
      </c>
      <c r="E20" s="1"/>
      <c r="F20" s="477" t="s">
        <v>713</v>
      </c>
      <c r="G20" s="477" t="s">
        <v>585</v>
      </c>
      <c r="H20" s="263" t="s">
        <v>586</v>
      </c>
      <c r="I20" s="634" t="s">
        <v>445</v>
      </c>
      <c r="J20" s="1"/>
      <c r="K20" s="1"/>
      <c r="L20" s="1"/>
      <c r="M20" s="1"/>
      <c r="N20" s="1"/>
      <c r="O20" s="1"/>
    </row>
    <row r="21" spans="1:15" ht="15.75" customHeight="1" thickBot="1" x14ac:dyDescent="0.3">
      <c r="A21" s="655"/>
      <c r="B21" s="661"/>
      <c r="C21" s="662"/>
      <c r="D21" s="876"/>
      <c r="E21" s="1"/>
      <c r="F21" s="666"/>
      <c r="G21" s="667"/>
      <c r="H21" s="851"/>
      <c r="I21" s="478">
        <f>G21*(1+(1/3.5))</f>
        <v>0</v>
      </c>
      <c r="J21" s="1"/>
      <c r="K21" s="1"/>
      <c r="L21" s="1"/>
      <c r="M21" s="1"/>
      <c r="N21" s="1"/>
      <c r="O21" s="1"/>
    </row>
    <row r="22" spans="1:15" ht="15.75" customHeight="1" thickBot="1" x14ac:dyDescent="0.3">
      <c r="A22" s="655"/>
      <c r="B22" s="661"/>
      <c r="C22" s="662"/>
      <c r="D22" s="876"/>
      <c r="E22" s="1"/>
      <c r="F22" s="666"/>
      <c r="G22" s="667"/>
      <c r="H22" s="851"/>
      <c r="I22" s="478">
        <f>G22*(1+(1/3.5))</f>
        <v>0</v>
      </c>
      <c r="J22" s="1"/>
      <c r="K22" s="1"/>
      <c r="L22" s="1"/>
      <c r="M22" s="1"/>
      <c r="N22" s="1"/>
      <c r="O22" s="1"/>
    </row>
    <row r="23" spans="1:15" ht="15.75" customHeight="1" x14ac:dyDescent="0.25">
      <c r="A23" s="655"/>
      <c r="B23" s="661"/>
      <c r="C23" s="662"/>
      <c r="D23" s="876"/>
      <c r="E23" s="1"/>
      <c r="F23" s="413" t="s">
        <v>791</v>
      </c>
      <c r="G23" s="861"/>
      <c r="H23" s="861"/>
      <c r="I23" s="487"/>
      <c r="J23" s="1"/>
      <c r="K23" s="1"/>
      <c r="L23" s="1"/>
      <c r="M23" s="1"/>
      <c r="N23" s="1"/>
      <c r="O23" s="1"/>
    </row>
    <row r="24" spans="1:15" ht="15.75" customHeight="1" x14ac:dyDescent="0.25">
      <c r="A24" s="655"/>
      <c r="B24" s="661"/>
      <c r="C24" s="662"/>
      <c r="D24" s="876"/>
      <c r="E24" s="1"/>
      <c r="F24" s="516" t="s">
        <v>792</v>
      </c>
      <c r="G24" s="861"/>
      <c r="H24" s="861"/>
      <c r="I24" s="487"/>
      <c r="J24" s="1"/>
      <c r="K24" s="1"/>
      <c r="L24" s="1"/>
      <c r="M24" s="1"/>
      <c r="N24" s="1"/>
      <c r="O24" s="1"/>
    </row>
    <row r="25" spans="1:15" ht="18.75" customHeight="1" x14ac:dyDescent="0.25">
      <c r="A25" s="419"/>
      <c r="B25" s="1"/>
      <c r="C25" s="262"/>
      <c r="D25" s="1"/>
      <c r="E25" s="1"/>
      <c r="F25" s="1"/>
      <c r="G25" s="1"/>
      <c r="H25" s="1"/>
      <c r="I25" s="267"/>
      <c r="J25" s="1"/>
      <c r="K25" s="1"/>
      <c r="L25" s="1"/>
      <c r="M25" s="1"/>
      <c r="N25" s="1"/>
      <c r="O25" s="1"/>
    </row>
    <row r="26" spans="1:15" x14ac:dyDescent="0.25">
      <c r="A26" s="426" t="s">
        <v>577</v>
      </c>
      <c r="B26" s="404" t="s">
        <v>577</v>
      </c>
      <c r="C26" s="404" t="s">
        <v>588</v>
      </c>
      <c r="D26" s="404" t="s">
        <v>589</v>
      </c>
      <c r="E26" s="404" t="s">
        <v>590</v>
      </c>
      <c r="F26" s="404" t="s">
        <v>591</v>
      </c>
      <c r="G26" s="263" t="s">
        <v>592</v>
      </c>
      <c r="H26" s="404" t="s">
        <v>593</v>
      </c>
      <c r="I26" s="263" t="s">
        <v>594</v>
      </c>
      <c r="J26" s="1"/>
      <c r="K26" s="1"/>
      <c r="L26" s="1"/>
      <c r="M26" s="1"/>
      <c r="N26" s="1"/>
      <c r="O26" s="1"/>
    </row>
    <row r="27" spans="1:15" ht="13.8" thickBot="1" x14ac:dyDescent="0.3">
      <c r="A27" s="502" t="s">
        <v>582</v>
      </c>
      <c r="B27" s="263" t="s">
        <v>595</v>
      </c>
      <c r="C27" s="407" t="s">
        <v>596</v>
      </c>
      <c r="D27" s="404" t="s">
        <v>597</v>
      </c>
      <c r="E27" s="407" t="s">
        <v>598</v>
      </c>
      <c r="F27" s="407" t="s">
        <v>599</v>
      </c>
      <c r="G27" s="408" t="s">
        <v>600</v>
      </c>
      <c r="H27" s="263" t="s">
        <v>304</v>
      </c>
      <c r="I27" s="263" t="s">
        <v>445</v>
      </c>
      <c r="J27" s="1"/>
      <c r="K27" s="1"/>
      <c r="L27" s="1"/>
      <c r="M27" s="1"/>
      <c r="N27" s="1"/>
      <c r="O27" s="1"/>
    </row>
    <row r="28" spans="1:15" ht="15.75" customHeight="1" thickBot="1" x14ac:dyDescent="0.3">
      <c r="A28" s="872" t="str">
        <f>IF(A21&gt;0,A21,"")</f>
        <v/>
      </c>
      <c r="B28" s="663"/>
      <c r="C28" s="663"/>
      <c r="D28" s="655"/>
      <c r="E28" s="663"/>
      <c r="F28" s="663"/>
      <c r="G28" s="664"/>
      <c r="H28" s="851"/>
      <c r="I28" s="481">
        <f>G28*F28</f>
        <v>0</v>
      </c>
      <c r="J28" s="1"/>
      <c r="K28" s="1"/>
      <c r="L28" s="1"/>
      <c r="M28" s="1"/>
      <c r="N28" s="1"/>
      <c r="O28" s="1"/>
    </row>
    <row r="29" spans="1:15" ht="15.75" customHeight="1" thickBot="1" x14ac:dyDescent="0.3">
      <c r="A29" s="852" t="str">
        <f>IF(A22&gt;0,A22,"")</f>
        <v/>
      </c>
      <c r="B29" s="663"/>
      <c r="C29" s="663"/>
      <c r="D29" s="655"/>
      <c r="E29" s="663"/>
      <c r="F29" s="663"/>
      <c r="G29" s="664"/>
      <c r="H29" s="851"/>
      <c r="I29" s="481">
        <f>G29*F29</f>
        <v>0</v>
      </c>
      <c r="J29" s="1"/>
      <c r="K29" s="1"/>
      <c r="L29" s="1"/>
      <c r="M29" s="1"/>
      <c r="N29" s="1"/>
      <c r="O29" s="1"/>
    </row>
    <row r="30" spans="1:15" ht="15.75" customHeight="1" thickBot="1" x14ac:dyDescent="0.3">
      <c r="A30" s="852" t="str">
        <f>IF(A23&gt;0,A23,"")</f>
        <v/>
      </c>
      <c r="B30" s="663"/>
      <c r="C30" s="663"/>
      <c r="D30" s="655"/>
      <c r="E30" s="663"/>
      <c r="F30" s="663"/>
      <c r="G30" s="664"/>
      <c r="H30" s="851"/>
      <c r="I30" s="481">
        <f>G30*F30</f>
        <v>0</v>
      </c>
      <c r="J30" s="1"/>
      <c r="K30" s="1"/>
      <c r="L30" s="1"/>
      <c r="M30" s="1"/>
      <c r="N30" s="1"/>
      <c r="O30" s="1"/>
    </row>
    <row r="31" spans="1:15" ht="15.75" customHeight="1" thickBot="1" x14ac:dyDescent="0.3">
      <c r="A31" s="852" t="str">
        <f>IF(A24&gt;0,A24,"")</f>
        <v/>
      </c>
      <c r="B31" s="663"/>
      <c r="C31" s="663"/>
      <c r="D31" s="655"/>
      <c r="E31" s="663"/>
      <c r="F31" s="663"/>
      <c r="G31" s="664"/>
      <c r="H31" s="851"/>
      <c r="I31" s="481">
        <f>G31*F31</f>
        <v>0</v>
      </c>
      <c r="J31" s="1"/>
      <c r="K31" s="1"/>
      <c r="L31" s="1"/>
      <c r="M31" s="1"/>
      <c r="N31" s="1"/>
      <c r="O31" s="1"/>
    </row>
    <row r="32" spans="1:15" ht="9" customHeight="1" x14ac:dyDescent="0.25">
      <c r="A32" s="1"/>
      <c r="B32" s="1"/>
      <c r="C32" s="1"/>
      <c r="D32" s="1"/>
      <c r="E32" s="1"/>
      <c r="F32" s="1"/>
      <c r="G32" s="1"/>
      <c r="H32" s="1"/>
      <c r="I32" s="1"/>
      <c r="J32" s="1"/>
      <c r="K32" s="1"/>
      <c r="L32" s="1"/>
      <c r="M32" s="1"/>
      <c r="N32" s="1"/>
      <c r="O32" s="267"/>
    </row>
    <row r="33" spans="1:15" s="253" customFormat="1" ht="12.75" customHeight="1" x14ac:dyDescent="0.2">
      <c r="A33" s="411" t="s">
        <v>793</v>
      </c>
      <c r="B33" s="113"/>
      <c r="C33" s="341"/>
      <c r="D33" s="684"/>
      <c r="E33" s="809"/>
      <c r="F33" s="113"/>
      <c r="G33" s="113"/>
      <c r="H33" s="113"/>
      <c r="I33" s="113"/>
      <c r="J33" s="113"/>
      <c r="K33" s="113"/>
      <c r="L33" s="113"/>
      <c r="M33" s="113"/>
      <c r="N33" s="113"/>
      <c r="O33" s="113"/>
    </row>
    <row r="34" spans="1:15" s="253" customFormat="1" ht="12.75" customHeight="1" x14ac:dyDescent="0.2">
      <c r="A34" s="490" t="s">
        <v>794</v>
      </c>
      <c r="B34" s="113"/>
      <c r="C34" s="341"/>
      <c r="D34" s="684"/>
      <c r="E34" s="809"/>
      <c r="F34" s="113"/>
      <c r="G34" s="113"/>
      <c r="H34" s="113"/>
      <c r="I34" s="113"/>
      <c r="J34" s="113"/>
      <c r="K34" s="113"/>
      <c r="L34" s="113"/>
      <c r="M34" s="113"/>
      <c r="N34" s="113"/>
      <c r="O34" s="113"/>
    </row>
    <row r="35" spans="1:15" s="253" customFormat="1" ht="12.75" customHeight="1" x14ac:dyDescent="0.2">
      <c r="A35" s="490" t="s">
        <v>795</v>
      </c>
      <c r="B35" s="113"/>
      <c r="C35" s="341"/>
      <c r="D35" s="684"/>
      <c r="E35" s="809"/>
      <c r="F35" s="113"/>
      <c r="G35" s="113"/>
      <c r="H35" s="113"/>
      <c r="I35" s="113"/>
      <c r="J35" s="113"/>
      <c r="K35" s="113"/>
      <c r="L35" s="113"/>
      <c r="M35" s="113"/>
      <c r="N35" s="113"/>
      <c r="O35" s="113"/>
    </row>
    <row r="36" spans="1:15" s="253" customFormat="1" ht="12.75" customHeight="1" x14ac:dyDescent="0.2">
      <c r="A36" s="411" t="s">
        <v>603</v>
      </c>
      <c r="B36" s="113"/>
      <c r="C36" s="341"/>
      <c r="D36" s="684"/>
      <c r="E36" s="809"/>
      <c r="F36" s="113"/>
      <c r="G36" s="113"/>
      <c r="H36" s="113"/>
      <c r="I36" s="113"/>
      <c r="J36" s="113"/>
      <c r="K36" s="113"/>
      <c r="L36" s="113"/>
      <c r="M36" s="113"/>
      <c r="N36" s="113"/>
      <c r="O36" s="113"/>
    </row>
    <row r="37" spans="1:15" s="253" customFormat="1" ht="12.75" customHeight="1" x14ac:dyDescent="0.2">
      <c r="A37" s="418" t="s">
        <v>604</v>
      </c>
      <c r="B37" s="113"/>
      <c r="C37" s="341"/>
      <c r="D37" s="684"/>
      <c r="E37" s="809"/>
      <c r="F37" s="113"/>
      <c r="G37" s="113"/>
      <c r="H37" s="113"/>
      <c r="I37" s="113"/>
      <c r="J37" s="113"/>
      <c r="K37" s="113"/>
      <c r="L37" s="113"/>
      <c r="M37" s="113"/>
      <c r="N37" s="113"/>
      <c r="O37" s="113"/>
    </row>
    <row r="38" spans="1:15" s="253" customFormat="1" ht="12.75" customHeight="1" x14ac:dyDescent="0.2">
      <c r="A38" s="505" t="s">
        <v>605</v>
      </c>
      <c r="B38" s="877"/>
      <c r="C38" s="507"/>
      <c r="D38" s="878"/>
      <c r="E38" s="879"/>
      <c r="F38" s="877"/>
      <c r="G38" s="877"/>
      <c r="H38" s="877"/>
      <c r="I38" s="877"/>
      <c r="J38" s="113"/>
      <c r="K38" s="113"/>
      <c r="L38" s="113"/>
      <c r="M38" s="113"/>
      <c r="N38" s="113"/>
      <c r="O38" s="113"/>
    </row>
    <row r="39" spans="1:15" s="268" customFormat="1" ht="12.75" customHeight="1" x14ac:dyDescent="0.2">
      <c r="B39" s="413"/>
      <c r="C39" s="413"/>
      <c r="D39" s="417"/>
      <c r="E39" s="417"/>
      <c r="F39" s="482"/>
      <c r="G39" s="853"/>
      <c r="H39" s="482"/>
      <c r="I39" s="853"/>
    </row>
    <row r="40" spans="1:15" ht="13.8" x14ac:dyDescent="0.25">
      <c r="A40" s="402" t="s">
        <v>606</v>
      </c>
      <c r="B40" s="1"/>
      <c r="C40" s="404"/>
      <c r="D40" s="1"/>
      <c r="E40" s="1"/>
      <c r="F40" s="1"/>
      <c r="G40" s="423"/>
      <c r="H40" s="423"/>
      <c r="I40" s="802"/>
      <c r="J40" s="1"/>
      <c r="K40" s="1"/>
      <c r="L40" s="1"/>
      <c r="M40" s="1"/>
      <c r="N40" s="1"/>
      <c r="O40" s="1"/>
    </row>
    <row r="41" spans="1:15" ht="3.75" customHeight="1" x14ac:dyDescent="0.25">
      <c r="A41" s="419"/>
      <c r="B41" s="1"/>
      <c r="C41" s="262"/>
      <c r="D41" s="1"/>
      <c r="E41" s="1"/>
      <c r="F41" s="1"/>
      <c r="G41" s="262"/>
      <c r="H41" s="1"/>
      <c r="I41" s="1"/>
      <c r="J41" s="1"/>
      <c r="K41" s="1"/>
      <c r="L41" s="1"/>
      <c r="M41" s="1"/>
      <c r="N41" s="1"/>
      <c r="O41" s="1"/>
    </row>
    <row r="42" spans="1:15" x14ac:dyDescent="0.25">
      <c r="A42" s="16" t="s">
        <v>749</v>
      </c>
      <c r="B42" s="1"/>
      <c r="C42" s="262"/>
      <c r="D42" s="1"/>
      <c r="E42" s="1"/>
      <c r="F42" s="1"/>
      <c r="G42" s="262"/>
      <c r="H42" s="1"/>
      <c r="I42" s="1"/>
      <c r="J42" s="1"/>
      <c r="K42" s="1"/>
      <c r="L42" s="1"/>
      <c r="M42" s="1"/>
      <c r="N42" s="1"/>
      <c r="O42" s="1"/>
    </row>
    <row r="43" spans="1:15" ht="3" customHeight="1" x14ac:dyDescent="0.25">
      <c r="A43" s="16"/>
      <c r="B43" s="1"/>
      <c r="C43" s="262"/>
      <c r="D43" s="1"/>
      <c r="E43" s="1"/>
      <c r="F43" s="1"/>
      <c r="G43" s="262"/>
      <c r="H43" s="1"/>
      <c r="I43" s="1"/>
      <c r="J43" s="1"/>
      <c r="K43" s="1"/>
      <c r="L43" s="1"/>
      <c r="M43" s="1"/>
      <c r="N43" s="1"/>
      <c r="O43" s="1"/>
    </row>
    <row r="44" spans="1:15" s="264" customFormat="1" ht="11.4" x14ac:dyDescent="0.2">
      <c r="A44" s="404" t="s">
        <v>608</v>
      </c>
      <c r="B44" s="404" t="s">
        <v>357</v>
      </c>
      <c r="C44" s="404" t="s">
        <v>609</v>
      </c>
      <c r="D44" s="404" t="s">
        <v>610</v>
      </c>
      <c r="E44" s="404" t="s">
        <v>611</v>
      </c>
      <c r="F44" s="404" t="s">
        <v>612</v>
      </c>
      <c r="G44" s="426" t="s">
        <v>613</v>
      </c>
      <c r="H44" s="483" t="s">
        <v>614</v>
      </c>
      <c r="I44" s="263" t="s">
        <v>615</v>
      </c>
      <c r="J44" s="32"/>
      <c r="K44" s="32"/>
      <c r="L44" s="32"/>
      <c r="M44" s="32"/>
      <c r="N44" s="32"/>
      <c r="O44" s="32"/>
    </row>
    <row r="45" spans="1:15" s="264" customFormat="1" ht="12" thickBot="1" x14ac:dyDescent="0.25">
      <c r="A45" s="408" t="s">
        <v>616</v>
      </c>
      <c r="B45" s="263" t="s">
        <v>363</v>
      </c>
      <c r="C45" s="407" t="s">
        <v>617</v>
      </c>
      <c r="D45" s="407" t="s">
        <v>599</v>
      </c>
      <c r="E45" s="408" t="s">
        <v>600</v>
      </c>
      <c r="F45" s="263" t="s">
        <v>618</v>
      </c>
      <c r="G45" s="484" t="s">
        <v>619</v>
      </c>
      <c r="H45" s="485" t="s">
        <v>620</v>
      </c>
      <c r="I45" s="263" t="s">
        <v>445</v>
      </c>
      <c r="J45" s="32"/>
      <c r="K45" s="32"/>
      <c r="L45" s="32"/>
      <c r="M45" s="32"/>
      <c r="N45" s="32"/>
      <c r="O45" s="32"/>
    </row>
    <row r="46" spans="1:15" s="264" customFormat="1" ht="17.25" customHeight="1" thickBot="1" x14ac:dyDescent="0.3">
      <c r="A46" s="655"/>
      <c r="B46" s="661"/>
      <c r="C46" s="663"/>
      <c r="D46" s="663"/>
      <c r="E46" s="664"/>
      <c r="F46" s="664"/>
      <c r="G46" s="854">
        <f>D21</f>
        <v>0</v>
      </c>
      <c r="H46" s="665" t="e">
        <f>VLOOKUP(D21,F13:I16,4)</f>
        <v>#N/A</v>
      </c>
      <c r="I46" s="481">
        <f>D46*E46</f>
        <v>0</v>
      </c>
      <c r="J46" s="32"/>
      <c r="K46" s="32"/>
      <c r="L46" s="32"/>
      <c r="M46" s="32"/>
      <c r="N46" s="32"/>
      <c r="O46" s="32"/>
    </row>
    <row r="47" spans="1:15" s="264" customFormat="1" ht="17.25" customHeight="1" thickBot="1" x14ac:dyDescent="0.3">
      <c r="A47" s="655"/>
      <c r="B47" s="661"/>
      <c r="C47" s="663"/>
      <c r="D47" s="663"/>
      <c r="E47" s="664"/>
      <c r="F47" s="664"/>
      <c r="G47" s="854">
        <f>D22</f>
        <v>0</v>
      </c>
      <c r="H47" s="665" t="e">
        <f>VLOOKUP(D22,F$13:I$16,4)</f>
        <v>#N/A</v>
      </c>
      <c r="I47" s="481">
        <f>D47*E47</f>
        <v>0</v>
      </c>
      <c r="J47" s="32"/>
      <c r="K47" s="32"/>
      <c r="L47" s="32"/>
      <c r="M47" s="32"/>
      <c r="N47" s="32"/>
      <c r="O47" s="32"/>
    </row>
    <row r="48" spans="1:15" s="264" customFormat="1" ht="17.25" customHeight="1" thickBot="1" x14ac:dyDescent="0.3">
      <c r="A48" s="655"/>
      <c r="B48" s="661"/>
      <c r="C48" s="663"/>
      <c r="D48" s="663"/>
      <c r="E48" s="664"/>
      <c r="F48" s="664"/>
      <c r="G48" s="854">
        <f>D23</f>
        <v>0</v>
      </c>
      <c r="H48" s="665" t="e">
        <f>VLOOKUP(D23,F$13:I$16,4)</f>
        <v>#N/A</v>
      </c>
      <c r="I48" s="481">
        <f>D48*E48</f>
        <v>0</v>
      </c>
      <c r="J48" s="32"/>
      <c r="K48" s="32"/>
      <c r="L48" s="32"/>
      <c r="M48" s="32"/>
      <c r="N48" s="32"/>
      <c r="O48" s="32"/>
    </row>
    <row r="49" spans="1:10" s="264" customFormat="1" ht="17.25" customHeight="1" thickBot="1" x14ac:dyDescent="0.3">
      <c r="A49" s="655"/>
      <c r="B49" s="661"/>
      <c r="C49" s="663"/>
      <c r="D49" s="663"/>
      <c r="E49" s="664"/>
      <c r="F49" s="664"/>
      <c r="G49" s="854">
        <f>D24</f>
        <v>0</v>
      </c>
      <c r="H49" s="665" t="e">
        <f>VLOOKUP(D24,F$13:I$16,4)</f>
        <v>#N/A</v>
      </c>
      <c r="I49" s="481">
        <f>D49*E49</f>
        <v>0</v>
      </c>
      <c r="J49" s="32"/>
    </row>
    <row r="50" spans="1:10" s="264" customFormat="1" ht="17.25" customHeight="1" x14ac:dyDescent="0.25">
      <c r="A50" s="656"/>
      <c r="B50" s="990"/>
      <c r="C50" s="831"/>
      <c r="D50" s="831"/>
      <c r="E50" s="657"/>
      <c r="F50" s="657"/>
      <c r="G50" s="1060"/>
      <c r="H50" s="1061"/>
      <c r="I50" s="1035"/>
      <c r="J50" s="32"/>
    </row>
    <row r="51" spans="1:10" s="264" customFormat="1" ht="11.25" customHeight="1" x14ac:dyDescent="0.25">
      <c r="A51" s="656"/>
      <c r="B51" s="990"/>
      <c r="C51" s="831"/>
      <c r="D51" s="831"/>
      <c r="E51" s="657"/>
      <c r="F51" s="657"/>
      <c r="G51" s="853"/>
      <c r="H51" s="1036"/>
      <c r="I51" s="1035"/>
      <c r="J51" s="32"/>
    </row>
    <row r="52" spans="1:10" s="264" customFormat="1" ht="13.8" thickBot="1" x14ac:dyDescent="0.3">
      <c r="A52" s="1083" t="s">
        <v>750</v>
      </c>
      <c r="B52" s="171"/>
      <c r="C52" s="1051"/>
      <c r="D52" s="202" t="s">
        <v>520</v>
      </c>
      <c r="E52" s="395" t="s">
        <v>304</v>
      </c>
      <c r="F52" s="395" t="s">
        <v>496</v>
      </c>
      <c r="G52" s="395" t="s">
        <v>497</v>
      </c>
      <c r="H52" s="1058" t="s">
        <v>436</v>
      </c>
      <c r="I52" s="395" t="s">
        <v>445</v>
      </c>
      <c r="J52" s="32"/>
    </row>
    <row r="53" spans="1:10" s="264" customFormat="1" ht="13.8" thickBot="1" x14ac:dyDescent="0.3">
      <c r="A53" s="1136" t="s">
        <v>751</v>
      </c>
      <c r="B53" s="1136"/>
      <c r="C53" s="1136"/>
      <c r="D53" s="202" t="s">
        <v>752</v>
      </c>
      <c r="E53" s="655"/>
      <c r="F53" s="856"/>
      <c r="G53" s="857"/>
      <c r="H53" s="1059">
        <v>450</v>
      </c>
      <c r="I53" s="478">
        <f>F53*G53</f>
        <v>0</v>
      </c>
      <c r="J53" s="32"/>
    </row>
    <row r="54" spans="1:10" s="264" customFormat="1" ht="8.25" customHeight="1" x14ac:dyDescent="0.25">
      <c r="A54" s="855"/>
      <c r="B54" s="1"/>
      <c r="C54" s="1"/>
      <c r="D54" s="202"/>
      <c r="E54" s="656"/>
      <c r="F54" s="859"/>
      <c r="G54" s="860"/>
      <c r="H54" s="1033"/>
      <c r="I54" s="487"/>
      <c r="J54" s="32"/>
    </row>
    <row r="55" spans="1:10" s="264" customFormat="1" ht="13.8" thickBot="1" x14ac:dyDescent="0.3">
      <c r="A55" s="16" t="s">
        <v>754</v>
      </c>
      <c r="B55" s="32"/>
      <c r="C55" s="674"/>
      <c r="D55" s="202" t="s">
        <v>520</v>
      </c>
      <c r="E55" s="395" t="s">
        <v>304</v>
      </c>
      <c r="F55" s="395" t="s">
        <v>496</v>
      </c>
      <c r="G55" s="395" t="s">
        <v>497</v>
      </c>
      <c r="H55" s="395" t="s">
        <v>755</v>
      </c>
      <c r="I55" s="395" t="s">
        <v>445</v>
      </c>
      <c r="J55" s="32"/>
    </row>
    <row r="56" spans="1:10" s="264" customFormat="1" ht="13.8" thickBot="1" x14ac:dyDescent="0.3">
      <c r="A56" s="1136" t="s">
        <v>796</v>
      </c>
      <c r="B56" s="1136"/>
      <c r="C56" s="1136"/>
      <c r="D56" s="202" t="s">
        <v>500</v>
      </c>
      <c r="E56" s="655"/>
      <c r="F56" s="856"/>
      <c r="G56" s="857"/>
      <c r="H56" s="858"/>
      <c r="I56" s="478">
        <f>F56*G56</f>
        <v>0</v>
      </c>
      <c r="J56" s="32"/>
    </row>
    <row r="57" spans="1:10" s="264" customFormat="1" ht="8.25" customHeight="1" x14ac:dyDescent="0.25">
      <c r="A57" s="855"/>
      <c r="B57" s="1"/>
      <c r="C57" s="1"/>
      <c r="D57" s="202"/>
      <c r="E57" s="656"/>
      <c r="F57" s="859"/>
      <c r="G57" s="860"/>
      <c r="H57" s="1033"/>
      <c r="I57" s="487"/>
      <c r="J57" s="32"/>
    </row>
    <row r="58" spans="1:10" s="264" customFormat="1" ht="13.8" thickBot="1" x14ac:dyDescent="0.3">
      <c r="A58" s="16" t="s">
        <v>797</v>
      </c>
      <c r="B58" s="32"/>
      <c r="C58" s="674"/>
      <c r="D58" s="202" t="s">
        <v>520</v>
      </c>
      <c r="E58" s="395" t="s">
        <v>304</v>
      </c>
      <c r="F58" s="395" t="s">
        <v>757</v>
      </c>
      <c r="G58" s="395" t="s">
        <v>497</v>
      </c>
      <c r="H58" s="1058" t="s">
        <v>436</v>
      </c>
      <c r="I58" s="395" t="s">
        <v>445</v>
      </c>
      <c r="J58" s="32"/>
    </row>
    <row r="59" spans="1:10" s="264" customFormat="1" ht="13.8" thickBot="1" x14ac:dyDescent="0.3">
      <c r="A59" s="1136" t="s">
        <v>625</v>
      </c>
      <c r="B59" s="1136"/>
      <c r="C59" s="1136"/>
      <c r="D59" s="202" t="s">
        <v>626</v>
      </c>
      <c r="E59" s="655"/>
      <c r="F59" s="856"/>
      <c r="G59" s="857"/>
      <c r="H59" s="857">
        <v>117</v>
      </c>
      <c r="I59" s="478">
        <f>F59*G59</f>
        <v>0</v>
      </c>
      <c r="J59" s="32"/>
    </row>
    <row r="60" spans="1:10" s="264" customFormat="1" ht="8.25" customHeight="1" x14ac:dyDescent="0.25">
      <c r="A60" s="855"/>
      <c r="B60" s="1"/>
      <c r="C60" s="1"/>
      <c r="D60" s="202"/>
      <c r="E60" s="656"/>
      <c r="F60" s="859"/>
      <c r="G60" s="860"/>
      <c r="H60" s="1033"/>
      <c r="I60" s="487"/>
      <c r="J60" s="32"/>
    </row>
    <row r="61" spans="1:10" s="264" customFormat="1" ht="14.25" customHeight="1" thickBot="1" x14ac:dyDescent="0.3">
      <c r="A61" s="16" t="s">
        <v>622</v>
      </c>
      <c r="B61" s="32"/>
      <c r="C61" s="674"/>
      <c r="D61" s="202" t="s">
        <v>520</v>
      </c>
      <c r="E61" s="395" t="s">
        <v>304</v>
      </c>
      <c r="F61" s="395" t="s">
        <v>757</v>
      </c>
      <c r="G61" s="395" t="s">
        <v>497</v>
      </c>
      <c r="H61" s="395" t="s">
        <v>624</v>
      </c>
      <c r="I61" s="395" t="s">
        <v>445</v>
      </c>
      <c r="J61" s="32"/>
    </row>
    <row r="62" spans="1:10" s="264" customFormat="1" ht="14.25" customHeight="1" thickBot="1" x14ac:dyDescent="0.3">
      <c r="A62" s="1136" t="s">
        <v>625</v>
      </c>
      <c r="B62" s="1136"/>
      <c r="C62" s="1136"/>
      <c r="D62" s="202" t="s">
        <v>626</v>
      </c>
      <c r="E62" s="655"/>
      <c r="F62" s="856"/>
      <c r="G62" s="857"/>
      <c r="H62" s="858"/>
      <c r="I62" s="478">
        <f>F62*G62</f>
        <v>0</v>
      </c>
      <c r="J62" s="32"/>
    </row>
    <row r="63" spans="1:10" s="264" customFormat="1" ht="9" customHeight="1" x14ac:dyDescent="0.25">
      <c r="A63" s="855"/>
      <c r="B63" s="1"/>
      <c r="C63" s="1"/>
      <c r="D63" s="202"/>
      <c r="E63" s="656"/>
      <c r="F63" s="859"/>
      <c r="G63" s="860"/>
      <c r="H63" s="1033"/>
      <c r="I63" s="487"/>
      <c r="J63" s="32"/>
    </row>
    <row r="64" spans="1:10" s="264" customFormat="1" ht="14.25" customHeight="1" thickBot="1" x14ac:dyDescent="0.3">
      <c r="A64" s="16" t="s">
        <v>627</v>
      </c>
      <c r="B64" s="32"/>
      <c r="C64" s="674"/>
      <c r="D64" s="202" t="s">
        <v>520</v>
      </c>
      <c r="E64" s="395" t="s">
        <v>304</v>
      </c>
      <c r="F64" s="395" t="s">
        <v>496</v>
      </c>
      <c r="G64" s="395" t="s">
        <v>497</v>
      </c>
      <c r="H64" s="395" t="s">
        <v>624</v>
      </c>
      <c r="I64" s="395" t="s">
        <v>445</v>
      </c>
      <c r="J64" s="32"/>
    </row>
    <row r="65" spans="1:10" s="264" customFormat="1" ht="14.25" customHeight="1" thickBot="1" x14ac:dyDescent="0.3">
      <c r="A65" s="1136" t="s">
        <v>625</v>
      </c>
      <c r="B65" s="1136"/>
      <c r="C65" s="1136"/>
      <c r="D65" s="202" t="s">
        <v>628</v>
      </c>
      <c r="E65" s="655"/>
      <c r="F65" s="856"/>
      <c r="G65" s="857"/>
      <c r="H65" s="858"/>
      <c r="I65" s="478">
        <f>F65*G65</f>
        <v>0</v>
      </c>
      <c r="J65" s="32"/>
    </row>
    <row r="66" spans="1:10" s="264" customFormat="1" ht="12" x14ac:dyDescent="0.25">
      <c r="A66" s="32" t="s">
        <v>758</v>
      </c>
      <c r="B66" s="32"/>
      <c r="C66" s="674"/>
      <c r="D66" s="675"/>
      <c r="E66" s="676"/>
      <c r="F66" s="32"/>
      <c r="G66" s="32"/>
      <c r="H66" s="32"/>
      <c r="I66" s="677"/>
      <c r="J66" s="32"/>
    </row>
    <row r="67" spans="1:10" s="264" customFormat="1" ht="6.75" customHeight="1" x14ac:dyDescent="0.25">
      <c r="A67" s="656"/>
      <c r="B67" s="990"/>
      <c r="C67" s="831"/>
      <c r="D67" s="831"/>
      <c r="E67" s="657"/>
      <c r="F67" s="657"/>
      <c r="G67" s="853"/>
      <c r="H67" s="1036"/>
      <c r="I67" s="1035"/>
      <c r="J67" s="32"/>
    </row>
    <row r="68" spans="1:10" s="264" customFormat="1" ht="5.25" customHeight="1" thickBot="1" x14ac:dyDescent="0.3">
      <c r="A68" s="862"/>
      <c r="B68" s="862"/>
      <c r="C68" s="863"/>
      <c r="D68" s="864"/>
      <c r="E68" s="865"/>
      <c r="F68" s="862"/>
      <c r="G68" s="862"/>
      <c r="H68" s="862"/>
      <c r="I68" s="866"/>
      <c r="J68" s="32"/>
    </row>
    <row r="69" spans="1:10" s="264" customFormat="1" ht="12" customHeight="1" thickTop="1" thickBot="1" x14ac:dyDescent="0.3">
      <c r="A69" s="32"/>
      <c r="B69" s="32"/>
      <c r="C69" s="674"/>
      <c r="D69" s="675"/>
      <c r="E69" s="676"/>
      <c r="F69" s="32"/>
      <c r="G69" s="32"/>
      <c r="H69" s="32"/>
      <c r="I69" s="677"/>
      <c r="J69" s="32"/>
    </row>
    <row r="70" spans="1:10" s="264" customFormat="1" ht="4.5" customHeight="1" thickTop="1" x14ac:dyDescent="0.25">
      <c r="A70" s="880"/>
      <c r="B70" s="880"/>
      <c r="C70" s="881"/>
      <c r="D70" s="882"/>
      <c r="E70" s="883"/>
      <c r="F70" s="880"/>
      <c r="G70" s="880"/>
      <c r="H70" s="880"/>
      <c r="I70" s="884"/>
      <c r="J70" s="32"/>
    </row>
    <row r="71" spans="1:10" ht="15.6" x14ac:dyDescent="0.3">
      <c r="A71" s="63" t="s">
        <v>759</v>
      </c>
      <c r="B71" s="16"/>
      <c r="C71" s="1"/>
      <c r="D71" s="1"/>
      <c r="E71" s="1"/>
      <c r="F71" s="1"/>
      <c r="G71" s="1"/>
      <c r="H71" s="1"/>
      <c r="I71" s="1"/>
      <c r="J71" s="1"/>
    </row>
    <row r="72" spans="1:10" ht="2.25" customHeight="1" x14ac:dyDescent="0.3">
      <c r="A72" s="63"/>
      <c r="B72" s="16"/>
      <c r="C72" s="1"/>
      <c r="D72" s="1"/>
      <c r="E72" s="1"/>
      <c r="F72" s="1"/>
      <c r="G72" s="1"/>
      <c r="H72" s="1"/>
      <c r="I72" s="1"/>
      <c r="J72" s="1"/>
    </row>
    <row r="73" spans="1:10" s="253" customFormat="1" ht="11.4" x14ac:dyDescent="0.2">
      <c r="A73" s="439" t="s">
        <v>760</v>
      </c>
      <c r="B73" s="657"/>
      <c r="C73" s="399"/>
      <c r="D73" s="412"/>
      <c r="E73" s="412"/>
      <c r="F73" s="412"/>
      <c r="G73" s="113"/>
      <c r="H73" s="399"/>
      <c r="I73" s="412"/>
      <c r="J73" s="113"/>
    </row>
    <row r="74" spans="1:10" s="264" customFormat="1" ht="6" customHeight="1" x14ac:dyDescent="0.25">
      <c r="A74" s="32"/>
      <c r="B74" s="32"/>
      <c r="C74" s="674"/>
      <c r="D74" s="675"/>
      <c r="E74" s="676"/>
      <c r="F74" s="32"/>
      <c r="G74" s="32"/>
      <c r="H74" s="32"/>
      <c r="I74" s="677"/>
      <c r="J74" s="32"/>
    </row>
    <row r="75" spans="1:10" ht="13.8" x14ac:dyDescent="0.25">
      <c r="A75" s="402" t="s">
        <v>761</v>
      </c>
      <c r="B75" s="1"/>
      <c r="C75" s="404"/>
      <c r="D75" s="1"/>
      <c r="E75" s="1"/>
      <c r="F75" s="1"/>
      <c r="G75" s="423"/>
      <c r="H75" s="423"/>
      <c r="I75" s="802"/>
      <c r="J75" s="1"/>
    </row>
    <row r="76" spans="1:10" ht="7.5" customHeight="1" x14ac:dyDescent="0.25">
      <c r="A76" s="402"/>
      <c r="B76" s="1"/>
      <c r="C76" s="404"/>
      <c r="D76" s="1"/>
      <c r="E76" s="1"/>
      <c r="F76" s="1"/>
      <c r="G76" s="423"/>
      <c r="H76" s="423"/>
      <c r="I76" s="802"/>
      <c r="J76" s="1"/>
    </row>
    <row r="77" spans="1:10" x14ac:dyDescent="0.25">
      <c r="A77" s="424" t="s">
        <v>430</v>
      </c>
      <c r="B77" s="425" t="s">
        <v>431</v>
      </c>
      <c r="C77" s="426" t="s">
        <v>432</v>
      </c>
      <c r="D77" s="404" t="s">
        <v>433</v>
      </c>
      <c r="E77" s="404" t="s">
        <v>434</v>
      </c>
      <c r="F77" s="404" t="s">
        <v>368</v>
      </c>
      <c r="G77" s="404" t="s">
        <v>435</v>
      </c>
      <c r="H77" s="405" t="s">
        <v>436</v>
      </c>
      <c r="I77" s="406" t="s">
        <v>437</v>
      </c>
      <c r="J77" s="1"/>
    </row>
    <row r="78" spans="1:10" x14ac:dyDescent="0.25">
      <c r="A78" s="427" t="s">
        <v>762</v>
      </c>
      <c r="B78" s="428" t="s">
        <v>439</v>
      </c>
      <c r="C78" s="429" t="s">
        <v>440</v>
      </c>
      <c r="D78" s="404" t="s">
        <v>299</v>
      </c>
      <c r="E78" s="404" t="s">
        <v>466</v>
      </c>
      <c r="F78" s="263" t="s">
        <v>442</v>
      </c>
      <c r="G78" s="263" t="s">
        <v>443</v>
      </c>
      <c r="H78" s="430" t="s">
        <v>444</v>
      </c>
      <c r="I78" s="410" t="s">
        <v>445</v>
      </c>
      <c r="J78" s="1"/>
    </row>
    <row r="79" spans="1:10" x14ac:dyDescent="0.25">
      <c r="A79" s="678" t="s">
        <v>467</v>
      </c>
      <c r="B79" s="431" t="s">
        <v>454</v>
      </c>
      <c r="C79" s="679">
        <v>409</v>
      </c>
      <c r="D79" s="873"/>
      <c r="E79" s="663"/>
      <c r="F79" s="664"/>
      <c r="G79" s="655"/>
      <c r="H79" s="682">
        <v>84</v>
      </c>
      <c r="I79" s="664">
        <f t="shared" ref="I79:I86" si="0">E79*F79</f>
        <v>0</v>
      </c>
      <c r="J79" s="1"/>
    </row>
    <row r="80" spans="1:10" x14ac:dyDescent="0.25">
      <c r="A80" s="678" t="s">
        <v>468</v>
      </c>
      <c r="B80" s="432" t="s">
        <v>469</v>
      </c>
      <c r="C80" s="679">
        <v>410</v>
      </c>
      <c r="D80" s="873"/>
      <c r="E80" s="663"/>
      <c r="F80" s="664"/>
      <c r="G80" s="655"/>
      <c r="H80" s="682">
        <v>187</v>
      </c>
      <c r="I80" s="664">
        <f t="shared" si="0"/>
        <v>0</v>
      </c>
      <c r="J80" s="1"/>
    </row>
    <row r="81" spans="1:10" x14ac:dyDescent="0.25">
      <c r="A81" s="678" t="s">
        <v>467</v>
      </c>
      <c r="B81" s="431" t="s">
        <v>470</v>
      </c>
      <c r="C81" s="679">
        <v>421</v>
      </c>
      <c r="D81" s="873"/>
      <c r="E81" s="663"/>
      <c r="F81" s="664"/>
      <c r="G81" s="655"/>
      <c r="H81" s="682">
        <v>58</v>
      </c>
      <c r="I81" s="664">
        <f t="shared" si="0"/>
        <v>0</v>
      </c>
      <c r="J81" s="1"/>
    </row>
    <row r="82" spans="1:10" x14ac:dyDescent="0.25">
      <c r="A82" s="678" t="s">
        <v>468</v>
      </c>
      <c r="B82" s="431" t="s">
        <v>471</v>
      </c>
      <c r="C82" s="679">
        <v>422</v>
      </c>
      <c r="D82" s="873"/>
      <c r="E82" s="663"/>
      <c r="F82" s="664"/>
      <c r="G82" s="655"/>
      <c r="H82" s="682">
        <v>100</v>
      </c>
      <c r="I82" s="664">
        <f t="shared" si="0"/>
        <v>0</v>
      </c>
      <c r="J82" s="1"/>
    </row>
    <row r="83" spans="1:10" x14ac:dyDescent="0.25">
      <c r="A83" s="678" t="s">
        <v>451</v>
      </c>
      <c r="B83" s="433" t="s">
        <v>452</v>
      </c>
      <c r="C83" s="679">
        <v>424</v>
      </c>
      <c r="D83" s="873"/>
      <c r="E83" s="663"/>
      <c r="F83" s="664"/>
      <c r="G83" s="655"/>
      <c r="H83" s="682">
        <v>26</v>
      </c>
      <c r="I83" s="664">
        <f t="shared" si="0"/>
        <v>0</v>
      </c>
      <c r="J83" s="1"/>
    </row>
    <row r="84" spans="1:10" x14ac:dyDescent="0.25">
      <c r="A84" s="678" t="s">
        <v>455</v>
      </c>
      <c r="B84" s="431" t="s">
        <v>456</v>
      </c>
      <c r="C84" s="679" t="s">
        <v>727</v>
      </c>
      <c r="D84" s="680"/>
      <c r="E84" s="681"/>
      <c r="F84" s="664"/>
      <c r="G84" s="655"/>
      <c r="H84" s="682" t="s">
        <v>368</v>
      </c>
      <c r="I84" s="664">
        <f t="shared" si="0"/>
        <v>0</v>
      </c>
      <c r="J84" s="1"/>
    </row>
    <row r="85" spans="1:10" x14ac:dyDescent="0.25">
      <c r="A85" s="678" t="s">
        <v>457</v>
      </c>
      <c r="B85" s="433" t="s">
        <v>458</v>
      </c>
      <c r="C85" s="679" t="s">
        <v>458</v>
      </c>
      <c r="D85" s="680"/>
      <c r="E85" s="681"/>
      <c r="F85" s="664"/>
      <c r="G85" s="655"/>
      <c r="H85" s="682">
        <v>53</v>
      </c>
      <c r="I85" s="664">
        <f t="shared" si="0"/>
        <v>0</v>
      </c>
      <c r="J85" s="1"/>
    </row>
    <row r="86" spans="1:10" s="253" customFormat="1" ht="10.199999999999999" x14ac:dyDescent="0.2">
      <c r="A86" s="678" t="s">
        <v>459</v>
      </c>
      <c r="B86" s="433" t="s">
        <v>458</v>
      </c>
      <c r="C86" s="1023">
        <v>12.05</v>
      </c>
      <c r="D86" s="680"/>
      <c r="E86" s="681"/>
      <c r="F86" s="664"/>
      <c r="G86" s="655"/>
      <c r="H86" s="682">
        <v>500</v>
      </c>
      <c r="I86" s="664">
        <f t="shared" si="0"/>
        <v>0</v>
      </c>
      <c r="J86" s="113"/>
    </row>
    <row r="87" spans="1:10" s="253" customFormat="1" ht="24" customHeight="1" x14ac:dyDescent="0.25">
      <c r="A87" s="1135" t="s">
        <v>763</v>
      </c>
      <c r="B87" s="1135"/>
      <c r="C87" s="1135"/>
      <c r="D87" s="1135"/>
      <c r="E87" s="1135"/>
      <c r="F87" s="1135"/>
      <c r="G87" s="686"/>
      <c r="H87" s="644" t="s">
        <v>460</v>
      </c>
      <c r="I87" s="1026">
        <f>I85+I86</f>
        <v>0</v>
      </c>
      <c r="J87" s="113"/>
    </row>
    <row r="88" spans="1:10" s="253" customFormat="1" ht="14.4" thickBot="1" x14ac:dyDescent="0.3">
      <c r="A88" s="1119"/>
      <c r="B88" s="1119"/>
      <c r="C88" s="1119"/>
      <c r="D88" s="1119"/>
      <c r="E88" s="1119"/>
      <c r="F88" s="1119"/>
      <c r="G88" s="1"/>
      <c r="H88" s="644" t="s">
        <v>472</v>
      </c>
      <c r="I88" s="1027">
        <f>SUM(I79:I84)</f>
        <v>0</v>
      </c>
      <c r="J88" s="113"/>
    </row>
    <row r="89" spans="1:10" s="264" customFormat="1" ht="14.4" thickBot="1" x14ac:dyDescent="0.25">
      <c r="A89" s="1119"/>
      <c r="B89" s="1119"/>
      <c r="C89" s="1119"/>
      <c r="D89" s="1119"/>
      <c r="E89" s="1119"/>
      <c r="F89" s="1119"/>
      <c r="G89" s="874"/>
      <c r="H89" s="875" t="s">
        <v>764</v>
      </c>
      <c r="I89" s="506">
        <f>I88+I87</f>
        <v>0</v>
      </c>
      <c r="J89" s="32"/>
    </row>
    <row r="90" spans="1:10" ht="29.25" customHeight="1" x14ac:dyDescent="0.25">
      <c r="A90" s="1119" t="s">
        <v>765</v>
      </c>
      <c r="B90" s="1119"/>
      <c r="C90" s="1119"/>
      <c r="D90" s="1119"/>
      <c r="E90" s="1119"/>
      <c r="F90" s="1119"/>
      <c r="G90" s="1119"/>
      <c r="H90" s="1119"/>
      <c r="I90" s="1119"/>
      <c r="J90" s="1"/>
    </row>
    <row r="91" spans="1:10" ht="6" customHeight="1" thickBot="1" x14ac:dyDescent="0.3">
      <c r="A91" s="504"/>
      <c r="B91" s="819"/>
      <c r="C91" s="819"/>
      <c r="D91" s="451"/>
      <c r="E91" s="451"/>
      <c r="F91" s="451"/>
      <c r="G91" s="819"/>
      <c r="H91" s="819"/>
      <c r="I91" s="819"/>
      <c r="J91" s="1"/>
    </row>
    <row r="92" spans="1:10" ht="14.4" thickTop="1" thickBot="1" x14ac:dyDescent="0.3">
      <c r="A92" s="504"/>
      <c r="B92" s="819"/>
      <c r="C92" s="819"/>
      <c r="D92" s="451"/>
      <c r="E92" s="451"/>
      <c r="F92" s="451"/>
      <c r="G92" s="819"/>
      <c r="H92" s="819"/>
      <c r="I92" s="819"/>
      <c r="J92" s="1"/>
    </row>
    <row r="93" spans="1:10" ht="14.4" thickTop="1" x14ac:dyDescent="0.25">
      <c r="A93" s="402" t="s">
        <v>766</v>
      </c>
      <c r="B93" s="1"/>
      <c r="C93" s="404"/>
      <c r="D93" s="1"/>
      <c r="E93" s="1"/>
      <c r="F93" s="1"/>
      <c r="G93" s="423"/>
      <c r="H93" s="423"/>
      <c r="I93" s="802"/>
      <c r="J93" s="1"/>
    </row>
    <row r="94" spans="1:10" ht="13.8" x14ac:dyDescent="0.25">
      <c r="A94" s="402"/>
      <c r="B94" s="1"/>
      <c r="C94" s="404"/>
      <c r="D94" s="1"/>
      <c r="E94" s="1"/>
      <c r="F94" s="1"/>
      <c r="G94" s="423"/>
      <c r="H94" s="423"/>
      <c r="I94" s="802"/>
      <c r="J94" s="1"/>
    </row>
    <row r="95" spans="1:10" ht="13.8" thickBot="1" x14ac:dyDescent="0.3">
      <c r="A95" s="16" t="s">
        <v>767</v>
      </c>
      <c r="B95" s="32"/>
      <c r="C95" s="674"/>
      <c r="D95" s="202" t="s">
        <v>520</v>
      </c>
      <c r="E95" s="395" t="s">
        <v>304</v>
      </c>
      <c r="F95" s="395" t="s">
        <v>623</v>
      </c>
      <c r="G95" s="395" t="s">
        <v>497</v>
      </c>
      <c r="H95" s="1050" t="s">
        <v>436</v>
      </c>
      <c r="I95" s="395" t="s">
        <v>445</v>
      </c>
      <c r="J95" s="1"/>
    </row>
    <row r="96" spans="1:10" ht="13.8" thickBot="1" x14ac:dyDescent="0.3">
      <c r="A96" s="1136" t="s">
        <v>768</v>
      </c>
      <c r="B96" s="1136"/>
      <c r="C96" s="1"/>
      <c r="D96" s="202" t="s">
        <v>638</v>
      </c>
      <c r="E96" s="655"/>
      <c r="F96" s="856"/>
      <c r="G96" s="857"/>
      <c r="H96" s="1048">
        <v>175</v>
      </c>
      <c r="I96" s="1047">
        <f>G96*F96</f>
        <v>0</v>
      </c>
      <c r="J96" s="1"/>
    </row>
    <row r="97" spans="1:10" x14ac:dyDescent="0.25">
      <c r="A97" s="855"/>
      <c r="B97" s="1"/>
      <c r="C97" s="1"/>
      <c r="D97" s="202"/>
      <c r="E97" s="656"/>
      <c r="F97" s="859"/>
      <c r="G97" s="860"/>
      <c r="H97" s="1033"/>
      <c r="I97" s="487"/>
      <c r="J97" s="1"/>
    </row>
    <row r="98" spans="1:10" ht="13.8" thickBot="1" x14ac:dyDescent="0.3">
      <c r="A98" s="1137" t="s">
        <v>769</v>
      </c>
      <c r="B98" s="1137"/>
      <c r="C98" s="1137"/>
      <c r="D98" s="202" t="s">
        <v>520</v>
      </c>
      <c r="E98" s="395" t="s">
        <v>304</v>
      </c>
      <c r="F98" s="395" t="s">
        <v>623</v>
      </c>
      <c r="G98" s="395" t="s">
        <v>497</v>
      </c>
      <c r="H98" s="1050" t="s">
        <v>436</v>
      </c>
      <c r="I98" s="395" t="s">
        <v>445</v>
      </c>
      <c r="J98" s="1"/>
    </row>
    <row r="99" spans="1:10" ht="13.8" thickBot="1" x14ac:dyDescent="0.3">
      <c r="A99" s="35" t="s">
        <v>639</v>
      </c>
      <c r="B99" s="1"/>
      <c r="C99" s="1"/>
      <c r="D99" s="202" t="s">
        <v>770</v>
      </c>
      <c r="E99" s="655"/>
      <c r="F99" s="856"/>
      <c r="G99" s="857"/>
      <c r="H99" s="1049">
        <v>11</v>
      </c>
      <c r="I99" s="478">
        <f>F99*G99</f>
        <v>0</v>
      </c>
      <c r="J99" s="1"/>
    </row>
    <row r="100" spans="1:10" ht="21" customHeight="1" x14ac:dyDescent="0.25">
      <c r="A100" s="992" t="s">
        <v>771</v>
      </c>
      <c r="B100" s="1"/>
      <c r="C100" s="404"/>
      <c r="D100" s="1"/>
      <c r="E100" s="1"/>
      <c r="F100" s="1"/>
      <c r="G100" s="423"/>
      <c r="H100" s="423"/>
      <c r="I100" s="802"/>
      <c r="J100" s="1"/>
    </row>
    <row r="101" spans="1:10" x14ac:dyDescent="0.25">
      <c r="A101" s="424" t="s">
        <v>430</v>
      </c>
      <c r="B101" s="1045" t="s">
        <v>431</v>
      </c>
      <c r="C101" s="1042" t="s">
        <v>432</v>
      </c>
      <c r="D101" s="404" t="s">
        <v>433</v>
      </c>
      <c r="E101" s="404" t="s">
        <v>434</v>
      </c>
      <c r="F101" s="404" t="s">
        <v>368</v>
      </c>
      <c r="G101" s="404" t="s">
        <v>435</v>
      </c>
      <c r="H101" s="405" t="s">
        <v>436</v>
      </c>
      <c r="I101" s="406" t="s">
        <v>653</v>
      </c>
      <c r="J101" s="1"/>
    </row>
    <row r="102" spans="1:10" x14ac:dyDescent="0.25">
      <c r="A102" s="427" t="s">
        <v>772</v>
      </c>
      <c r="B102" s="1046" t="s">
        <v>439</v>
      </c>
      <c r="C102" s="1044" t="s">
        <v>440</v>
      </c>
      <c r="D102" s="404" t="s">
        <v>299</v>
      </c>
      <c r="E102" s="404" t="s">
        <v>655</v>
      </c>
      <c r="F102" s="263" t="s">
        <v>442</v>
      </c>
      <c r="G102" s="263" t="s">
        <v>443</v>
      </c>
      <c r="H102" s="430" t="s">
        <v>444</v>
      </c>
      <c r="I102" s="410" t="s">
        <v>445</v>
      </c>
      <c r="J102" s="1"/>
    </row>
    <row r="103" spans="1:10" x14ac:dyDescent="0.25">
      <c r="A103" s="678" t="s">
        <v>656</v>
      </c>
      <c r="B103" s="1037" t="s">
        <v>657</v>
      </c>
      <c r="C103" s="1038">
        <v>272</v>
      </c>
      <c r="D103" s="871"/>
      <c r="E103" s="663"/>
      <c r="F103" s="664"/>
      <c r="G103" s="655" t="s">
        <v>29</v>
      </c>
      <c r="H103" s="682">
        <v>66</v>
      </c>
      <c r="I103" s="664">
        <f t="shared" ref="I103:I112" si="1">E103*F103</f>
        <v>0</v>
      </c>
      <c r="J103" s="1"/>
    </row>
    <row r="104" spans="1:10" s="268" customFormat="1" ht="10.199999999999999" x14ac:dyDescent="0.2">
      <c r="A104" s="678" t="s">
        <v>658</v>
      </c>
      <c r="B104" s="1039" t="s">
        <v>659</v>
      </c>
      <c r="C104" s="1038">
        <v>280</v>
      </c>
      <c r="D104" s="871"/>
      <c r="E104" s="663"/>
      <c r="F104" s="664"/>
      <c r="G104" s="655" t="s">
        <v>29</v>
      </c>
      <c r="H104" s="682">
        <v>45</v>
      </c>
      <c r="I104" s="664">
        <f t="shared" si="1"/>
        <v>0</v>
      </c>
    </row>
    <row r="105" spans="1:10" s="391" customFormat="1" ht="10.199999999999999" x14ac:dyDescent="0.2">
      <c r="A105" s="678" t="s">
        <v>660</v>
      </c>
      <c r="B105" s="1039" t="s">
        <v>661</v>
      </c>
      <c r="C105" s="1038">
        <v>330</v>
      </c>
      <c r="D105" s="871"/>
      <c r="E105" s="663"/>
      <c r="F105" s="664"/>
      <c r="G105" s="655" t="s">
        <v>29</v>
      </c>
      <c r="H105" s="682">
        <v>14</v>
      </c>
      <c r="I105" s="664">
        <f t="shared" si="1"/>
        <v>0</v>
      </c>
    </row>
    <row r="106" spans="1:10" s="391" customFormat="1" ht="10.199999999999999" x14ac:dyDescent="0.2">
      <c r="A106" s="678" t="s">
        <v>662</v>
      </c>
      <c r="B106" s="1040" t="s">
        <v>663</v>
      </c>
      <c r="C106" s="1038">
        <v>220</v>
      </c>
      <c r="D106" s="871"/>
      <c r="E106" s="663"/>
      <c r="F106" s="664"/>
      <c r="G106" s="655" t="s">
        <v>29</v>
      </c>
      <c r="H106" s="682">
        <v>40</v>
      </c>
      <c r="I106" s="664">
        <f t="shared" si="1"/>
        <v>0</v>
      </c>
    </row>
    <row r="107" spans="1:10" s="391" customFormat="1" ht="10.199999999999999" x14ac:dyDescent="0.2">
      <c r="A107" s="678" t="s">
        <v>468</v>
      </c>
      <c r="B107" s="1040" t="s">
        <v>664</v>
      </c>
      <c r="C107" s="1038">
        <v>301</v>
      </c>
      <c r="D107" s="871"/>
      <c r="E107" s="663"/>
      <c r="F107" s="664"/>
      <c r="G107" s="655" t="s">
        <v>29</v>
      </c>
      <c r="H107" s="682">
        <v>208</v>
      </c>
      <c r="I107" s="664">
        <f t="shared" si="1"/>
        <v>0</v>
      </c>
    </row>
    <row r="108" spans="1:10" s="264" customFormat="1" ht="11.4" x14ac:dyDescent="0.2">
      <c r="A108" s="678" t="s">
        <v>467</v>
      </c>
      <c r="B108" s="1037" t="s">
        <v>470</v>
      </c>
      <c r="C108" s="1038">
        <v>341</v>
      </c>
      <c r="D108" s="871"/>
      <c r="E108" s="663"/>
      <c r="F108" s="664"/>
      <c r="G108" s="655" t="s">
        <v>29</v>
      </c>
      <c r="H108" s="682">
        <v>56</v>
      </c>
      <c r="I108" s="664">
        <f t="shared" si="1"/>
        <v>0</v>
      </c>
      <c r="J108" s="32"/>
    </row>
    <row r="109" spans="1:10" s="264" customFormat="1" ht="11.4" x14ac:dyDescent="0.2">
      <c r="A109" s="678" t="s">
        <v>468</v>
      </c>
      <c r="B109" s="1037" t="s">
        <v>471</v>
      </c>
      <c r="C109" s="1038">
        <v>342</v>
      </c>
      <c r="D109" s="871"/>
      <c r="E109" s="663"/>
      <c r="F109" s="664"/>
      <c r="G109" s="655" t="s">
        <v>29</v>
      </c>
      <c r="H109" s="682">
        <v>100</v>
      </c>
      <c r="I109" s="664">
        <f t="shared" si="1"/>
        <v>0</v>
      </c>
      <c r="J109" s="32"/>
    </row>
    <row r="110" spans="1:10" x14ac:dyDescent="0.25">
      <c r="A110" s="678" t="s">
        <v>665</v>
      </c>
      <c r="B110" s="1039" t="s">
        <v>452</v>
      </c>
      <c r="C110" s="1038">
        <v>331</v>
      </c>
      <c r="D110" s="871"/>
      <c r="E110" s="663"/>
      <c r="F110" s="664"/>
      <c r="G110" s="655" t="s">
        <v>29</v>
      </c>
      <c r="H110" s="682">
        <v>21</v>
      </c>
      <c r="I110" s="664">
        <f t="shared" si="1"/>
        <v>0</v>
      </c>
      <c r="J110" s="1"/>
    </row>
    <row r="111" spans="1:10" s="253" customFormat="1" ht="10.199999999999999" x14ac:dyDescent="0.2">
      <c r="A111" s="678" t="s">
        <v>666</v>
      </c>
      <c r="B111" s="1037" t="s">
        <v>667</v>
      </c>
      <c r="C111" s="1038">
        <v>240</v>
      </c>
      <c r="D111" s="871"/>
      <c r="E111" s="663"/>
      <c r="F111" s="664"/>
      <c r="G111" s="655" t="s">
        <v>29</v>
      </c>
      <c r="H111" s="682">
        <v>94</v>
      </c>
      <c r="I111" s="664">
        <f t="shared" si="1"/>
        <v>0</v>
      </c>
      <c r="J111" s="113"/>
    </row>
    <row r="112" spans="1:10" x14ac:dyDescent="0.25">
      <c r="A112" s="678" t="s">
        <v>455</v>
      </c>
      <c r="B112" s="431" t="s">
        <v>456</v>
      </c>
      <c r="C112" s="679" t="s">
        <v>727</v>
      </c>
      <c r="D112" s="680"/>
      <c r="E112" s="681"/>
      <c r="F112" s="664"/>
      <c r="G112" s="655"/>
      <c r="H112" s="682" t="s">
        <v>368</v>
      </c>
      <c r="I112" s="664">
        <f t="shared" si="1"/>
        <v>0</v>
      </c>
      <c r="J112" s="1"/>
    </row>
    <row r="113" spans="1:9" s="253" customFormat="1" ht="4.5" customHeight="1" thickBot="1" x14ac:dyDescent="0.25">
      <c r="A113" s="434"/>
      <c r="B113" s="683"/>
      <c r="C113" s="684"/>
      <c r="D113" s="685"/>
      <c r="E113" s="657"/>
      <c r="F113" s="686"/>
      <c r="G113" s="686"/>
      <c r="H113" s="687"/>
      <c r="I113" s="688"/>
    </row>
    <row r="114" spans="1:9" s="264" customFormat="1" ht="12.75" customHeight="1" thickBot="1" x14ac:dyDescent="0.25">
      <c r="A114" s="1119" t="s">
        <v>773</v>
      </c>
      <c r="B114" s="1119"/>
      <c r="C114" s="1119"/>
      <c r="D114" s="1119"/>
      <c r="E114" s="1119"/>
      <c r="F114" s="1119"/>
      <c r="G114" s="435"/>
      <c r="H114" s="875" t="s">
        <v>774</v>
      </c>
      <c r="I114" s="506">
        <f>SUM(I103:I112)</f>
        <v>0</v>
      </c>
    </row>
    <row r="115" spans="1:9" ht="12.75" customHeight="1" x14ac:dyDescent="0.25">
      <c r="A115" s="1119" t="s">
        <v>775</v>
      </c>
      <c r="B115" s="1119"/>
      <c r="C115" s="1119"/>
      <c r="D115" s="1119"/>
      <c r="E115" s="1119"/>
      <c r="F115" s="1119"/>
      <c r="G115" s="1119"/>
      <c r="H115" s="1119"/>
      <c r="I115" s="1119"/>
    </row>
    <row r="116" spans="1:9" s="67" customFormat="1" ht="15" x14ac:dyDescent="0.25">
      <c r="A116" s="490" t="s">
        <v>776</v>
      </c>
      <c r="B116" s="113"/>
      <c r="C116" s="113"/>
      <c r="D116" s="422"/>
      <c r="E116" s="422"/>
      <c r="F116" s="422"/>
      <c r="G116" s="113"/>
      <c r="H116" s="113"/>
      <c r="I116" s="113"/>
    </row>
    <row r="117" spans="1:9" x14ac:dyDescent="0.25">
      <c r="A117" s="411" t="s">
        <v>671</v>
      </c>
      <c r="B117" s="391"/>
      <c r="C117" s="391"/>
      <c r="D117" s="392"/>
      <c r="E117" s="392"/>
      <c r="F117" s="392"/>
      <c r="G117" s="391"/>
      <c r="H117" s="391"/>
      <c r="I117" s="391"/>
    </row>
    <row r="118" spans="1:9" s="268" customFormat="1" ht="11.25" customHeight="1" x14ac:dyDescent="0.2">
      <c r="A118" s="411" t="s">
        <v>672</v>
      </c>
      <c r="B118" s="391"/>
      <c r="C118" s="391"/>
      <c r="D118" s="392"/>
      <c r="E118" s="392"/>
      <c r="F118" s="392"/>
      <c r="G118" s="391"/>
      <c r="H118" s="391"/>
      <c r="I118" s="391"/>
    </row>
    <row r="119" spans="1:9" ht="13.8" thickBot="1" x14ac:dyDescent="0.3">
      <c r="A119" s="504"/>
      <c r="B119" s="819"/>
      <c r="C119" s="819"/>
      <c r="D119" s="451"/>
      <c r="E119" s="451"/>
      <c r="F119" s="451"/>
      <c r="G119" s="819"/>
      <c r="H119" s="819"/>
      <c r="I119" s="819"/>
    </row>
    <row r="120" spans="1:9" ht="16.2" thickTop="1" x14ac:dyDescent="0.3">
      <c r="A120" s="63"/>
      <c r="B120" s="16"/>
      <c r="C120" s="1"/>
      <c r="D120" s="1"/>
      <c r="E120" s="1"/>
      <c r="F120" s="1"/>
      <c r="G120" s="399"/>
      <c r="H120" s="399"/>
      <c r="I120" s="399"/>
    </row>
    <row r="121" spans="1:9" ht="15.6" x14ac:dyDescent="0.3">
      <c r="A121" s="456" t="s">
        <v>777</v>
      </c>
      <c r="B121" s="1"/>
      <c r="C121" s="404"/>
      <c r="D121" s="1"/>
      <c r="E121" s="1"/>
      <c r="F121" s="1"/>
      <c r="G121" s="423"/>
      <c r="H121" s="423"/>
      <c r="I121" s="395"/>
    </row>
    <row r="122" spans="1:9" ht="13.8" thickBot="1" x14ac:dyDescent="0.3">
      <c r="A122" s="113"/>
      <c r="B122" s="657"/>
      <c r="C122" s="399"/>
      <c r="D122" s="412"/>
      <c r="E122" s="412"/>
      <c r="F122" s="412"/>
      <c r="G122" s="113"/>
      <c r="H122" s="399"/>
      <c r="I122" s="395"/>
    </row>
    <row r="123" spans="1:9" ht="14.4" thickBot="1" x14ac:dyDescent="0.3">
      <c r="A123" s="16" t="s">
        <v>778</v>
      </c>
      <c r="B123" s="16"/>
      <c r="C123" s="1"/>
      <c r="D123" s="1"/>
      <c r="E123" s="1"/>
      <c r="F123" s="395"/>
      <c r="G123" s="689"/>
      <c r="H123" s="644" t="s">
        <v>779</v>
      </c>
      <c r="I123" s="478">
        <v>0</v>
      </c>
    </row>
    <row r="124" spans="1:9" ht="13.8" thickBot="1" x14ac:dyDescent="0.3">
      <c r="A124" s="113"/>
      <c r="B124" s="657"/>
      <c r="C124" s="399"/>
      <c r="D124" s="412"/>
      <c r="E124" s="412"/>
      <c r="F124" s="412"/>
      <c r="G124" s="113"/>
      <c r="H124" s="399"/>
      <c r="I124" s="395"/>
    </row>
    <row r="125" spans="1:9" ht="14.4" thickBot="1" x14ac:dyDescent="0.3">
      <c r="A125" s="16" t="s">
        <v>798</v>
      </c>
      <c r="B125" s="16"/>
      <c r="C125" s="1"/>
      <c r="D125" s="1"/>
      <c r="E125" s="1"/>
      <c r="F125" s="395"/>
      <c r="G125" s="689"/>
      <c r="H125" s="644" t="s">
        <v>781</v>
      </c>
      <c r="I125" s="478">
        <v>0</v>
      </c>
    </row>
    <row r="126" spans="1:9" ht="13.8" thickBot="1" x14ac:dyDescent="0.3">
      <c r="A126" s="1"/>
      <c r="B126" s="1"/>
      <c r="C126" s="1"/>
      <c r="D126" s="1"/>
      <c r="E126" s="1"/>
      <c r="F126" s="1"/>
      <c r="G126" s="1"/>
      <c r="H126" s="1"/>
      <c r="I126" s="1"/>
    </row>
    <row r="127" spans="1:9" ht="16.2" thickBot="1" x14ac:dyDescent="0.35">
      <c r="A127" s="456" t="s">
        <v>799</v>
      </c>
      <c r="B127" s="65"/>
      <c r="C127" s="65"/>
      <c r="D127" s="63"/>
      <c r="E127" s="63"/>
      <c r="F127" s="63"/>
      <c r="G127" s="65"/>
      <c r="H127" s="494" t="s">
        <v>800</v>
      </c>
      <c r="I127" s="495">
        <f>SUM(I21:I22)+SUM(I28:I31)+SUM(I46:I49)+I53+I56+I59+I62+I65+I89+I96+I99+I114+I123+I125</f>
        <v>0</v>
      </c>
    </row>
    <row r="128" spans="1:9" ht="6.75" customHeight="1" x14ac:dyDescent="0.25">
      <c r="A128" s="822"/>
      <c r="B128" s="822"/>
      <c r="C128" s="462"/>
      <c r="D128" s="822"/>
      <c r="E128" s="822"/>
      <c r="F128" s="822"/>
      <c r="G128" s="822"/>
      <c r="H128" s="822"/>
      <c r="I128" s="822"/>
    </row>
    <row r="129" spans="1:9" x14ac:dyDescent="0.25">
      <c r="A129" s="268" t="s">
        <v>548</v>
      </c>
      <c r="B129" s="268"/>
      <c r="C129" s="268"/>
      <c r="D129" s="268"/>
      <c r="E129" s="268"/>
      <c r="F129" s="268"/>
      <c r="G129" s="268"/>
      <c r="H129" s="268"/>
      <c r="I129" s="393"/>
    </row>
  </sheetData>
  <mergeCells count="13">
    <mergeCell ref="A114:F114"/>
    <mergeCell ref="A115:I115"/>
    <mergeCell ref="B3:I4"/>
    <mergeCell ref="B6:I7"/>
    <mergeCell ref="A56:C56"/>
    <mergeCell ref="A53:C53"/>
    <mergeCell ref="A62:C62"/>
    <mergeCell ref="A65:C65"/>
    <mergeCell ref="A87:F89"/>
    <mergeCell ref="A90:I90"/>
    <mergeCell ref="A96:B96"/>
    <mergeCell ref="A98:C98"/>
    <mergeCell ref="A59:C59"/>
  </mergeCells>
  <phoneticPr fontId="3" type="noConversion"/>
  <printOptions horizontalCentered="1"/>
  <pageMargins left="0.5" right="0.5" top="0.45" bottom="0.45" header="0.5" footer="0.5"/>
  <pageSetup scale="86" fitToHeight="2" orientation="landscape" r:id="rId1"/>
  <headerFooter alignWithMargins="0"/>
  <rowBreaks count="2" manualBreakCount="2">
    <brk id="50" max="8" man="1"/>
    <brk id="9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5">
    <tabColor indexed="18"/>
    <pageSetUpPr fitToPage="1"/>
  </sheetPr>
  <dimension ref="A1:J64"/>
  <sheetViews>
    <sheetView view="pageBreakPreview" topLeftCell="A25" zoomScaleNormal="100" zoomScaleSheetLayoutView="100" workbookViewId="0">
      <selection activeCell="L62" sqref="L62"/>
    </sheetView>
  </sheetViews>
  <sheetFormatPr defaultColWidth="9.33203125" defaultRowHeight="13.2" x14ac:dyDescent="0.25"/>
  <cols>
    <col min="1" max="1" width="21.6640625" style="2" customWidth="1"/>
    <col min="2" max="2" width="15.33203125" style="2" customWidth="1"/>
    <col min="3" max="3" width="13.6640625" style="2" customWidth="1"/>
    <col min="4" max="4" width="12.33203125" style="2" customWidth="1"/>
    <col min="5" max="5" width="13.6640625" style="2" customWidth="1"/>
    <col min="6" max="6" width="15.5546875" style="2" customWidth="1"/>
    <col min="7" max="7" width="16.33203125" style="2" customWidth="1"/>
    <col min="8" max="8" width="18.44140625" style="2" customWidth="1"/>
    <col min="9" max="9" width="17.44140625" style="2" customWidth="1"/>
    <col min="10" max="16384" width="9.33203125" style="2"/>
  </cols>
  <sheetData>
    <row r="1" spans="1:9" s="388" customFormat="1" ht="15.6" x14ac:dyDescent="0.3">
      <c r="A1" s="387" t="s">
        <v>738</v>
      </c>
      <c r="B1" s="797"/>
      <c r="C1" s="797"/>
      <c r="D1" s="797"/>
      <c r="E1" s="389"/>
      <c r="F1" s="389"/>
      <c r="G1" s="653"/>
      <c r="H1" s="653"/>
      <c r="I1" s="797"/>
    </row>
    <row r="2" spans="1:9" s="388" customFormat="1" ht="4.5" customHeight="1" x14ac:dyDescent="0.3">
      <c r="A2" s="387"/>
      <c r="B2" s="797"/>
      <c r="C2" s="797"/>
      <c r="D2" s="797"/>
      <c r="E2" s="389"/>
      <c r="F2" s="389"/>
      <c r="G2" s="653"/>
      <c r="H2" s="653"/>
      <c r="I2" s="797"/>
    </row>
    <row r="3" spans="1:9" s="388" customFormat="1" ht="15.75" customHeight="1" x14ac:dyDescent="0.25">
      <c r="A3" s="468" t="s">
        <v>342</v>
      </c>
      <c r="B3" s="1128" t="s">
        <v>801</v>
      </c>
      <c r="C3" s="1128"/>
      <c r="D3" s="1128"/>
      <c r="E3" s="1128"/>
      <c r="F3" s="1128"/>
      <c r="G3" s="1128"/>
      <c r="H3" s="1128"/>
      <c r="I3" s="1128"/>
    </row>
    <row r="4" spans="1:9" s="388" customFormat="1" ht="32.25" customHeight="1" x14ac:dyDescent="0.25">
      <c r="A4" s="833"/>
      <c r="B4" s="1128"/>
      <c r="C4" s="1128"/>
      <c r="D4" s="1128"/>
      <c r="E4" s="1128"/>
      <c r="F4" s="1128"/>
      <c r="G4" s="1128"/>
      <c r="H4" s="1128"/>
      <c r="I4" s="1128"/>
    </row>
    <row r="5" spans="1:9" s="388" customFormat="1" ht="9.75" customHeight="1" x14ac:dyDescent="0.25">
      <c r="A5" s="833"/>
      <c r="B5" s="1082"/>
      <c r="C5" s="1082"/>
      <c r="D5" s="1082"/>
      <c r="E5" s="1082"/>
      <c r="F5" s="1082"/>
      <c r="G5" s="1082"/>
      <c r="H5" s="1082"/>
      <c r="I5" s="1082"/>
    </row>
    <row r="6" spans="1:9" s="388" customFormat="1" ht="15.75" customHeight="1" x14ac:dyDescent="0.25">
      <c r="A6" s="468" t="s">
        <v>344</v>
      </c>
      <c r="B6" s="1129" t="s">
        <v>802</v>
      </c>
      <c r="C6" s="1129"/>
      <c r="D6" s="1129"/>
      <c r="E6" s="1129"/>
      <c r="F6" s="1129"/>
      <c r="G6" s="1129"/>
      <c r="H6" s="1129"/>
      <c r="I6" s="1129"/>
    </row>
    <row r="7" spans="1:9" s="388" customFormat="1" ht="10.5" customHeight="1" x14ac:dyDescent="0.25">
      <c r="A7" s="469"/>
      <c r="B7" s="1129"/>
      <c r="C7" s="1129"/>
      <c r="D7" s="1129"/>
      <c r="E7" s="1129"/>
      <c r="F7" s="1129"/>
      <c r="G7" s="1129"/>
      <c r="H7" s="1129"/>
      <c r="I7" s="1129"/>
    </row>
    <row r="8" spans="1:9" s="388" customFormat="1" ht="15.75" customHeight="1" thickBot="1" x14ac:dyDescent="0.35">
      <c r="A8" s="834"/>
      <c r="B8" s="834"/>
      <c r="C8" s="834"/>
      <c r="D8" s="470"/>
      <c r="E8" s="470"/>
      <c r="F8" s="470"/>
      <c r="G8" s="834"/>
      <c r="H8" s="834"/>
      <c r="I8" s="834"/>
    </row>
    <row r="9" spans="1:9" ht="16.2" thickTop="1" x14ac:dyDescent="0.3">
      <c r="A9" s="394" t="s">
        <v>803</v>
      </c>
      <c r="B9" s="798"/>
      <c r="C9" s="798"/>
      <c r="D9" s="798"/>
      <c r="E9" s="394"/>
      <c r="F9" s="394"/>
      <c r="G9" s="115"/>
      <c r="H9" s="115"/>
      <c r="I9" s="7" t="str">
        <f>IF('Cost Summary Forms'!J1&gt;0,'Cost Summary Forms'!J1,"")</f>
        <v/>
      </c>
    </row>
    <row r="10" spans="1:9" s="472" customFormat="1" ht="10.8" thickBot="1" x14ac:dyDescent="0.25">
      <c r="A10" s="471"/>
      <c r="B10" s="196"/>
      <c r="C10" s="196"/>
      <c r="D10" s="196"/>
      <c r="E10" s="473"/>
      <c r="F10" s="473"/>
      <c r="G10" s="473"/>
      <c r="H10" s="473"/>
      <c r="I10" s="512" t="s">
        <v>347</v>
      </c>
    </row>
    <row r="11" spans="1:9" ht="16.2" thickTop="1" x14ac:dyDescent="0.3">
      <c r="A11" s="396" t="s">
        <v>804</v>
      </c>
      <c r="B11" s="397"/>
      <c r="C11" s="799"/>
      <c r="D11" s="799"/>
      <c r="E11" s="1"/>
      <c r="F11" s="1"/>
      <c r="G11" s="1"/>
      <c r="H11" s="1"/>
      <c r="I11" s="1"/>
    </row>
    <row r="12" spans="1:9" x14ac:dyDescent="0.25">
      <c r="A12" s="411" t="s">
        <v>805</v>
      </c>
      <c r="B12" s="16"/>
      <c r="C12" s="1"/>
      <c r="D12" s="1"/>
      <c r="E12" s="1"/>
      <c r="F12" s="1"/>
      <c r="G12" s="1"/>
      <c r="H12" s="1"/>
      <c r="I12" s="1"/>
    </row>
    <row r="13" spans="1:9" s="253" customFormat="1" ht="10.199999999999999" x14ac:dyDescent="0.2">
      <c r="A13" s="411"/>
      <c r="B13" s="422"/>
      <c r="C13" s="113"/>
      <c r="D13" s="113"/>
      <c r="E13" s="113"/>
      <c r="F13" s="113"/>
      <c r="G13" s="113"/>
      <c r="H13" s="113"/>
      <c r="I13" s="113"/>
    </row>
    <row r="14" spans="1:9" ht="13.8" x14ac:dyDescent="0.25">
      <c r="A14" s="402" t="s">
        <v>701</v>
      </c>
      <c r="B14" s="1"/>
      <c r="C14" s="1"/>
      <c r="D14" s="1"/>
      <c r="E14" s="1"/>
      <c r="F14" s="1"/>
      <c r="G14" s="1"/>
      <c r="H14" s="1"/>
      <c r="I14" s="1"/>
    </row>
    <row r="15" spans="1:9" ht="3.75" customHeight="1" x14ac:dyDescent="0.25">
      <c r="A15" s="262"/>
      <c r="B15" s="1"/>
      <c r="C15" s="1"/>
      <c r="D15" s="1"/>
      <c r="E15" s="1"/>
      <c r="F15" s="1"/>
      <c r="G15" s="1"/>
      <c r="H15" s="1"/>
      <c r="I15" s="1"/>
    </row>
    <row r="16" spans="1:9" x14ac:dyDescent="0.25">
      <c r="A16" s="404" t="s">
        <v>703</v>
      </c>
      <c r="B16" s="404" t="s">
        <v>704</v>
      </c>
      <c r="C16" s="404" t="s">
        <v>705</v>
      </c>
      <c r="D16" s="404" t="s">
        <v>588</v>
      </c>
      <c r="E16" s="404" t="s">
        <v>591</v>
      </c>
      <c r="F16" s="263" t="s">
        <v>592</v>
      </c>
      <c r="G16" s="404" t="s">
        <v>593</v>
      </c>
      <c r="H16" s="426" t="s">
        <v>436</v>
      </c>
      <c r="I16" s="263" t="s">
        <v>594</v>
      </c>
    </row>
    <row r="17" spans="1:10" ht="13.8" thickBot="1" x14ac:dyDescent="0.3">
      <c r="A17" s="263" t="s">
        <v>582</v>
      </c>
      <c r="B17" s="404" t="s">
        <v>299</v>
      </c>
      <c r="C17" s="263" t="s">
        <v>708</v>
      </c>
      <c r="D17" s="407" t="s">
        <v>596</v>
      </c>
      <c r="E17" s="407" t="s">
        <v>599</v>
      </c>
      <c r="F17" s="408" t="s">
        <v>600</v>
      </c>
      <c r="G17" s="263" t="s">
        <v>304</v>
      </c>
      <c r="H17" s="484" t="s">
        <v>709</v>
      </c>
      <c r="I17" s="263" t="s">
        <v>445</v>
      </c>
      <c r="J17" s="1"/>
    </row>
    <row r="18" spans="1:10" ht="13.8" thickBot="1" x14ac:dyDescent="0.3">
      <c r="A18" s="655"/>
      <c r="B18" s="661"/>
      <c r="C18" s="662"/>
      <c r="D18" s="663"/>
      <c r="E18" s="663"/>
      <c r="F18" s="664"/>
      <c r="G18" s="655"/>
      <c r="H18" s="665">
        <v>30</v>
      </c>
      <c r="I18" s="481">
        <f>F18*E18</f>
        <v>0</v>
      </c>
      <c r="J18" s="1"/>
    </row>
    <row r="19" spans="1:10" x14ac:dyDescent="0.25">
      <c r="A19" s="419"/>
      <c r="B19" s="1"/>
      <c r="C19" s="1"/>
      <c r="D19" s="1"/>
      <c r="E19" s="1"/>
      <c r="F19" s="1"/>
      <c r="G19" s="1"/>
      <c r="H19" s="1"/>
      <c r="I19" s="503"/>
      <c r="J19" s="1"/>
    </row>
    <row r="20" spans="1:10" x14ac:dyDescent="0.25">
      <c r="A20" s="411" t="s">
        <v>806</v>
      </c>
      <c r="B20" s="1"/>
      <c r="C20" s="1"/>
      <c r="D20" s="1"/>
      <c r="E20" s="1"/>
      <c r="F20" s="643" t="s">
        <v>807</v>
      </c>
      <c r="G20" s="1"/>
      <c r="H20" s="1"/>
      <c r="I20" s="1"/>
      <c r="J20" s="1"/>
    </row>
    <row r="21" spans="1:10" ht="13.8" thickBot="1" x14ac:dyDescent="0.3">
      <c r="A21" s="490" t="s">
        <v>808</v>
      </c>
      <c r="B21" s="1"/>
      <c r="C21" s="1"/>
      <c r="D21" s="1"/>
      <c r="E21" s="1"/>
      <c r="F21" s="477" t="s">
        <v>713</v>
      </c>
      <c r="G21" s="477" t="s">
        <v>585</v>
      </c>
      <c r="H21" s="263" t="s">
        <v>586</v>
      </c>
      <c r="I21" s="395" t="s">
        <v>445</v>
      </c>
      <c r="J21" s="1"/>
    </row>
    <row r="22" spans="1:10" ht="13.8" thickBot="1" x14ac:dyDescent="0.3">
      <c r="A22" s="490" t="s">
        <v>809</v>
      </c>
      <c r="B22" s="1"/>
      <c r="C22" s="1"/>
      <c r="D22" s="1"/>
      <c r="E22" s="1"/>
      <c r="F22" s="666"/>
      <c r="G22" s="667"/>
      <c r="H22" s="655"/>
      <c r="I22" s="478">
        <f>G22*(1+(1/3.5))</f>
        <v>0</v>
      </c>
      <c r="J22" s="1"/>
    </row>
    <row r="23" spans="1:10" x14ac:dyDescent="0.25">
      <c r="A23" s="490" t="s">
        <v>810</v>
      </c>
      <c r="B23" s="1"/>
      <c r="C23" s="1"/>
      <c r="D23" s="1"/>
      <c r="E23" s="1"/>
      <c r="F23" s="1"/>
      <c r="G23" s="1"/>
      <c r="H23" s="1"/>
      <c r="I23" s="1"/>
      <c r="J23" s="1"/>
    </row>
    <row r="24" spans="1:10" s="268" customFormat="1" ht="10.199999999999999" x14ac:dyDescent="0.2">
      <c r="A24" s="411" t="s">
        <v>716</v>
      </c>
      <c r="C24" s="415"/>
      <c r="D24" s="416"/>
      <c r="E24" s="417"/>
    </row>
    <row r="25" spans="1:10" s="264" customFormat="1" ht="10.5" customHeight="1" x14ac:dyDescent="0.25">
      <c r="A25" s="505" t="s">
        <v>416</v>
      </c>
      <c r="B25" s="668"/>
      <c r="C25" s="669"/>
      <c r="D25" s="670"/>
      <c r="E25" s="671"/>
      <c r="F25" s="668"/>
      <c r="G25" s="668"/>
      <c r="H25" s="668"/>
      <c r="I25" s="668"/>
      <c r="J25" s="32"/>
    </row>
    <row r="26" spans="1:10" s="268" customFormat="1" ht="10.199999999999999" x14ac:dyDescent="0.2">
      <c r="B26" s="413"/>
      <c r="C26" s="413"/>
      <c r="D26" s="417"/>
      <c r="E26" s="417"/>
      <c r="F26" s="482"/>
      <c r="G26" s="853"/>
      <c r="H26" s="482"/>
      <c r="I26" s="853"/>
    </row>
    <row r="27" spans="1:10" ht="13.8" x14ac:dyDescent="0.25">
      <c r="A27" s="402" t="s">
        <v>606</v>
      </c>
      <c r="B27" s="1"/>
      <c r="C27" s="404"/>
      <c r="D27" s="1"/>
      <c r="E27" s="1"/>
      <c r="F27" s="1"/>
      <c r="G27" s="423"/>
      <c r="H27" s="423"/>
      <c r="I27" s="802"/>
      <c r="J27" s="1"/>
    </row>
    <row r="28" spans="1:10" ht="3.75" customHeight="1" x14ac:dyDescent="0.25">
      <c r="A28" s="419"/>
      <c r="B28" s="1"/>
      <c r="C28" s="262"/>
      <c r="D28" s="1"/>
      <c r="E28" s="1"/>
      <c r="F28" s="1"/>
      <c r="G28" s="262"/>
      <c r="H28" s="1"/>
      <c r="I28" s="1"/>
      <c r="J28" s="1"/>
    </row>
    <row r="29" spans="1:10" x14ac:dyDescent="0.25">
      <c r="A29" s="16" t="s">
        <v>811</v>
      </c>
      <c r="B29" s="1"/>
      <c r="C29" s="262"/>
      <c r="D29" s="1"/>
      <c r="E29" s="1"/>
      <c r="F29" s="1"/>
      <c r="G29" s="1"/>
      <c r="H29" s="1"/>
      <c r="I29" s="1"/>
      <c r="J29" s="1"/>
    </row>
    <row r="30" spans="1:10" ht="3" customHeight="1" x14ac:dyDescent="0.25">
      <c r="A30" s="16"/>
      <c r="B30" s="1"/>
      <c r="C30" s="262"/>
      <c r="D30" s="1"/>
      <c r="E30" s="1"/>
      <c r="F30" s="1"/>
      <c r="G30" s="1"/>
      <c r="H30" s="1"/>
      <c r="I30" s="1"/>
      <c r="J30" s="1"/>
    </row>
    <row r="31" spans="1:10" s="264" customFormat="1" ht="11.4" x14ac:dyDescent="0.2">
      <c r="A31" s="404" t="s">
        <v>608</v>
      </c>
      <c r="B31" s="404" t="s">
        <v>357</v>
      </c>
      <c r="C31" s="404" t="s">
        <v>609</v>
      </c>
      <c r="D31" s="404" t="s">
        <v>610</v>
      </c>
      <c r="E31" s="404" t="s">
        <v>611</v>
      </c>
      <c r="F31" s="404" t="s">
        <v>704</v>
      </c>
      <c r="G31" s="426" t="s">
        <v>436</v>
      </c>
      <c r="H31" s="32"/>
      <c r="I31" s="263" t="s">
        <v>615</v>
      </c>
      <c r="J31" s="32"/>
    </row>
    <row r="32" spans="1:10" s="264" customFormat="1" ht="12" thickBot="1" x14ac:dyDescent="0.25">
      <c r="A32" s="408" t="s">
        <v>616</v>
      </c>
      <c r="B32" s="263" t="s">
        <v>363</v>
      </c>
      <c r="C32" s="407" t="s">
        <v>617</v>
      </c>
      <c r="D32" s="407" t="s">
        <v>599</v>
      </c>
      <c r="E32" s="408" t="s">
        <v>600</v>
      </c>
      <c r="F32" s="263" t="s">
        <v>720</v>
      </c>
      <c r="G32" s="484" t="s">
        <v>709</v>
      </c>
      <c r="H32" s="32"/>
      <c r="I32" s="263" t="s">
        <v>445</v>
      </c>
      <c r="J32" s="32"/>
    </row>
    <row r="33" spans="1:9" s="264" customFormat="1" ht="13.8" thickBot="1" x14ac:dyDescent="0.3">
      <c r="A33" s="655"/>
      <c r="B33" s="661"/>
      <c r="C33" s="663"/>
      <c r="D33" s="663"/>
      <c r="E33" s="664"/>
      <c r="F33" s="664"/>
      <c r="G33" s="665">
        <v>19</v>
      </c>
      <c r="H33" s="32"/>
      <c r="I33" s="481">
        <f>D33*E33</f>
        <v>0</v>
      </c>
    </row>
    <row r="34" spans="1:9" s="264" customFormat="1" ht="12" x14ac:dyDescent="0.25">
      <c r="A34" s="668"/>
      <c r="B34" s="668"/>
      <c r="C34" s="669"/>
      <c r="D34" s="670"/>
      <c r="E34" s="671"/>
      <c r="F34" s="668"/>
      <c r="G34" s="668"/>
      <c r="H34" s="673"/>
      <c r="I34" s="668"/>
    </row>
    <row r="35" spans="1:9" s="264" customFormat="1" ht="5.25" customHeight="1" x14ac:dyDescent="0.25">
      <c r="A35" s="32"/>
      <c r="B35" s="32"/>
      <c r="C35" s="674"/>
      <c r="D35" s="675"/>
      <c r="E35" s="676"/>
      <c r="F35" s="32"/>
      <c r="G35" s="32"/>
      <c r="H35" s="32"/>
      <c r="I35" s="677"/>
    </row>
    <row r="36" spans="1:9" ht="13.8" x14ac:dyDescent="0.25">
      <c r="A36" s="402" t="s">
        <v>812</v>
      </c>
      <c r="B36" s="1"/>
      <c r="C36" s="404"/>
      <c r="D36" s="1"/>
      <c r="E36" s="1"/>
      <c r="F36" s="1"/>
      <c r="G36" s="423"/>
      <c r="H36" s="423"/>
      <c r="I36" s="802"/>
    </row>
    <row r="37" spans="1:9" ht="7.5" customHeight="1" x14ac:dyDescent="0.25">
      <c r="A37" s="402"/>
      <c r="B37" s="1"/>
      <c r="C37" s="404"/>
      <c r="D37" s="1"/>
      <c r="E37" s="1"/>
      <c r="F37" s="1"/>
      <c r="G37" s="423"/>
      <c r="H37" s="423"/>
      <c r="I37" s="802"/>
    </row>
    <row r="38" spans="1:9" x14ac:dyDescent="0.25">
      <c r="A38" s="424" t="s">
        <v>430</v>
      </c>
      <c r="B38" s="425" t="s">
        <v>431</v>
      </c>
      <c r="C38" s="426" t="s">
        <v>432</v>
      </c>
      <c r="D38" s="404" t="s">
        <v>433</v>
      </c>
      <c r="E38" s="404" t="s">
        <v>434</v>
      </c>
      <c r="F38" s="404" t="s">
        <v>368</v>
      </c>
      <c r="G38" s="404" t="s">
        <v>435</v>
      </c>
      <c r="H38" s="405" t="s">
        <v>436</v>
      </c>
      <c r="I38" s="406" t="s">
        <v>437</v>
      </c>
    </row>
    <row r="39" spans="1:9" x14ac:dyDescent="0.25">
      <c r="A39" s="427" t="s">
        <v>762</v>
      </c>
      <c r="B39" s="428" t="s">
        <v>439</v>
      </c>
      <c r="C39" s="429" t="s">
        <v>440</v>
      </c>
      <c r="D39" s="404" t="s">
        <v>299</v>
      </c>
      <c r="E39" s="404" t="s">
        <v>466</v>
      </c>
      <c r="F39" s="263" t="s">
        <v>442</v>
      </c>
      <c r="G39" s="263" t="s">
        <v>443</v>
      </c>
      <c r="H39" s="430" t="s">
        <v>444</v>
      </c>
      <c r="I39" s="410" t="s">
        <v>445</v>
      </c>
    </row>
    <row r="40" spans="1:9" x14ac:dyDescent="0.25">
      <c r="A40" s="678" t="s">
        <v>467</v>
      </c>
      <c r="B40" s="431" t="s">
        <v>454</v>
      </c>
      <c r="C40" s="679">
        <v>409</v>
      </c>
      <c r="D40" s="873"/>
      <c r="E40" s="663"/>
      <c r="F40" s="664"/>
      <c r="G40" s="655"/>
      <c r="H40" s="682">
        <v>84</v>
      </c>
      <c r="I40" s="664">
        <f t="shared" ref="I40:I47" si="0">E40*F40</f>
        <v>0</v>
      </c>
    </row>
    <row r="41" spans="1:9" x14ac:dyDescent="0.25">
      <c r="A41" s="678" t="s">
        <v>468</v>
      </c>
      <c r="B41" s="432" t="s">
        <v>469</v>
      </c>
      <c r="C41" s="679">
        <v>410</v>
      </c>
      <c r="D41" s="873"/>
      <c r="E41" s="663"/>
      <c r="F41" s="664"/>
      <c r="G41" s="655"/>
      <c r="H41" s="682">
        <v>187</v>
      </c>
      <c r="I41" s="664">
        <f t="shared" si="0"/>
        <v>0</v>
      </c>
    </row>
    <row r="42" spans="1:9" x14ac:dyDescent="0.25">
      <c r="A42" s="678" t="s">
        <v>467</v>
      </c>
      <c r="B42" s="431" t="s">
        <v>470</v>
      </c>
      <c r="C42" s="679">
        <v>421</v>
      </c>
      <c r="D42" s="873"/>
      <c r="E42" s="663"/>
      <c r="F42" s="664"/>
      <c r="G42" s="655"/>
      <c r="H42" s="682">
        <v>58</v>
      </c>
      <c r="I42" s="664">
        <f t="shared" si="0"/>
        <v>0</v>
      </c>
    </row>
    <row r="43" spans="1:9" x14ac:dyDescent="0.25">
      <c r="A43" s="678" t="s">
        <v>468</v>
      </c>
      <c r="B43" s="431" t="s">
        <v>471</v>
      </c>
      <c r="C43" s="679">
        <v>422</v>
      </c>
      <c r="D43" s="873"/>
      <c r="E43" s="663"/>
      <c r="F43" s="664"/>
      <c r="G43" s="655"/>
      <c r="H43" s="682">
        <v>100</v>
      </c>
      <c r="I43" s="664">
        <f t="shared" si="0"/>
        <v>0</v>
      </c>
    </row>
    <row r="44" spans="1:9" x14ac:dyDescent="0.25">
      <c r="A44" s="678" t="s">
        <v>451</v>
      </c>
      <c r="B44" s="433" t="s">
        <v>452</v>
      </c>
      <c r="C44" s="679">
        <v>424</v>
      </c>
      <c r="D44" s="873"/>
      <c r="E44" s="663"/>
      <c r="F44" s="664"/>
      <c r="G44" s="655"/>
      <c r="H44" s="682">
        <v>26</v>
      </c>
      <c r="I44" s="664">
        <f t="shared" si="0"/>
        <v>0</v>
      </c>
    </row>
    <row r="45" spans="1:9" x14ac:dyDescent="0.25">
      <c r="A45" s="678" t="s">
        <v>455</v>
      </c>
      <c r="B45" s="431" t="s">
        <v>456</v>
      </c>
      <c r="C45" s="679" t="s">
        <v>727</v>
      </c>
      <c r="D45" s="680"/>
      <c r="E45" s="681"/>
      <c r="F45" s="664"/>
      <c r="G45" s="655"/>
      <c r="H45" s="682" t="s">
        <v>368</v>
      </c>
      <c r="I45" s="664">
        <f t="shared" si="0"/>
        <v>0</v>
      </c>
    </row>
    <row r="46" spans="1:9" x14ac:dyDescent="0.25">
      <c r="A46" s="678" t="s">
        <v>457</v>
      </c>
      <c r="B46" s="433" t="s">
        <v>458</v>
      </c>
      <c r="C46" s="679" t="s">
        <v>458</v>
      </c>
      <c r="D46" s="680"/>
      <c r="E46" s="681"/>
      <c r="F46" s="664"/>
      <c r="G46" s="655"/>
      <c r="H46" s="682">
        <v>53</v>
      </c>
      <c r="I46" s="664">
        <f t="shared" si="0"/>
        <v>0</v>
      </c>
    </row>
    <row r="47" spans="1:9" x14ac:dyDescent="0.25">
      <c r="A47" s="678" t="s">
        <v>459</v>
      </c>
      <c r="B47" s="433" t="s">
        <v>458</v>
      </c>
      <c r="C47" s="1023">
        <v>12.05</v>
      </c>
      <c r="D47" s="680"/>
      <c r="E47" s="681"/>
      <c r="F47" s="664"/>
      <c r="G47" s="655"/>
      <c r="H47" s="682">
        <v>500</v>
      </c>
      <c r="I47" s="664">
        <f t="shared" si="0"/>
        <v>0</v>
      </c>
    </row>
    <row r="48" spans="1:9" ht="15" customHeight="1" x14ac:dyDescent="0.25">
      <c r="A48" s="1135" t="s">
        <v>813</v>
      </c>
      <c r="B48" s="1135"/>
      <c r="C48" s="1135"/>
      <c r="D48" s="1135"/>
      <c r="E48" s="1135"/>
      <c r="F48" s="1135"/>
      <c r="G48" s="686"/>
      <c r="H48" s="644" t="s">
        <v>460</v>
      </c>
      <c r="I48" s="1026">
        <f>I46+I47</f>
        <v>0</v>
      </c>
    </row>
    <row r="49" spans="1:10" ht="14.4" thickBot="1" x14ac:dyDescent="0.3">
      <c r="A49" s="1119"/>
      <c r="B49" s="1119"/>
      <c r="C49" s="1119"/>
      <c r="D49" s="1119"/>
      <c r="E49" s="1119"/>
      <c r="F49" s="1119"/>
      <c r="G49" s="1"/>
      <c r="H49" s="644" t="s">
        <v>472</v>
      </c>
      <c r="I49" s="1027">
        <f>SUM(I40:I45)</f>
        <v>0</v>
      </c>
      <c r="J49" s="1"/>
    </row>
    <row r="50" spans="1:10" ht="14.4" thickBot="1" x14ac:dyDescent="0.3">
      <c r="A50" s="1119"/>
      <c r="B50" s="1119"/>
      <c r="C50" s="1119"/>
      <c r="D50" s="1119"/>
      <c r="E50" s="1119"/>
      <c r="F50" s="1119"/>
      <c r="G50" s="874"/>
      <c r="H50" s="875" t="s">
        <v>764</v>
      </c>
      <c r="I50" s="506">
        <f>I49+I48</f>
        <v>0</v>
      </c>
      <c r="J50" s="1"/>
    </row>
    <row r="51" spans="1:10" s="253" customFormat="1" ht="35.25" customHeight="1" x14ac:dyDescent="0.2">
      <c r="A51" s="1119" t="s">
        <v>814</v>
      </c>
      <c r="B51" s="1119"/>
      <c r="C51" s="1119"/>
      <c r="D51" s="1119"/>
      <c r="E51" s="1119"/>
      <c r="F51" s="1119"/>
      <c r="G51" s="1119"/>
      <c r="H51" s="1119"/>
      <c r="I51" s="1119"/>
      <c r="J51" s="113"/>
    </row>
    <row r="52" spans="1:10" s="253" customFormat="1" ht="5.25" customHeight="1" thickBot="1" x14ac:dyDescent="0.3">
      <c r="A52" s="504"/>
      <c r="B52" s="819"/>
      <c r="C52" s="819"/>
      <c r="D52" s="451"/>
      <c r="E52" s="451"/>
      <c r="F52" s="451"/>
      <c r="G52" s="819"/>
      <c r="H52" s="819"/>
      <c r="I52" s="819"/>
      <c r="J52" s="113"/>
    </row>
    <row r="53" spans="1:10" s="391" customFormat="1" ht="7.5" customHeight="1" thickTop="1" x14ac:dyDescent="0.2">
      <c r="A53" s="413"/>
      <c r="D53" s="392"/>
      <c r="E53" s="392"/>
      <c r="F53" s="392"/>
    </row>
    <row r="54" spans="1:10" ht="15.6" x14ac:dyDescent="0.3">
      <c r="A54" s="456" t="s">
        <v>777</v>
      </c>
      <c r="B54" s="1"/>
      <c r="C54" s="404"/>
      <c r="D54" s="1"/>
      <c r="E54" s="1"/>
      <c r="F54" s="1"/>
      <c r="G54" s="423"/>
      <c r="H54" s="423"/>
      <c r="I54" s="395"/>
      <c r="J54" s="1"/>
    </row>
    <row r="55" spans="1:10" s="253" customFormat="1" ht="5.25" customHeight="1" thickBot="1" x14ac:dyDescent="0.25">
      <c r="A55" s="113"/>
      <c r="B55" s="657"/>
      <c r="C55" s="399"/>
      <c r="D55" s="412"/>
      <c r="E55" s="412"/>
      <c r="F55" s="412"/>
      <c r="G55" s="113"/>
      <c r="H55" s="399"/>
      <c r="I55" s="395"/>
      <c r="J55" s="113"/>
    </row>
    <row r="56" spans="1:10" ht="14.4" thickBot="1" x14ac:dyDescent="0.3">
      <c r="A56" s="16" t="s">
        <v>778</v>
      </c>
      <c r="B56" s="16"/>
      <c r="C56" s="1"/>
      <c r="D56" s="1"/>
      <c r="E56" s="1"/>
      <c r="F56" s="395"/>
      <c r="G56" s="689"/>
      <c r="H56" s="644" t="s">
        <v>779</v>
      </c>
      <c r="I56" s="478">
        <v>0</v>
      </c>
      <c r="J56" s="1"/>
    </row>
    <row r="57" spans="1:10" s="253" customFormat="1" ht="10.8" thickBot="1" x14ac:dyDescent="0.25">
      <c r="A57" s="113"/>
      <c r="B57" s="657"/>
      <c r="C57" s="399"/>
      <c r="D57" s="412"/>
      <c r="E57" s="412"/>
      <c r="F57" s="412"/>
      <c r="G57" s="113"/>
      <c r="H57" s="399"/>
      <c r="I57" s="395"/>
      <c r="J57" s="113"/>
    </row>
    <row r="58" spans="1:10" s="264" customFormat="1" ht="14.4" thickBot="1" x14ac:dyDescent="0.3">
      <c r="A58" s="16" t="s">
        <v>780</v>
      </c>
      <c r="B58" s="16"/>
      <c r="C58" s="1"/>
      <c r="D58" s="1"/>
      <c r="E58" s="1"/>
      <c r="F58" s="395"/>
      <c r="G58" s="689"/>
      <c r="H58" s="644" t="s">
        <v>781</v>
      </c>
      <c r="I58" s="478">
        <v>0</v>
      </c>
      <c r="J58" s="32"/>
    </row>
    <row r="59" spans="1:10" ht="11.25" customHeight="1" thickBot="1" x14ac:dyDescent="0.3">
      <c r="A59" s="716"/>
      <c r="B59" s="819"/>
      <c r="C59" s="819"/>
      <c r="D59" s="451"/>
      <c r="E59" s="451"/>
      <c r="F59" s="451"/>
      <c r="G59" s="819"/>
      <c r="H59" s="819"/>
      <c r="I59" s="819"/>
      <c r="J59" s="1"/>
    </row>
    <row r="60" spans="1:10" ht="6" customHeight="1" thickTop="1" x14ac:dyDescent="0.25">
      <c r="A60" s="452"/>
      <c r="B60" s="1"/>
      <c r="C60" s="1"/>
      <c r="D60" s="16"/>
      <c r="E60" s="16"/>
      <c r="F60" s="16"/>
      <c r="G60" s="1"/>
      <c r="H60" s="1"/>
      <c r="I60" s="1"/>
      <c r="J60" s="1"/>
    </row>
    <row r="61" spans="1:10" s="253" customFormat="1" ht="9" customHeight="1" thickBot="1" x14ac:dyDescent="0.25">
      <c r="A61" s="113"/>
      <c r="B61" s="113"/>
      <c r="C61" s="113"/>
      <c r="D61" s="422"/>
      <c r="E61" s="422"/>
      <c r="F61" s="422"/>
      <c r="G61" s="113"/>
      <c r="H61" s="399"/>
      <c r="I61" s="497"/>
      <c r="J61" s="113"/>
    </row>
    <row r="62" spans="1:10" s="67" customFormat="1" ht="16.2" thickBot="1" x14ac:dyDescent="0.35">
      <c r="A62" s="456" t="s">
        <v>815</v>
      </c>
      <c r="B62" s="65"/>
      <c r="C62" s="65"/>
      <c r="D62" s="63"/>
      <c r="E62" s="63"/>
      <c r="F62" s="63"/>
      <c r="G62" s="65"/>
      <c r="H62" s="494" t="s">
        <v>816</v>
      </c>
      <c r="I62" s="495">
        <f>I18+I22+I33+I50+I56+I58</f>
        <v>0</v>
      </c>
      <c r="J62" s="65"/>
    </row>
    <row r="63" spans="1:10" ht="4.5" customHeight="1" x14ac:dyDescent="0.25">
      <c r="A63" s="822"/>
      <c r="B63" s="822"/>
      <c r="C63" s="462"/>
      <c r="D63" s="822"/>
      <c r="E63" s="822"/>
      <c r="F63" s="822"/>
      <c r="G63" s="822"/>
      <c r="H63" s="822"/>
      <c r="I63" s="822"/>
      <c r="J63" s="1"/>
    </row>
    <row r="64" spans="1:10" s="268" customFormat="1" ht="11.25" customHeight="1" x14ac:dyDescent="0.2">
      <c r="A64" s="268" t="s">
        <v>548</v>
      </c>
      <c r="I64" s="393"/>
    </row>
  </sheetData>
  <mergeCells count="4">
    <mergeCell ref="B3:I4"/>
    <mergeCell ref="B6:I7"/>
    <mergeCell ref="A51:I51"/>
    <mergeCell ref="A48:F50"/>
  </mergeCells>
  <phoneticPr fontId="3" type="noConversion"/>
  <printOptions horizontalCentered="1"/>
  <pageMargins left="0.5" right="0.5" top="0.45" bottom="0.45" header="0.5" footer="0.5"/>
  <pageSetup scale="83"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indexed="60"/>
    <pageSetUpPr fitToPage="1"/>
  </sheetPr>
  <dimension ref="A1:N71"/>
  <sheetViews>
    <sheetView zoomScaleNormal="100" zoomScaleSheetLayoutView="100" workbookViewId="0">
      <selection activeCell="D10" sqref="D10"/>
    </sheetView>
  </sheetViews>
  <sheetFormatPr defaultRowHeight="13.2" x14ac:dyDescent="0.25"/>
  <cols>
    <col min="1" max="1" width="6.33203125" style="4" customWidth="1"/>
    <col min="2" max="2" width="9.33203125" style="4" customWidth="1"/>
    <col min="3" max="4" width="10.33203125" style="4" customWidth="1"/>
    <col min="5" max="5" width="12.44140625" style="4" customWidth="1"/>
    <col min="6" max="6" width="11.33203125" style="4" customWidth="1"/>
    <col min="7" max="7" width="7.33203125" style="4" customWidth="1"/>
    <col min="8" max="8" width="7.6640625" style="4" customWidth="1"/>
    <col min="9" max="9" width="8.6640625" style="4" customWidth="1"/>
    <col min="10" max="10" width="11.33203125" style="4" customWidth="1"/>
    <col min="11" max="11" width="0.6640625" style="4" customWidth="1"/>
    <col min="12" max="12" width="12.6640625" style="4" customWidth="1"/>
    <col min="14" max="14" width="7.44140625" bestFit="1" customWidth="1"/>
  </cols>
  <sheetData>
    <row r="1" spans="1:14" ht="15.6" x14ac:dyDescent="0.3">
      <c r="A1" s="70" t="s">
        <v>817</v>
      </c>
      <c r="B1" s="89"/>
      <c r="C1" s="89"/>
      <c r="D1" s="89"/>
      <c r="E1" s="89"/>
      <c r="F1" s="89"/>
      <c r="G1" s="89"/>
      <c r="H1" s="89"/>
      <c r="I1" s="89"/>
      <c r="J1" s="89"/>
      <c r="K1" s="89"/>
      <c r="L1" s="89"/>
    </row>
    <row r="2" spans="1:14" ht="15.75" customHeight="1" x14ac:dyDescent="0.25"/>
    <row r="3" spans="1:14" s="75" customFormat="1" ht="15" customHeight="1" x14ac:dyDescent="0.3">
      <c r="A3" s="90" t="s">
        <v>2</v>
      </c>
      <c r="B3" s="91"/>
      <c r="C3" s="606"/>
      <c r="D3" s="72"/>
      <c r="E3" s="607" t="str">
        <f>IF('Cost Summary Forms'!E3&gt;0,'Cost Summary Forms'!E3,"")</f>
        <v/>
      </c>
      <c r="F3" s="72"/>
      <c r="G3" s="72"/>
      <c r="H3" s="72"/>
      <c r="I3" s="73"/>
      <c r="J3" s="91"/>
      <c r="K3" s="92" t="s">
        <v>1</v>
      </c>
      <c r="L3" s="607" t="str">
        <f>IF('Cost Summary Forms'!J1&gt;0,'Cost Summary Forms'!J1,"")</f>
        <v/>
      </c>
      <c r="N3" s="74"/>
    </row>
    <row r="4" spans="1:14" ht="6" customHeight="1" x14ac:dyDescent="0.25"/>
    <row r="5" spans="1:14" ht="15" customHeight="1" x14ac:dyDescent="0.25"/>
    <row r="6" spans="1:14" ht="19.5" customHeight="1" x14ac:dyDescent="0.25">
      <c r="A6" s="109" t="s">
        <v>818</v>
      </c>
      <c r="L6" s="110" t="s">
        <v>295</v>
      </c>
    </row>
    <row r="7" spans="1:14" s="75" customFormat="1" ht="14.25" customHeight="1" x14ac:dyDescent="0.3">
      <c r="A7" s="93">
        <v>2.0499999999999998</v>
      </c>
      <c r="B7" s="76" t="s">
        <v>819</v>
      </c>
      <c r="C7" s="788"/>
      <c r="D7" s="788"/>
      <c r="E7" s="792"/>
      <c r="F7" s="792"/>
      <c r="G7" s="792"/>
      <c r="H7" s="792"/>
      <c r="L7" s="110" t="s">
        <v>297</v>
      </c>
    </row>
    <row r="8" spans="1:14" s="75" customFormat="1" ht="14.25" customHeight="1" x14ac:dyDescent="0.25">
      <c r="A8" s="93"/>
      <c r="B8" s="651" t="s">
        <v>820</v>
      </c>
      <c r="C8" s="788"/>
      <c r="D8" s="788"/>
      <c r="E8" s="792"/>
      <c r="F8" s="792"/>
      <c r="G8" s="792"/>
      <c r="H8" s="792"/>
      <c r="I8" s="1138" t="s">
        <v>821</v>
      </c>
      <c r="J8" s="1138"/>
      <c r="L8" s="110"/>
    </row>
    <row r="9" spans="1:14" s="75" customFormat="1" ht="14.25" customHeight="1" x14ac:dyDescent="0.25">
      <c r="A9" s="789"/>
      <c r="B9" s="86" t="s">
        <v>822</v>
      </c>
      <c r="C9" s="794"/>
      <c r="D9" s="794"/>
      <c r="E9" s="1084"/>
      <c r="F9" s="1084"/>
      <c r="G9" s="1084"/>
      <c r="H9" s="1084"/>
      <c r="I9" s="1138" t="s">
        <v>823</v>
      </c>
      <c r="J9" s="1138"/>
      <c r="K9" s="74"/>
    </row>
    <row r="10" spans="1:14" s="75" customFormat="1" ht="14.25" customHeight="1" x14ac:dyDescent="0.25">
      <c r="A10" s="790"/>
      <c r="B10" s="105" t="s">
        <v>824</v>
      </c>
      <c r="C10" s="1084"/>
      <c r="D10" s="1084"/>
      <c r="F10" s="1084"/>
      <c r="G10" s="1084"/>
      <c r="H10" s="1084"/>
      <c r="I10" s="1139"/>
      <c r="J10" s="1140"/>
      <c r="K10" s="791"/>
      <c r="L10" s="87">
        <f>I10</f>
        <v>0</v>
      </c>
      <c r="M10" s="79"/>
    </row>
    <row r="11" spans="1:14" s="75" customFormat="1" ht="12" customHeight="1" x14ac:dyDescent="0.25">
      <c r="A11" s="790"/>
      <c r="B11" s="105"/>
      <c r="C11" s="788"/>
      <c r="D11" s="788"/>
      <c r="E11" s="792"/>
      <c r="F11" s="792"/>
      <c r="G11" s="792"/>
      <c r="H11" s="792"/>
      <c r="I11" s="792"/>
      <c r="J11" s="98"/>
      <c r="K11" s="791"/>
      <c r="L11" s="77"/>
    </row>
    <row r="12" spans="1:14" s="75" customFormat="1" ht="12" customHeight="1" x14ac:dyDescent="0.25">
      <c r="A12" s="790"/>
      <c r="B12" s="4"/>
      <c r="C12" s="788"/>
      <c r="D12" s="788"/>
      <c r="E12" s="792"/>
      <c r="F12" s="792"/>
      <c r="G12" s="792"/>
      <c r="H12" s="792"/>
      <c r="I12" s="792"/>
      <c r="J12" s="100"/>
      <c r="K12" s="791"/>
      <c r="L12" s="77"/>
    </row>
    <row r="13" spans="1:14" ht="19.5" customHeight="1" x14ac:dyDescent="0.25">
      <c r="A13" s="109" t="s">
        <v>825</v>
      </c>
      <c r="L13" s="110"/>
    </row>
    <row r="14" spans="1:14" s="75" customFormat="1" ht="13.8" x14ac:dyDescent="0.25">
      <c r="A14" s="93">
        <v>2.0710000000000002</v>
      </c>
      <c r="B14" s="76" t="s">
        <v>41</v>
      </c>
      <c r="C14" s="788"/>
      <c r="D14" s="788"/>
      <c r="E14" s="91"/>
      <c r="F14" s="91"/>
      <c r="G14" s="91"/>
      <c r="H14" s="91"/>
      <c r="I14" s="1084"/>
      <c r="J14" s="1084"/>
      <c r="K14" s="91"/>
      <c r="L14" s="110"/>
      <c r="M14" s="79"/>
      <c r="N14" s="85"/>
    </row>
    <row r="15" spans="1:14" s="75" customFormat="1" ht="12" customHeight="1" x14ac:dyDescent="0.25">
      <c r="A15" s="789"/>
      <c r="B15" s="651" t="s">
        <v>826</v>
      </c>
      <c r="C15" s="1084"/>
      <c r="D15" s="91"/>
      <c r="G15" s="1138" t="s">
        <v>827</v>
      </c>
      <c r="H15" s="1138"/>
      <c r="I15" s="1084"/>
      <c r="K15" s="795"/>
      <c r="L15" s="77"/>
      <c r="M15" s="79"/>
      <c r="N15" s="85"/>
    </row>
    <row r="16" spans="1:14" s="75" customFormat="1" ht="12" customHeight="1" x14ac:dyDescent="0.25">
      <c r="A16" s="790"/>
      <c r="B16" s="1084" t="s">
        <v>299</v>
      </c>
      <c r="C16" s="1084" t="s">
        <v>577</v>
      </c>
      <c r="D16" s="1084" t="s">
        <v>319</v>
      </c>
      <c r="E16" s="1084" t="s">
        <v>828</v>
      </c>
      <c r="F16" s="1084" t="s">
        <v>300</v>
      </c>
      <c r="G16" s="1084" t="s">
        <v>295</v>
      </c>
      <c r="H16" s="1084" t="s">
        <v>299</v>
      </c>
      <c r="I16" s="1084" t="s">
        <v>829</v>
      </c>
      <c r="J16" s="1084" t="s">
        <v>302</v>
      </c>
      <c r="K16" s="795"/>
      <c r="L16" s="77"/>
      <c r="M16" s="79"/>
    </row>
    <row r="17" spans="1:14" s="75" customFormat="1" ht="12" customHeight="1" x14ac:dyDescent="0.25">
      <c r="A17" s="790"/>
      <c r="B17" s="1084" t="s">
        <v>303</v>
      </c>
      <c r="C17" s="1084" t="s">
        <v>655</v>
      </c>
      <c r="D17" s="1084" t="s">
        <v>577</v>
      </c>
      <c r="E17" s="1084" t="s">
        <v>830</v>
      </c>
      <c r="F17" s="1084" t="s">
        <v>304</v>
      </c>
      <c r="G17" s="1141" t="s">
        <v>831</v>
      </c>
      <c r="H17" s="1141"/>
      <c r="I17" s="1084" t="s">
        <v>832</v>
      </c>
      <c r="J17" s="1084" t="s">
        <v>306</v>
      </c>
      <c r="K17" s="791"/>
      <c r="M17" s="79"/>
    </row>
    <row r="18" spans="1:14" s="75" customFormat="1" ht="12" customHeight="1" x14ac:dyDescent="0.25">
      <c r="A18" s="790"/>
      <c r="B18" s="80"/>
      <c r="C18" s="82"/>
      <c r="D18" s="81"/>
      <c r="E18" s="345"/>
      <c r="F18" s="345"/>
      <c r="G18" s="107"/>
      <c r="H18" s="80"/>
      <c r="I18" s="345"/>
      <c r="J18" s="80"/>
      <c r="K18" s="791"/>
      <c r="L18" s="87">
        <f>(C18*D18)+(C19*D19)+(C20*D20)+(C21*D21)+(C22*D22)+(C23*D23)</f>
        <v>0</v>
      </c>
      <c r="M18" s="79"/>
    </row>
    <row r="19" spans="1:14" s="75" customFormat="1" ht="12" customHeight="1" x14ac:dyDescent="0.25">
      <c r="A19" s="790"/>
      <c r="B19" s="80"/>
      <c r="C19" s="82"/>
      <c r="D19" s="81"/>
      <c r="E19" s="345"/>
      <c r="F19" s="345"/>
      <c r="G19" s="107"/>
      <c r="H19" s="80"/>
      <c r="I19" s="345"/>
      <c r="J19" s="80"/>
      <c r="K19" s="791"/>
      <c r="L19" s="88"/>
      <c r="M19" s="84"/>
    </row>
    <row r="20" spans="1:14" s="75" customFormat="1" ht="12" customHeight="1" x14ac:dyDescent="0.25">
      <c r="A20" s="790"/>
      <c r="B20" s="80"/>
      <c r="C20" s="82"/>
      <c r="D20" s="81"/>
      <c r="E20" s="345"/>
      <c r="F20" s="345"/>
      <c r="G20" s="107"/>
      <c r="H20" s="80"/>
      <c r="I20" s="345"/>
      <c r="J20" s="80"/>
      <c r="K20" s="791"/>
      <c r="L20" s="88"/>
    </row>
    <row r="21" spans="1:14" s="75" customFormat="1" ht="12" customHeight="1" x14ac:dyDescent="0.25">
      <c r="B21" s="80"/>
      <c r="C21" s="82"/>
      <c r="D21" s="81"/>
      <c r="E21" s="345"/>
      <c r="F21" s="345"/>
      <c r="G21" s="107"/>
      <c r="H21" s="80"/>
      <c r="I21" s="345"/>
      <c r="J21" s="80"/>
      <c r="K21" s="791"/>
      <c r="L21" s="88"/>
    </row>
    <row r="22" spans="1:14" s="75" customFormat="1" ht="12" customHeight="1" x14ac:dyDescent="0.25">
      <c r="A22" s="790"/>
      <c r="B22" s="80"/>
      <c r="C22" s="82"/>
      <c r="D22" s="81"/>
      <c r="E22" s="345"/>
      <c r="F22" s="345"/>
      <c r="G22" s="107"/>
      <c r="H22" s="80"/>
      <c r="I22" s="345"/>
      <c r="J22" s="80"/>
      <c r="K22" s="791"/>
      <c r="L22" s="88"/>
    </row>
    <row r="23" spans="1:14" s="75" customFormat="1" ht="12" customHeight="1" x14ac:dyDescent="0.25">
      <c r="B23" s="80"/>
      <c r="C23" s="82"/>
      <c r="D23" s="81"/>
      <c r="E23" s="345"/>
      <c r="F23" s="345"/>
      <c r="G23" s="107"/>
      <c r="H23" s="80"/>
      <c r="I23" s="345"/>
      <c r="J23" s="80"/>
      <c r="K23" s="791"/>
      <c r="L23" s="88"/>
    </row>
    <row r="24" spans="1:14" s="75" customFormat="1" ht="12" customHeight="1" x14ac:dyDescent="0.25">
      <c r="B24" s="86" t="s">
        <v>822</v>
      </c>
      <c r="C24" s="103"/>
      <c r="D24" s="108"/>
      <c r="E24" s="106"/>
      <c r="F24" s="84"/>
      <c r="G24" s="84"/>
      <c r="H24" s="84"/>
      <c r="I24" s="104"/>
      <c r="J24" s="103"/>
      <c r="K24" s="791"/>
      <c r="L24" s="88"/>
    </row>
    <row r="25" spans="1:14" s="75" customFormat="1" ht="12" customHeight="1" x14ac:dyDescent="0.25">
      <c r="A25" s="790"/>
      <c r="B25" s="105" t="s">
        <v>307</v>
      </c>
      <c r="C25" s="97"/>
      <c r="D25" s="788"/>
      <c r="E25" s="792"/>
      <c r="F25" s="792"/>
      <c r="G25" s="792"/>
      <c r="H25" s="792"/>
      <c r="I25" s="792"/>
      <c r="J25" s="98"/>
      <c r="K25" s="791"/>
      <c r="L25" s="77"/>
    </row>
    <row r="26" spans="1:14" s="75" customFormat="1" ht="12" customHeight="1" x14ac:dyDescent="0.25">
      <c r="A26" s="790"/>
      <c r="B26" s="105"/>
      <c r="C26" s="788"/>
      <c r="D26" s="788"/>
      <c r="E26" s="792"/>
      <c r="F26" s="792"/>
      <c r="G26" s="792"/>
      <c r="H26" s="792"/>
      <c r="I26" s="792"/>
      <c r="J26" s="98"/>
      <c r="K26" s="791"/>
      <c r="L26" s="77"/>
    </row>
    <row r="27" spans="1:14" s="75" customFormat="1" ht="12" customHeight="1" x14ac:dyDescent="0.25">
      <c r="A27" s="790"/>
      <c r="B27" s="4"/>
      <c r="C27" s="788"/>
      <c r="D27" s="788"/>
      <c r="E27" s="792"/>
      <c r="F27" s="792"/>
      <c r="G27" s="792"/>
      <c r="H27" s="792"/>
      <c r="I27" s="792"/>
      <c r="J27" s="100"/>
      <c r="K27" s="791"/>
      <c r="L27" s="77"/>
    </row>
    <row r="28" spans="1:14" s="75" customFormat="1" ht="12" customHeight="1" x14ac:dyDescent="0.25">
      <c r="A28" s="93">
        <v>2.0720000000000001</v>
      </c>
      <c r="B28" s="76" t="s">
        <v>43</v>
      </c>
      <c r="C28" s="788"/>
      <c r="D28" s="788"/>
      <c r="E28" s="792"/>
      <c r="F28" s="792"/>
      <c r="G28" s="1138"/>
      <c r="H28" s="1138"/>
      <c r="I28" s="792"/>
      <c r="J28" s="100"/>
      <c r="K28" s="791"/>
      <c r="L28" s="91"/>
    </row>
    <row r="29" spans="1:14" s="75" customFormat="1" ht="12" customHeight="1" x14ac:dyDescent="0.25">
      <c r="A29" s="789"/>
      <c r="B29" s="651" t="s">
        <v>833</v>
      </c>
      <c r="C29" s="1084"/>
      <c r="D29" s="91"/>
      <c r="G29" s="1138" t="s">
        <v>827</v>
      </c>
      <c r="H29" s="1138"/>
      <c r="I29" s="1084"/>
      <c r="K29" s="795"/>
      <c r="L29" s="77"/>
      <c r="M29" s="79"/>
      <c r="N29" s="85"/>
    </row>
    <row r="30" spans="1:14" s="75" customFormat="1" ht="12" customHeight="1" x14ac:dyDescent="0.25">
      <c r="A30" s="790"/>
      <c r="B30" s="1084" t="s">
        <v>299</v>
      </c>
      <c r="C30" s="1084" t="s">
        <v>577</v>
      </c>
      <c r="D30" s="1084" t="s">
        <v>834</v>
      </c>
      <c r="E30" s="1084" t="s">
        <v>828</v>
      </c>
      <c r="F30" s="1084" t="s">
        <v>300</v>
      </c>
      <c r="G30" s="1084" t="s">
        <v>295</v>
      </c>
      <c r="H30" s="1084" t="s">
        <v>299</v>
      </c>
      <c r="I30" s="1084" t="s">
        <v>829</v>
      </c>
      <c r="J30" s="1084" t="s">
        <v>302</v>
      </c>
      <c r="K30" s="795"/>
      <c r="L30" s="77"/>
      <c r="M30" s="79"/>
    </row>
    <row r="31" spans="1:14" s="75" customFormat="1" ht="12" customHeight="1" x14ac:dyDescent="0.25">
      <c r="A31" s="790"/>
      <c r="B31" s="1084" t="s">
        <v>303</v>
      </c>
      <c r="C31" s="1084" t="s">
        <v>655</v>
      </c>
      <c r="D31" s="1084" t="s">
        <v>835</v>
      </c>
      <c r="E31" s="1084" t="s">
        <v>830</v>
      </c>
      <c r="F31" s="1084" t="s">
        <v>304</v>
      </c>
      <c r="G31" s="1141" t="s">
        <v>831</v>
      </c>
      <c r="H31" s="1141"/>
      <c r="I31" s="1084" t="s">
        <v>832</v>
      </c>
      <c r="J31" s="1084" t="s">
        <v>306</v>
      </c>
      <c r="K31" s="791"/>
      <c r="M31" s="79"/>
    </row>
    <row r="32" spans="1:14" s="75" customFormat="1" ht="12" customHeight="1" x14ac:dyDescent="0.25">
      <c r="A32" s="790"/>
      <c r="B32" s="80"/>
      <c r="C32" s="82"/>
      <c r="D32" s="81"/>
      <c r="E32" s="345"/>
      <c r="F32" s="345"/>
      <c r="G32" s="107"/>
      <c r="H32" s="80"/>
      <c r="I32" s="345"/>
      <c r="J32" s="80"/>
      <c r="K32" s="791"/>
      <c r="L32" s="87">
        <f>(C32*D32)+(C33*D33)+(C34*D34)+(C35*D35)+(C36*D36)+(C37*D37)</f>
        <v>0</v>
      </c>
      <c r="M32" s="79"/>
    </row>
    <row r="33" spans="1:14" s="75" customFormat="1" ht="12" customHeight="1" x14ac:dyDescent="0.25">
      <c r="A33" s="790"/>
      <c r="B33" s="80"/>
      <c r="C33" s="82"/>
      <c r="D33" s="81"/>
      <c r="E33" s="345"/>
      <c r="F33" s="345"/>
      <c r="G33" s="107"/>
      <c r="H33" s="80"/>
      <c r="I33" s="345"/>
      <c r="J33" s="80"/>
      <c r="K33" s="791"/>
      <c r="L33" s="88"/>
      <c r="M33" s="84"/>
    </row>
    <row r="34" spans="1:14" s="75" customFormat="1" ht="12" customHeight="1" x14ac:dyDescent="0.25">
      <c r="A34" s="790"/>
      <c r="B34" s="80"/>
      <c r="C34" s="82"/>
      <c r="D34" s="81"/>
      <c r="E34" s="345"/>
      <c r="F34" s="345"/>
      <c r="G34" s="107"/>
      <c r="H34" s="80"/>
      <c r="I34" s="345"/>
      <c r="J34" s="80"/>
      <c r="K34" s="791"/>
      <c r="L34" s="88"/>
    </row>
    <row r="35" spans="1:14" s="75" customFormat="1" ht="12" customHeight="1" x14ac:dyDescent="0.25">
      <c r="B35" s="80"/>
      <c r="C35" s="82"/>
      <c r="D35" s="81"/>
      <c r="E35" s="345"/>
      <c r="F35" s="345"/>
      <c r="G35" s="107"/>
      <c r="H35" s="80"/>
      <c r="I35" s="345"/>
      <c r="J35" s="80"/>
      <c r="K35" s="791"/>
      <c r="L35" s="88"/>
    </row>
    <row r="36" spans="1:14" s="75" customFormat="1" ht="12" customHeight="1" x14ac:dyDescent="0.25">
      <c r="A36" s="790"/>
      <c r="B36" s="80"/>
      <c r="C36" s="82"/>
      <c r="D36" s="81"/>
      <c r="E36" s="345"/>
      <c r="F36" s="345"/>
      <c r="G36" s="107"/>
      <c r="H36" s="80"/>
      <c r="I36" s="345"/>
      <c r="J36" s="80"/>
      <c r="K36" s="791"/>
      <c r="L36" s="88"/>
    </row>
    <row r="37" spans="1:14" s="75" customFormat="1" ht="12" customHeight="1" x14ac:dyDescent="0.25">
      <c r="B37" s="80"/>
      <c r="C37" s="82"/>
      <c r="D37" s="81"/>
      <c r="E37" s="345"/>
      <c r="F37" s="345"/>
      <c r="G37" s="107"/>
      <c r="H37" s="80"/>
      <c r="I37" s="345"/>
      <c r="J37" s="80"/>
      <c r="K37" s="791"/>
      <c r="L37" s="88"/>
    </row>
    <row r="38" spans="1:14" s="75" customFormat="1" ht="12" customHeight="1" x14ac:dyDescent="0.25">
      <c r="B38" s="86" t="s">
        <v>822</v>
      </c>
      <c r="C38" s="103"/>
      <c r="D38" s="108"/>
      <c r="E38" s="106"/>
      <c r="F38" s="84"/>
      <c r="G38" s="84"/>
      <c r="H38" s="84"/>
      <c r="I38" s="104"/>
      <c r="J38" s="103"/>
      <c r="K38" s="791"/>
      <c r="L38" s="88"/>
    </row>
    <row r="39" spans="1:14" s="75" customFormat="1" ht="12" customHeight="1" x14ac:dyDescent="0.25">
      <c r="A39" s="790"/>
      <c r="B39" s="105" t="s">
        <v>307</v>
      </c>
      <c r="C39" s="97"/>
      <c r="D39" s="788"/>
      <c r="E39" s="792"/>
      <c r="F39" s="792"/>
      <c r="G39" s="792"/>
      <c r="H39" s="792"/>
      <c r="I39" s="792"/>
      <c r="J39" s="98"/>
      <c r="K39" s="791"/>
      <c r="L39" s="77"/>
    </row>
    <row r="40" spans="1:14" s="75" customFormat="1" ht="12" customHeight="1" x14ac:dyDescent="0.25">
      <c r="A40" s="790"/>
      <c r="B40" s="94" t="s">
        <v>836</v>
      </c>
      <c r="C40" s="97"/>
      <c r="D40" s="788"/>
      <c r="E40" s="792"/>
      <c r="F40" s="792"/>
      <c r="G40" s="792"/>
      <c r="H40" s="792"/>
      <c r="I40" s="792"/>
      <c r="J40" s="98"/>
      <c r="K40" s="791"/>
      <c r="L40" s="77"/>
    </row>
    <row r="41" spans="1:14" s="75" customFormat="1" ht="12" customHeight="1" x14ac:dyDescent="0.25">
      <c r="A41" s="790"/>
      <c r="B41" s="94"/>
      <c r="C41" s="97"/>
      <c r="D41" s="788"/>
      <c r="E41" s="792"/>
      <c r="F41" s="792"/>
      <c r="G41" s="792"/>
      <c r="H41" s="792"/>
      <c r="I41" s="792"/>
      <c r="J41" s="98"/>
      <c r="K41" s="791"/>
      <c r="L41" s="77"/>
    </row>
    <row r="42" spans="1:14" s="75" customFormat="1" ht="12" customHeight="1" x14ac:dyDescent="0.25">
      <c r="A42" s="790"/>
      <c r="B42" s="4"/>
      <c r="C42" s="788"/>
      <c r="D42" s="788"/>
      <c r="E42" s="792"/>
      <c r="F42" s="792"/>
      <c r="G42" s="792"/>
      <c r="H42" s="792"/>
      <c r="I42" s="792"/>
      <c r="J42" s="100"/>
      <c r="K42" s="791"/>
      <c r="L42" s="77"/>
    </row>
    <row r="43" spans="1:14" s="75" customFormat="1" ht="12" customHeight="1" x14ac:dyDescent="0.25">
      <c r="A43" s="93">
        <v>2.073</v>
      </c>
      <c r="B43" s="76" t="s">
        <v>837</v>
      </c>
      <c r="C43" s="788"/>
      <c r="D43" s="788"/>
      <c r="E43" s="792"/>
      <c r="F43" s="792"/>
      <c r="G43" s="792"/>
      <c r="H43" s="792"/>
      <c r="I43" s="792"/>
      <c r="J43" s="100"/>
      <c r="K43" s="791"/>
      <c r="L43" s="88"/>
    </row>
    <row r="44" spans="1:14" s="75" customFormat="1" ht="12" customHeight="1" x14ac:dyDescent="0.25">
      <c r="A44" s="789"/>
      <c r="B44" s="651" t="s">
        <v>838</v>
      </c>
      <c r="C44" s="1084"/>
      <c r="D44" s="91"/>
      <c r="G44" s="1138" t="s">
        <v>827</v>
      </c>
      <c r="H44" s="1138"/>
      <c r="I44" s="1084"/>
      <c r="K44" s="795"/>
      <c r="L44" s="77"/>
      <c r="M44" s="79"/>
      <c r="N44" s="85"/>
    </row>
    <row r="45" spans="1:14" s="75" customFormat="1" ht="12" customHeight="1" x14ac:dyDescent="0.25">
      <c r="A45" s="790"/>
      <c r="B45" s="1084" t="s">
        <v>299</v>
      </c>
      <c r="C45" s="1084" t="s">
        <v>577</v>
      </c>
      <c r="D45" s="1084" t="s">
        <v>319</v>
      </c>
      <c r="E45" s="1084" t="s">
        <v>828</v>
      </c>
      <c r="F45" s="1084" t="s">
        <v>300</v>
      </c>
      <c r="G45" s="1084" t="s">
        <v>295</v>
      </c>
      <c r="H45" s="1084" t="s">
        <v>299</v>
      </c>
      <c r="I45" s="1084" t="s">
        <v>829</v>
      </c>
      <c r="J45" s="1084" t="s">
        <v>302</v>
      </c>
      <c r="K45" s="795"/>
      <c r="L45" s="77"/>
      <c r="M45" s="79"/>
    </row>
    <row r="46" spans="1:14" s="75" customFormat="1" ht="12" customHeight="1" x14ac:dyDescent="0.25">
      <c r="A46" s="790"/>
      <c r="B46" s="1084" t="s">
        <v>303</v>
      </c>
      <c r="C46" s="1084" t="s">
        <v>655</v>
      </c>
      <c r="D46" s="1084" t="s">
        <v>577</v>
      </c>
      <c r="E46" s="1084" t="s">
        <v>830</v>
      </c>
      <c r="F46" s="1084" t="s">
        <v>304</v>
      </c>
      <c r="G46" s="1141" t="s">
        <v>831</v>
      </c>
      <c r="H46" s="1141"/>
      <c r="I46" s="1084" t="s">
        <v>832</v>
      </c>
      <c r="J46" s="1084" t="s">
        <v>306</v>
      </c>
      <c r="K46" s="791"/>
      <c r="M46" s="79"/>
    </row>
    <row r="47" spans="1:14" s="75" customFormat="1" ht="12" customHeight="1" x14ac:dyDescent="0.25">
      <c r="A47" s="790"/>
      <c r="B47" s="80"/>
      <c r="C47" s="82"/>
      <c r="D47" s="81"/>
      <c r="E47" s="345"/>
      <c r="F47" s="345"/>
      <c r="G47" s="107"/>
      <c r="H47" s="80"/>
      <c r="I47" s="345"/>
      <c r="J47" s="80"/>
      <c r="K47" s="791"/>
      <c r="L47" s="87">
        <f>(C47*D47)+(C48*D48)+(C49*D49)+(C50*D50)+(C51*D51)+(C52*D52)</f>
        <v>0</v>
      </c>
      <c r="M47" s="79"/>
    </row>
    <row r="48" spans="1:14" s="75" customFormat="1" ht="12" customHeight="1" x14ac:dyDescent="0.25">
      <c r="A48" s="790"/>
      <c r="B48" s="80"/>
      <c r="C48" s="82"/>
      <c r="D48" s="81"/>
      <c r="E48" s="345"/>
      <c r="F48" s="345"/>
      <c r="G48" s="107"/>
      <c r="H48" s="80"/>
      <c r="I48" s="345"/>
      <c r="J48" s="80"/>
      <c r="K48" s="791"/>
      <c r="L48" s="88"/>
      <c r="M48" s="84"/>
    </row>
    <row r="49" spans="1:14" s="75" customFormat="1" ht="12" customHeight="1" x14ac:dyDescent="0.25">
      <c r="A49" s="790"/>
      <c r="B49" s="80"/>
      <c r="C49" s="82"/>
      <c r="D49" s="81"/>
      <c r="E49" s="345"/>
      <c r="F49" s="345"/>
      <c r="G49" s="107"/>
      <c r="H49" s="80"/>
      <c r="I49" s="345"/>
      <c r="J49" s="80"/>
      <c r="K49" s="791"/>
      <c r="L49" s="88"/>
    </row>
    <row r="50" spans="1:14" s="75" customFormat="1" ht="12" customHeight="1" x14ac:dyDescent="0.25">
      <c r="B50" s="80"/>
      <c r="C50" s="82"/>
      <c r="D50" s="81"/>
      <c r="E50" s="345"/>
      <c r="F50" s="345"/>
      <c r="G50" s="107"/>
      <c r="H50" s="80"/>
      <c r="I50" s="345"/>
      <c r="J50" s="80"/>
      <c r="K50" s="791"/>
      <c r="L50" s="88"/>
    </row>
    <row r="51" spans="1:14" s="75" customFormat="1" ht="12" customHeight="1" x14ac:dyDescent="0.25">
      <c r="A51" s="790"/>
      <c r="B51" s="80"/>
      <c r="C51" s="82"/>
      <c r="D51" s="81"/>
      <c r="E51" s="345"/>
      <c r="F51" s="345"/>
      <c r="G51" s="107"/>
      <c r="H51" s="80"/>
      <c r="I51" s="345"/>
      <c r="J51" s="80"/>
      <c r="K51" s="791"/>
      <c r="L51" s="88"/>
    </row>
    <row r="52" spans="1:14" s="75" customFormat="1" ht="12" customHeight="1" x14ac:dyDescent="0.25">
      <c r="B52" s="80"/>
      <c r="C52" s="82"/>
      <c r="D52" s="81"/>
      <c r="E52" s="345"/>
      <c r="F52" s="345"/>
      <c r="G52" s="107"/>
      <c r="H52" s="80"/>
      <c r="I52" s="345"/>
      <c r="J52" s="80"/>
      <c r="K52" s="791"/>
      <c r="L52" s="88"/>
    </row>
    <row r="53" spans="1:14" s="75" customFormat="1" ht="12" customHeight="1" x14ac:dyDescent="0.25">
      <c r="B53" s="86" t="s">
        <v>822</v>
      </c>
      <c r="C53" s="103"/>
      <c r="D53" s="108"/>
      <c r="E53" s="106"/>
      <c r="F53" s="84"/>
      <c r="G53" s="84"/>
      <c r="H53" s="84"/>
      <c r="I53" s="104"/>
      <c r="J53" s="103"/>
      <c r="K53" s="791"/>
      <c r="L53" s="88"/>
    </row>
    <row r="54" spans="1:14" s="75" customFormat="1" ht="12" customHeight="1" x14ac:dyDescent="0.25">
      <c r="A54" s="790"/>
      <c r="B54" s="105" t="s">
        <v>307</v>
      </c>
      <c r="C54" s="97"/>
      <c r="D54" s="788"/>
      <c r="E54" s="792"/>
      <c r="F54" s="792"/>
      <c r="G54" s="792"/>
      <c r="H54" s="792"/>
      <c r="I54" s="792"/>
      <c r="J54" s="98"/>
      <c r="K54" s="791"/>
      <c r="L54" s="77"/>
    </row>
    <row r="55" spans="1:14" s="75" customFormat="1" ht="12" customHeight="1" x14ac:dyDescent="0.25">
      <c r="A55" s="790"/>
      <c r="B55" s="94" t="s">
        <v>836</v>
      </c>
      <c r="C55" s="97"/>
      <c r="D55" s="788"/>
      <c r="E55" s="792"/>
      <c r="F55" s="792"/>
      <c r="G55" s="792"/>
      <c r="H55" s="792"/>
      <c r="I55" s="792"/>
      <c r="J55" s="98"/>
      <c r="K55" s="791"/>
      <c r="L55" s="77"/>
    </row>
    <row r="56" spans="1:14" s="75" customFormat="1" ht="12" customHeight="1" x14ac:dyDescent="0.25">
      <c r="A56" s="790"/>
      <c r="C56" s="95"/>
      <c r="D56" s="788"/>
      <c r="E56" s="792"/>
      <c r="F56" s="792"/>
      <c r="G56" s="792"/>
      <c r="H56" s="792"/>
      <c r="I56" s="792"/>
      <c r="J56" s="98"/>
      <c r="K56" s="791"/>
      <c r="L56" s="77"/>
    </row>
    <row r="57" spans="1:14" s="75" customFormat="1" ht="12" customHeight="1" x14ac:dyDescent="0.25">
      <c r="A57" s="790"/>
      <c r="B57" s="99"/>
      <c r="C57" s="97"/>
      <c r="D57" s="788"/>
      <c r="E57" s="792"/>
      <c r="F57" s="792"/>
      <c r="G57" s="792"/>
      <c r="H57" s="792"/>
      <c r="I57" s="792"/>
      <c r="J57" s="98"/>
      <c r="K57" s="791"/>
      <c r="L57" s="77"/>
    </row>
    <row r="58" spans="1:14" s="75" customFormat="1" ht="12" customHeight="1" x14ac:dyDescent="0.25">
      <c r="A58" s="93">
        <v>2.0739999999999998</v>
      </c>
      <c r="B58" s="76" t="s">
        <v>45</v>
      </c>
      <c r="C58" s="788"/>
      <c r="D58" s="788"/>
      <c r="E58" s="792"/>
      <c r="F58" s="792"/>
      <c r="G58" s="792"/>
      <c r="H58" s="792"/>
      <c r="I58" s="1084"/>
      <c r="J58" s="1084"/>
      <c r="K58" s="791"/>
      <c r="L58" s="88"/>
    </row>
    <row r="59" spans="1:14" s="75" customFormat="1" ht="12" customHeight="1" x14ac:dyDescent="0.25">
      <c r="A59" s="789"/>
      <c r="B59" s="651" t="s">
        <v>839</v>
      </c>
      <c r="C59" s="1084"/>
      <c r="D59" s="91"/>
      <c r="G59" s="1138" t="s">
        <v>827</v>
      </c>
      <c r="H59" s="1138"/>
      <c r="I59" s="1084"/>
      <c r="K59" s="795"/>
      <c r="L59" s="77"/>
      <c r="M59" s="79"/>
      <c r="N59" s="85"/>
    </row>
    <row r="60" spans="1:14" s="75" customFormat="1" ht="12" customHeight="1" x14ac:dyDescent="0.25">
      <c r="A60" s="790"/>
      <c r="B60" s="1084" t="s">
        <v>299</v>
      </c>
      <c r="C60" s="1084" t="s">
        <v>577</v>
      </c>
      <c r="D60" s="1084" t="s">
        <v>319</v>
      </c>
      <c r="E60" s="1084" t="s">
        <v>828</v>
      </c>
      <c r="F60" s="1084" t="s">
        <v>300</v>
      </c>
      <c r="G60" s="1084" t="s">
        <v>295</v>
      </c>
      <c r="H60" s="1084" t="s">
        <v>299</v>
      </c>
      <c r="I60" s="1084" t="s">
        <v>829</v>
      </c>
      <c r="J60" s="1084" t="s">
        <v>302</v>
      </c>
      <c r="K60" s="795"/>
      <c r="L60" s="77"/>
      <c r="M60" s="79"/>
    </row>
    <row r="61" spans="1:14" s="75" customFormat="1" ht="12" customHeight="1" x14ac:dyDescent="0.25">
      <c r="A61" s="790"/>
      <c r="B61" s="1084" t="s">
        <v>303</v>
      </c>
      <c r="C61" s="1084" t="s">
        <v>655</v>
      </c>
      <c r="D61" s="1084" t="s">
        <v>577</v>
      </c>
      <c r="E61" s="1084" t="s">
        <v>830</v>
      </c>
      <c r="F61" s="1084" t="s">
        <v>304</v>
      </c>
      <c r="G61" s="1141" t="s">
        <v>831</v>
      </c>
      <c r="H61" s="1141"/>
      <c r="I61" s="1084" t="s">
        <v>832</v>
      </c>
      <c r="J61" s="1084" t="s">
        <v>306</v>
      </c>
      <c r="K61" s="791"/>
      <c r="M61" s="79"/>
    </row>
    <row r="62" spans="1:14" s="75" customFormat="1" ht="12" customHeight="1" x14ac:dyDescent="0.25">
      <c r="A62" s="790"/>
      <c r="B62" s="80"/>
      <c r="C62" s="82"/>
      <c r="D62" s="81"/>
      <c r="E62" s="345"/>
      <c r="F62" s="345"/>
      <c r="G62" s="107"/>
      <c r="H62" s="80"/>
      <c r="I62" s="345"/>
      <c r="J62" s="80"/>
      <c r="K62" s="791"/>
      <c r="L62" s="87">
        <f>(C62*D62)+(C63*D63)+(C64*D64)+(C65*D65)+(C66*D66)+(C67*D67)</f>
        <v>0</v>
      </c>
      <c r="M62" s="79"/>
    </row>
    <row r="63" spans="1:14" s="75" customFormat="1" ht="12" customHeight="1" x14ac:dyDescent="0.25">
      <c r="A63" s="790"/>
      <c r="B63" s="80"/>
      <c r="C63" s="82"/>
      <c r="D63" s="81"/>
      <c r="E63" s="345"/>
      <c r="F63" s="345"/>
      <c r="G63" s="107"/>
      <c r="H63" s="80"/>
      <c r="I63" s="345"/>
      <c r="J63" s="80"/>
      <c r="K63" s="791"/>
      <c r="L63" s="88"/>
      <c r="M63" s="84"/>
    </row>
    <row r="64" spans="1:14" s="75" customFormat="1" ht="12" customHeight="1" x14ac:dyDescent="0.25">
      <c r="A64" s="790"/>
      <c r="B64" s="80"/>
      <c r="C64" s="82"/>
      <c r="D64" s="81"/>
      <c r="E64" s="345"/>
      <c r="F64" s="345"/>
      <c r="G64" s="107"/>
      <c r="H64" s="80"/>
      <c r="I64" s="345"/>
      <c r="J64" s="80"/>
      <c r="K64" s="791"/>
      <c r="L64" s="88"/>
    </row>
    <row r="65" spans="1:12" s="75" customFormat="1" ht="12" customHeight="1" x14ac:dyDescent="0.25">
      <c r="B65" s="80"/>
      <c r="C65" s="82"/>
      <c r="D65" s="81"/>
      <c r="E65" s="345"/>
      <c r="F65" s="345"/>
      <c r="G65" s="107"/>
      <c r="H65" s="80"/>
      <c r="I65" s="345"/>
      <c r="J65" s="80"/>
      <c r="K65" s="791"/>
      <c r="L65" s="88"/>
    </row>
    <row r="66" spans="1:12" s="75" customFormat="1" ht="12" customHeight="1" x14ac:dyDescent="0.25">
      <c r="A66" s="790"/>
      <c r="B66" s="80"/>
      <c r="C66" s="82"/>
      <c r="D66" s="81"/>
      <c r="E66" s="345"/>
      <c r="F66" s="345"/>
      <c r="G66" s="107"/>
      <c r="H66" s="80"/>
      <c r="I66" s="345"/>
      <c r="J66" s="80"/>
      <c r="K66" s="791"/>
      <c r="L66" s="88"/>
    </row>
    <row r="67" spans="1:12" s="75" customFormat="1" ht="12" customHeight="1" x14ac:dyDescent="0.25">
      <c r="B67" s="80"/>
      <c r="C67" s="82"/>
      <c r="D67" s="81"/>
      <c r="E67" s="345"/>
      <c r="F67" s="345"/>
      <c r="G67" s="107"/>
      <c r="H67" s="80"/>
      <c r="I67" s="345"/>
      <c r="J67" s="80"/>
      <c r="K67" s="791"/>
      <c r="L67" s="88"/>
    </row>
    <row r="68" spans="1:12" s="75" customFormat="1" ht="12" customHeight="1" x14ac:dyDescent="0.25">
      <c r="B68" s="86" t="s">
        <v>822</v>
      </c>
      <c r="C68" s="103"/>
      <c r="D68" s="108"/>
      <c r="E68" s="106"/>
      <c r="F68" s="84"/>
      <c r="G68" s="84"/>
      <c r="H68" s="84"/>
      <c r="I68" s="104"/>
      <c r="J68" s="103"/>
      <c r="K68" s="791"/>
      <c r="L68" s="88"/>
    </row>
    <row r="69" spans="1:12" s="75" customFormat="1" ht="12" customHeight="1" x14ac:dyDescent="0.25">
      <c r="A69" s="790"/>
      <c r="B69" s="105" t="s">
        <v>307</v>
      </c>
      <c r="C69" s="97"/>
      <c r="D69" s="788"/>
      <c r="E69" s="792"/>
      <c r="F69" s="792"/>
      <c r="G69" s="792"/>
      <c r="H69" s="792"/>
      <c r="I69" s="792"/>
      <c r="J69" s="98"/>
      <c r="K69" s="791"/>
      <c r="L69" s="77"/>
    </row>
    <row r="70" spans="1:12" s="75" customFormat="1" ht="12" customHeight="1" x14ac:dyDescent="0.25">
      <c r="A70" s="790"/>
      <c r="C70" s="788"/>
      <c r="D70" s="788"/>
      <c r="E70" s="103"/>
      <c r="F70" s="84"/>
      <c r="G70" s="84"/>
      <c r="H70" s="84"/>
      <c r="I70" s="104"/>
      <c r="J70" s="103"/>
      <c r="K70" s="791"/>
      <c r="L70" s="88"/>
    </row>
    <row r="71" spans="1:12" s="75" customFormat="1" ht="12" customHeight="1" x14ac:dyDescent="0.25">
      <c r="A71" s="790"/>
      <c r="B71" s="94"/>
      <c r="C71" s="788"/>
      <c r="D71" s="788"/>
      <c r="E71" s="792"/>
      <c r="F71" s="792"/>
      <c r="G71" s="792"/>
      <c r="H71" s="792"/>
      <c r="I71" s="792"/>
      <c r="J71" s="98"/>
      <c r="K71" s="791"/>
      <c r="L71" s="77"/>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8" orientation="portrait" r:id="rId1"/>
  <headerFooter alignWithMargins="0">
    <oddFooter>&amp;L&amp;8DWM/UST - 11/15/2024 Claim Forms&amp;R&amp;8(See also 11/15/2024 RRD for Task Details)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C88D47259B52459755C01A2D0A9D6A" ma:contentTypeVersion="6" ma:contentTypeDescription="Create a new document." ma:contentTypeScope="" ma:versionID="f5017891e370e874db77c14b8ab1d0ba">
  <xsd:schema xmlns:xsd="http://www.w3.org/2001/XMLSchema" xmlns:xs="http://www.w3.org/2001/XMLSchema" xmlns:p="http://schemas.microsoft.com/office/2006/metadata/properties" xmlns:ns2="1cd6dcfc-d107-489c-9c06-c0964fb5ada0" xmlns:ns3="bb5cde6c-85fb-41ab-ba0a-82025beba3df" targetNamespace="http://schemas.microsoft.com/office/2006/metadata/properties" ma:root="true" ma:fieldsID="67325006e51842c3e7b75aeef09973d0" ns2:_="" ns3:_="">
    <xsd:import namespace="1cd6dcfc-d107-489c-9c06-c0964fb5ada0"/>
    <xsd:import namespace="bb5cde6c-85fb-41ab-ba0a-82025beba3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6dcfc-d107-489c-9c06-c0964fb5ad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5cde6c-85fb-41ab-ba0a-82025beba3d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B6B0DD-2B68-444F-9D9F-E931022397D5}">
  <ds:schemaRefs>
    <ds:schemaRef ds:uri="http://schemas.microsoft.com/sharepoint/v3/contenttype/forms"/>
  </ds:schemaRefs>
</ds:datastoreItem>
</file>

<file path=customXml/itemProps2.xml><?xml version="1.0" encoding="utf-8"?>
<ds:datastoreItem xmlns:ds="http://schemas.openxmlformats.org/officeDocument/2006/customXml" ds:itemID="{B6545C00-2BC5-44A6-B8F6-54988616C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6dcfc-d107-489c-9c06-c0964fb5ada0"/>
    <ds:schemaRef ds:uri="bb5cde6c-85fb-41ab-ba0a-82025beba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BFE09-7049-49BB-B10A-0BD691FE6EDC}">
  <ds:schemaRefs>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 ds:uri="http://schemas.microsoft.com/office/2006/metadata/properties"/>
    <ds:schemaRef ds:uri="1cd6dcfc-d107-489c-9c06-c0964fb5ada0"/>
    <ds:schemaRef ds:uri="http://purl.org/dc/elements/1.1/"/>
    <ds:schemaRef ds:uri="http://schemas.openxmlformats.org/package/2006/metadata/core-properties"/>
    <ds:schemaRef ds:uri="bb5cde6c-85fb-41ab-ba0a-82025beba3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45</vt:i4>
      </vt:variant>
    </vt:vector>
  </HeadingPairs>
  <TitlesOfParts>
    <vt:vector size="86" baseType="lpstr">
      <vt:lpstr>Cost Summary Forms</vt:lpstr>
      <vt:lpstr>P-1</vt:lpstr>
      <vt:lpstr>Sec-A.1</vt:lpstr>
      <vt:lpstr>Sec-A.2</vt:lpstr>
      <vt:lpstr>Sec-A.3</vt:lpstr>
      <vt:lpstr>Sec-C.1 </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'P-2f'!Print_Area</vt:lpstr>
      <vt:lpstr>'P-3a'!Print_Area</vt:lpstr>
      <vt:lpstr>'P-3b'!Print_Area</vt:lpstr>
      <vt:lpstr>'P-3c'!Print_Area</vt:lpstr>
      <vt:lpstr>'P-4a'!Print_Area</vt:lpstr>
      <vt:lpstr>'P-4b'!Print_Area</vt:lpstr>
      <vt:lpstr>'P-6a'!Print_Area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 '!Print_Area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 '!Print_Titles</vt:lpstr>
      <vt:lpstr>'Sec-C.2'!Print_Titles</vt:lpstr>
      <vt:lpstr>'Sec-C.3'!Print_Titles</vt:lpstr>
    </vt:vector>
  </TitlesOfParts>
  <Manager/>
  <Company>UST Section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M. Edwards</dc:creator>
  <cp:keywords/>
  <dc:description/>
  <cp:lastModifiedBy>Ryals, Scott</cp:lastModifiedBy>
  <cp:revision/>
  <cp:lastPrinted>2024-11-18T16:35:44Z</cp:lastPrinted>
  <dcterms:created xsi:type="dcterms:W3CDTF">2009-11-24T15:07:40Z</dcterms:created>
  <dcterms:modified xsi:type="dcterms:W3CDTF">2024-11-18T16:36:47Z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0x01010024C88D47259B52459755C01A2D0A9D6A</vt:lpwstr>
  </property>
</Properties>
</file>