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codeName="ThisWorkbook" defaultThemeVersion="124226"/>
  <mc:AlternateContent xmlns:mc="http://schemas.openxmlformats.org/markup-compatibility/2006">
    <mc:Choice Requires="x15">
      <x15ac:absPath xmlns:x15ac="http://schemas.microsoft.com/office/spreadsheetml/2010/11/ac" url="C:\Users\scryals\OneDrive - State of North Carolina\Scott's Documents\MS Office Files\Reasonable Rate Documents\2017 RRD\"/>
    </mc:Choice>
  </mc:AlternateContent>
  <bookViews>
    <workbookView xWindow="0" yWindow="30" windowWidth="17115" windowHeight="9465" tabRatio="821" firstSheet="22" activeTab="32"/>
  </bookViews>
  <sheets>
    <sheet name="Cost Summary Forms" sheetId="1" r:id="rId1"/>
    <sheet name="P-1" sheetId="2" r:id="rId2"/>
    <sheet name="Sec-A.1" sheetId="38" r:id="rId3"/>
    <sheet name="Sec-A.2" sheetId="39" r:id="rId4"/>
    <sheet name="Sec-A.3" sheetId="45" r:id="rId5"/>
    <sheet name="Sec-C.1" sheetId="41" r:id="rId6"/>
    <sheet name="Sec-C.2" sheetId="42" r:id="rId7"/>
    <sheet name="Sec-C.3" sheetId="43" r:id="rId8"/>
    <sheet name="P-2a" sheetId="3" r:id="rId9"/>
    <sheet name="P-2b" sheetId="4" r:id="rId10"/>
    <sheet name="Sec-D" sheetId="5" r:id="rId11"/>
    <sheet name="P-2c" sheetId="6" r:id="rId12"/>
    <sheet name="Sec-E" sheetId="7" r:id="rId13"/>
    <sheet name="P-2d" sheetId="8" r:id="rId14"/>
    <sheet name="P-2e" sheetId="9" r:id="rId15"/>
    <sheet name="P-2f" sheetId="10" r:id="rId16"/>
    <sheet name="P-3a" sheetId="11" r:id="rId17"/>
    <sheet name="P-3b" sheetId="12" r:id="rId18"/>
    <sheet name="Sec-F" sheetId="13" r:id="rId19"/>
    <sheet name="P-3c" sheetId="14" r:id="rId20"/>
    <sheet name="P-4a" sheetId="37" r:id="rId21"/>
    <sheet name="Sec-G" sheetId="16" r:id="rId22"/>
    <sheet name="P-4b" sheetId="15" r:id="rId23"/>
    <sheet name="Sec-H" sheetId="17" r:id="rId24"/>
    <sheet name="P-5" sheetId="18" r:id="rId25"/>
    <sheet name="P-6a" sheetId="19" r:id="rId26"/>
    <sheet name="P-6b" sheetId="20" r:id="rId27"/>
    <sheet name="P-6c" sheetId="21" r:id="rId28"/>
    <sheet name="P-6d" sheetId="22" r:id="rId29"/>
    <sheet name="P-7a" sheetId="23" r:id="rId30"/>
    <sheet name="P-7b" sheetId="24" r:id="rId31"/>
    <sheet name="Sec-I" sheetId="25" r:id="rId32"/>
    <sheet name="P-7c" sheetId="26" r:id="rId33"/>
    <sheet name="P-7d" sheetId="27" r:id="rId34"/>
    <sheet name="P-8a" sheetId="28" r:id="rId35"/>
    <sheet name="P-8b" sheetId="29" r:id="rId36"/>
    <sheet name="P-9" sheetId="30" r:id="rId37"/>
    <sheet name="P-10" sheetId="31" r:id="rId38"/>
    <sheet name="P-11" sheetId="32" r:id="rId39"/>
    <sheet name="P-12" sheetId="33" r:id="rId40"/>
    <sheet name="Sec-J" sheetId="36" r:id="rId41"/>
  </sheets>
  <definedNames>
    <definedName name="_xlnm.Print_Area" localSheetId="0">'Cost Summary Forms'!$A$1:$J$236</definedName>
    <definedName name="_xlnm.Print_Area" localSheetId="1">'P-1'!$A$1:$J$51</definedName>
    <definedName name="_xlnm.Print_Area" localSheetId="37">'P-10'!$A$1:$L$31</definedName>
    <definedName name="_xlnm.Print_Area" localSheetId="38">'P-11'!$A$1:$L$60</definedName>
    <definedName name="_xlnm.Print_Area" localSheetId="39">'P-12'!$A$1:$L$65</definedName>
    <definedName name="_xlnm.Print_Area" localSheetId="8">'P-2a'!$A$1:$L$70</definedName>
    <definedName name="_xlnm.Print_Area" localSheetId="9">'P-2b'!$A$1:$L$74</definedName>
    <definedName name="_xlnm.Print_Area" localSheetId="11">'P-2c'!$A$1:$L$70</definedName>
    <definedName name="_xlnm.Print_Area" localSheetId="13">'P-2d'!$A$1:$L$52</definedName>
    <definedName name="_xlnm.Print_Area" localSheetId="14">'P-2e'!$A$1:$L$53</definedName>
    <definedName name="_xlnm.Print_Area" localSheetId="15">'P-2f'!$A$1:$L$29</definedName>
    <definedName name="_xlnm.Print_Area" localSheetId="16">'P-3a'!$A$1:$L$31</definedName>
    <definedName name="_xlnm.Print_Area" localSheetId="17">'P-3b'!$A$1:$L$76</definedName>
    <definedName name="_xlnm.Print_Area" localSheetId="19">'P-3c'!$A$1:$L$50</definedName>
    <definedName name="_xlnm.Print_Area" localSheetId="20">'P-4a'!$A$1:$L$40</definedName>
    <definedName name="_xlnm.Print_Area" localSheetId="22">'P-4b'!$A$1:$L$38</definedName>
    <definedName name="_xlnm.Print_Area" localSheetId="24">'P-5'!$A$1:$L$50</definedName>
    <definedName name="_xlnm.Print_Area" localSheetId="25">'P-6a'!$A$1:$L$64</definedName>
    <definedName name="_xlnm.Print_Area" localSheetId="26">'P-6b'!$A$1:$L$71</definedName>
    <definedName name="_xlnm.Print_Area" localSheetId="27">'P-6c'!$A$1:$L$60</definedName>
    <definedName name="_xlnm.Print_Area" localSheetId="28">'P-6d'!$A$1:$L$46</definedName>
    <definedName name="_xlnm.Print_Area" localSheetId="29">'P-7a'!$A$1:$L$60</definedName>
    <definedName name="_xlnm.Print_Area" localSheetId="30">'P-7b'!$A$1:$L$69</definedName>
    <definedName name="_xlnm.Print_Area" localSheetId="32">'P-7c'!$A$1:$L$28</definedName>
    <definedName name="_xlnm.Print_Area" localSheetId="33">'P-7d'!$A$1:$L$53</definedName>
    <definedName name="_xlnm.Print_Area" localSheetId="34">'P-8a'!$A$1:$L$57</definedName>
    <definedName name="_xlnm.Print_Area" localSheetId="35">'P-8b'!$A$1:$L$61</definedName>
    <definedName name="_xlnm.Print_Area" localSheetId="36">'P-9'!$A$1:$L$33</definedName>
    <definedName name="_xlnm.Print_Area" localSheetId="2">'Sec-A.1'!$A$9:$J$142</definedName>
    <definedName name="_xlnm.Print_Area" localSheetId="3">'Sec-A.2'!$A$9:$J$106</definedName>
    <definedName name="_xlnm.Print_Area" localSheetId="4">'Sec-A.3'!$A$1:$I$87</definedName>
    <definedName name="_xlnm.Print_Area" localSheetId="5">'Sec-C.1'!$A$9:$I$96</definedName>
    <definedName name="_xlnm.Print_Area" localSheetId="6">'Sec-C.2'!$A$9:$I$104</definedName>
    <definedName name="_xlnm.Print_Area" localSheetId="7">'Sec-C.3'!$A$9:$I$61</definedName>
    <definedName name="_xlnm.Print_Area" localSheetId="10">'Sec-D'!$A$1:$L$75</definedName>
    <definedName name="_xlnm.Print_Area" localSheetId="12">'Sec-E'!$A$1:$K$68</definedName>
    <definedName name="_xlnm.Print_Area" localSheetId="18">'Sec-F'!$A$1:$M$89</definedName>
    <definedName name="_xlnm.Print_Area" localSheetId="21">'Sec-G'!$A$1:$K$56</definedName>
    <definedName name="_xlnm.Print_Area" localSheetId="23">'Sec-H'!$A$1:$K$73</definedName>
    <definedName name="_xlnm.Print_Area" localSheetId="31">'Sec-I'!$A$1:$K$76</definedName>
    <definedName name="_xlnm.Print_Area" localSheetId="40">'Sec-J'!$A$1:$J$68</definedName>
    <definedName name="_xlnm.Print_Titles" localSheetId="0">'Cost Summary Forms'!$1:$2</definedName>
    <definedName name="_xlnm.Print_Titles" localSheetId="2">'Sec-A.1'!$9:$9</definedName>
    <definedName name="_xlnm.Print_Titles" localSheetId="3">'Sec-A.2'!$9:$9</definedName>
    <definedName name="_xlnm.Print_Titles" localSheetId="4">'Sec-A.3'!$9:$9</definedName>
    <definedName name="_xlnm.Print_Titles" localSheetId="5">'Sec-C.1'!$9:$9</definedName>
    <definedName name="_xlnm.Print_Titles" localSheetId="6">'Sec-C.2'!$9:$9</definedName>
    <definedName name="_xlnm.Print_Titles" localSheetId="7">'Sec-C.3'!$9:$9</definedName>
  </definedNames>
  <calcPr calcId="171027"/>
</workbook>
</file>

<file path=xl/calcChain.xml><?xml version="1.0" encoding="utf-8"?>
<calcChain xmlns="http://schemas.openxmlformats.org/spreadsheetml/2006/main">
  <c r="L23" i="26" l="1"/>
  <c r="I140" i="38"/>
  <c r="I26" i="38"/>
  <c r="F67" i="5" l="1"/>
  <c r="F68" i="5"/>
  <c r="F69" i="5"/>
  <c r="F70" i="5"/>
  <c r="F59" i="5" l="1"/>
  <c r="F60" i="5"/>
  <c r="F61" i="5"/>
  <c r="F58" i="5"/>
  <c r="J20" i="5"/>
  <c r="I35" i="38" l="1"/>
  <c r="I9" i="45" l="1"/>
  <c r="I75" i="39" l="1"/>
  <c r="I71" i="39"/>
  <c r="I85" i="45"/>
  <c r="L20" i="8" l="1"/>
  <c r="L34" i="9"/>
  <c r="L37" i="15"/>
  <c r="L25" i="15"/>
  <c r="L49" i="32" l="1"/>
  <c r="L51" i="33"/>
  <c r="L32" i="33"/>
  <c r="I81" i="45"/>
  <c r="I80" i="45"/>
  <c r="I66" i="45"/>
  <c r="I65" i="45"/>
  <c r="I64" i="45"/>
  <c r="I63" i="45"/>
  <c r="I62" i="45"/>
  <c r="I55" i="45"/>
  <c r="I41" i="45"/>
  <c r="I37" i="45"/>
  <c r="D25" i="45"/>
  <c r="I18" i="45"/>
  <c r="I20" i="45" s="1"/>
  <c r="I17" i="45"/>
  <c r="G66" i="1"/>
  <c r="L10" i="3"/>
  <c r="L19" i="11"/>
  <c r="E75" i="25"/>
  <c r="I22" i="43"/>
  <c r="I22" i="42"/>
  <c r="I21" i="42"/>
  <c r="I20" i="39"/>
  <c r="I21" i="41"/>
  <c r="L36" i="32"/>
  <c r="L19" i="37"/>
  <c r="I73" i="39"/>
  <c r="I74" i="39"/>
  <c r="F1" i="5"/>
  <c r="F1" i="13"/>
  <c r="E1" i="7"/>
  <c r="E1" i="16"/>
  <c r="E1" i="17"/>
  <c r="E1" i="25"/>
  <c r="E1" i="36"/>
  <c r="E3" i="33"/>
  <c r="E3" i="32"/>
  <c r="E3" i="31"/>
  <c r="E3" i="30"/>
  <c r="E3" i="29"/>
  <c r="E3" i="28"/>
  <c r="E3" i="27"/>
  <c r="E3" i="26"/>
  <c r="E3" i="24"/>
  <c r="E3" i="23"/>
  <c r="E3" i="22"/>
  <c r="E3" i="21"/>
  <c r="E3" i="20"/>
  <c r="E3" i="19"/>
  <c r="E3" i="18"/>
  <c r="F3" i="15"/>
  <c r="E3" i="37"/>
  <c r="E3" i="14"/>
  <c r="E3" i="12"/>
  <c r="E3" i="11"/>
  <c r="E3" i="10"/>
  <c r="E3" i="9"/>
  <c r="E3" i="8"/>
  <c r="E3" i="6"/>
  <c r="E3" i="4"/>
  <c r="E3" i="3"/>
  <c r="E3" i="2"/>
  <c r="B1" i="36"/>
  <c r="L3" i="33"/>
  <c r="L3" i="32"/>
  <c r="L3" i="31"/>
  <c r="L3" i="30"/>
  <c r="L3" i="29"/>
  <c r="L3" i="28"/>
  <c r="L3" i="27"/>
  <c r="L3" i="26"/>
  <c r="B1" i="25"/>
  <c r="L3" i="24"/>
  <c r="L3" i="23"/>
  <c r="L3" i="22"/>
  <c r="L3" i="21"/>
  <c r="L3" i="20"/>
  <c r="L3" i="19"/>
  <c r="L3" i="18"/>
  <c r="B1" i="17"/>
  <c r="L3" i="15"/>
  <c r="B1" i="16"/>
  <c r="L3" i="37"/>
  <c r="L3" i="14"/>
  <c r="B1" i="13"/>
  <c r="L3" i="12"/>
  <c r="L3" i="11"/>
  <c r="L3" i="10"/>
  <c r="L3" i="9"/>
  <c r="L3" i="8"/>
  <c r="B1" i="7"/>
  <c r="L3" i="6"/>
  <c r="B1" i="5"/>
  <c r="L3" i="4"/>
  <c r="L3" i="3"/>
  <c r="I9" i="43"/>
  <c r="I9" i="42"/>
  <c r="I9" i="41"/>
  <c r="I9" i="39"/>
  <c r="I9" i="38"/>
  <c r="J3" i="2"/>
  <c r="F62" i="5"/>
  <c r="D32" i="5"/>
  <c r="D31" i="5"/>
  <c r="D30" i="5"/>
  <c r="D29" i="5"/>
  <c r="I83" i="38"/>
  <c r="I87" i="42"/>
  <c r="L29" i="9"/>
  <c r="L24" i="9"/>
  <c r="L19" i="9"/>
  <c r="L14" i="9"/>
  <c r="L9" i="9"/>
  <c r="H133" i="38"/>
  <c r="H132" i="38"/>
  <c r="H131" i="38"/>
  <c r="H130" i="38"/>
  <c r="H125" i="38"/>
  <c r="H124" i="38"/>
  <c r="H120" i="38"/>
  <c r="H119" i="38"/>
  <c r="H118" i="38"/>
  <c r="H117" i="38"/>
  <c r="K66" i="25"/>
  <c r="L10" i="26"/>
  <c r="K55" i="25"/>
  <c r="K36" i="25"/>
  <c r="K9" i="25"/>
  <c r="K10" i="25"/>
  <c r="K11" i="25"/>
  <c r="K12" i="25"/>
  <c r="K13" i="25"/>
  <c r="K14" i="25"/>
  <c r="K15" i="25"/>
  <c r="K16" i="25"/>
  <c r="K17" i="25"/>
  <c r="K18" i="25"/>
  <c r="K19" i="25"/>
  <c r="K20" i="25"/>
  <c r="L28" i="37"/>
  <c r="L29" i="15"/>
  <c r="L16" i="15"/>
  <c r="K22" i="16"/>
  <c r="K23" i="16"/>
  <c r="K24" i="16"/>
  <c r="K25" i="16"/>
  <c r="K26" i="16"/>
  <c r="K27" i="16"/>
  <c r="I69" i="17"/>
  <c r="I39" i="17"/>
  <c r="I38" i="17"/>
  <c r="I37" i="17"/>
  <c r="I36" i="17"/>
  <c r="I35" i="17"/>
  <c r="L30" i="14"/>
  <c r="I18" i="43"/>
  <c r="I33" i="43"/>
  <c r="I40" i="43"/>
  <c r="I41" i="43"/>
  <c r="I46" i="43" s="1"/>
  <c r="I42" i="43"/>
  <c r="I43" i="43"/>
  <c r="I44" i="43"/>
  <c r="I28" i="42"/>
  <c r="I46" i="42"/>
  <c r="I29" i="42"/>
  <c r="I30" i="42"/>
  <c r="I31" i="42"/>
  <c r="I47" i="42"/>
  <c r="I48" i="42"/>
  <c r="I49" i="42"/>
  <c r="I64" i="42"/>
  <c r="I65" i="42"/>
  <c r="I70" i="42" s="1"/>
  <c r="I66" i="42"/>
  <c r="I67" i="42"/>
  <c r="I68" i="42"/>
  <c r="I79" i="42"/>
  <c r="I80" i="42"/>
  <c r="I81" i="42"/>
  <c r="I82" i="42"/>
  <c r="I83" i="42"/>
  <c r="I84" i="42"/>
  <c r="I85" i="42"/>
  <c r="I86" i="42"/>
  <c r="H49" i="42"/>
  <c r="G49" i="42"/>
  <c r="H48" i="42"/>
  <c r="G48" i="42"/>
  <c r="H47" i="42"/>
  <c r="G47" i="42"/>
  <c r="H46" i="42"/>
  <c r="G46" i="42"/>
  <c r="A31" i="42"/>
  <c r="A30" i="42"/>
  <c r="A29" i="42"/>
  <c r="A28" i="42"/>
  <c r="I25" i="41"/>
  <c r="I39" i="41"/>
  <c r="I51" i="41"/>
  <c r="I52" i="41"/>
  <c r="I57" i="41" s="1"/>
  <c r="I94" i="41" s="1"/>
  <c r="I53" i="41"/>
  <c r="I54" i="41"/>
  <c r="I55" i="41"/>
  <c r="I67" i="41"/>
  <c r="I77" i="41" s="1"/>
  <c r="I68" i="41"/>
  <c r="I69" i="41"/>
  <c r="I70" i="41"/>
  <c r="I71" i="41"/>
  <c r="I72" i="41"/>
  <c r="I73" i="41"/>
  <c r="I74" i="41"/>
  <c r="I75" i="41"/>
  <c r="H39" i="41"/>
  <c r="G39" i="41"/>
  <c r="A25" i="41"/>
  <c r="I26" i="39"/>
  <c r="I88" i="39"/>
  <c r="I89" i="39"/>
  <c r="I90" i="39"/>
  <c r="I98" i="39" s="1"/>
  <c r="I104" i="39" s="1"/>
  <c r="I91" i="39"/>
  <c r="I92" i="39"/>
  <c r="I93" i="39"/>
  <c r="I94" i="39"/>
  <c r="I95" i="39"/>
  <c r="I96" i="39"/>
  <c r="I76" i="39"/>
  <c r="I70" i="39"/>
  <c r="I39" i="39"/>
  <c r="I25" i="39"/>
  <c r="I80" i="39"/>
  <c r="I44" i="39"/>
  <c r="I72" i="39"/>
  <c r="H39" i="39"/>
  <c r="G39" i="39"/>
  <c r="A25" i="39"/>
  <c r="I46" i="38"/>
  <c r="I47" i="38"/>
  <c r="I48" i="38"/>
  <c r="I49" i="38"/>
  <c r="I50" i="38"/>
  <c r="I20" i="38"/>
  <c r="I25" i="38"/>
  <c r="I60" i="38"/>
  <c r="I61" i="38"/>
  <c r="I62" i="38"/>
  <c r="I63" i="38"/>
  <c r="I64" i="38"/>
  <c r="I97" i="38"/>
  <c r="I98" i="38"/>
  <c r="I99" i="38"/>
  <c r="I102" i="38"/>
  <c r="I103" i="38"/>
  <c r="I104" i="38"/>
  <c r="I105" i="38"/>
  <c r="L43" i="23"/>
  <c r="I28" i="17"/>
  <c r="I27" i="17"/>
  <c r="I26" i="17"/>
  <c r="I25" i="17"/>
  <c r="I24" i="17"/>
  <c r="L10" i="37"/>
  <c r="L37" i="37"/>
  <c r="J65" i="13"/>
  <c r="I57" i="36"/>
  <c r="I63" i="36" s="1"/>
  <c r="I67" i="36" s="1"/>
  <c r="I58" i="36"/>
  <c r="I59" i="36"/>
  <c r="I60" i="36"/>
  <c r="I61" i="36"/>
  <c r="I62" i="36"/>
  <c r="F11" i="33"/>
  <c r="F12" i="33"/>
  <c r="F13" i="33"/>
  <c r="F14" i="33"/>
  <c r="F15" i="33"/>
  <c r="F16" i="33"/>
  <c r="F17" i="33"/>
  <c r="F18" i="33"/>
  <c r="F19" i="33"/>
  <c r="G25" i="1"/>
  <c r="G90" i="1"/>
  <c r="G104" i="1"/>
  <c r="G115" i="1"/>
  <c r="G150" i="1"/>
  <c r="G175" i="1"/>
  <c r="G195" i="1"/>
  <c r="G201" i="1"/>
  <c r="G208" i="1"/>
  <c r="G216" i="1"/>
  <c r="G223" i="1"/>
  <c r="J29" i="2"/>
  <c r="J43" i="2"/>
  <c r="L24" i="32"/>
  <c r="L11" i="32"/>
  <c r="L18" i="3"/>
  <c r="L32" i="3"/>
  <c r="L47" i="3"/>
  <c r="L62" i="3"/>
  <c r="L66" i="4"/>
  <c r="L52" i="4"/>
  <c r="L38" i="4"/>
  <c r="L24" i="4"/>
  <c r="L11" i="4"/>
  <c r="L52" i="6"/>
  <c r="L44" i="6"/>
  <c r="L24" i="6"/>
  <c r="L41" i="8"/>
  <c r="L30" i="8"/>
  <c r="L10" i="8"/>
  <c r="L48" i="9"/>
  <c r="L39" i="9"/>
  <c r="L9" i="10"/>
  <c r="L16" i="10"/>
  <c r="L24" i="10"/>
  <c r="L72" i="12"/>
  <c r="L63" i="12"/>
  <c r="L39" i="12"/>
  <c r="L29" i="12"/>
  <c r="L55" i="12"/>
  <c r="L48" i="12"/>
  <c r="L10" i="12"/>
  <c r="L20" i="12"/>
  <c r="L39" i="14"/>
  <c r="L20" i="14"/>
  <c r="L9" i="15"/>
  <c r="L18" i="19"/>
  <c r="L69" i="20"/>
  <c r="L55" i="20"/>
  <c r="L29" i="21"/>
  <c r="L57" i="21"/>
  <c r="L48" i="21"/>
  <c r="L39" i="21"/>
  <c r="L67" i="24"/>
  <c r="L59" i="24"/>
  <c r="L50" i="24"/>
  <c r="L31" i="24"/>
  <c r="L11" i="24"/>
  <c r="L22" i="26"/>
  <c r="L37" i="27"/>
  <c r="L41" i="29"/>
  <c r="L25" i="30"/>
  <c r="L11" i="30"/>
  <c r="K36" i="30"/>
  <c r="F20" i="5"/>
  <c r="F21" i="5"/>
  <c r="F22" i="5"/>
  <c r="F23" i="5"/>
  <c r="J21" i="5"/>
  <c r="J22" i="5"/>
  <c r="J23" i="5"/>
  <c r="K32" i="7"/>
  <c r="K64" i="7"/>
  <c r="K41" i="7"/>
  <c r="K51" i="7" s="1"/>
  <c r="K42" i="7"/>
  <c r="K43" i="7"/>
  <c r="K44" i="7"/>
  <c r="K45" i="7"/>
  <c r="K46" i="7"/>
  <c r="K47" i="7"/>
  <c r="K48" i="7"/>
  <c r="K49" i="7"/>
  <c r="K50" i="7"/>
  <c r="K15" i="7"/>
  <c r="K16" i="7"/>
  <c r="K17" i="7"/>
  <c r="K18" i="7"/>
  <c r="K9" i="7"/>
  <c r="K10" i="7"/>
  <c r="K11" i="7"/>
  <c r="K12" i="7"/>
  <c r="K19" i="7" s="1"/>
  <c r="K13" i="7"/>
  <c r="K14" i="7"/>
  <c r="J33" i="13"/>
  <c r="K32" i="13"/>
  <c r="K31" i="13"/>
  <c r="K30" i="13"/>
  <c r="K29" i="13"/>
  <c r="K28" i="13"/>
  <c r="K27" i="13"/>
  <c r="K26" i="13"/>
  <c r="K25" i="13"/>
  <c r="J49" i="13"/>
  <c r="K48" i="13"/>
  <c r="K47" i="13"/>
  <c r="K46" i="13"/>
  <c r="K45" i="13"/>
  <c r="K44" i="13"/>
  <c r="K43" i="13"/>
  <c r="K42" i="13"/>
  <c r="K41" i="13"/>
  <c r="K60" i="13"/>
  <c r="K59" i="13"/>
  <c r="K58" i="13"/>
  <c r="K63" i="13"/>
  <c r="K64" i="13"/>
  <c r="K62" i="13"/>
  <c r="K61" i="13"/>
  <c r="K57" i="13"/>
  <c r="J80" i="13"/>
  <c r="J81" i="13"/>
  <c r="J82" i="13"/>
  <c r="J83" i="13"/>
  <c r="J79" i="13"/>
  <c r="J84" i="13" s="1"/>
  <c r="D84" i="13"/>
  <c r="K9" i="13"/>
  <c r="K10" i="13"/>
  <c r="K11" i="13"/>
  <c r="K12" i="13"/>
  <c r="K17" i="13"/>
  <c r="K13" i="13"/>
  <c r="K14" i="13"/>
  <c r="K15" i="13"/>
  <c r="K16" i="13"/>
  <c r="K43" i="16"/>
  <c r="K42" i="16"/>
  <c r="K41" i="16"/>
  <c r="K36" i="16"/>
  <c r="K35" i="16"/>
  <c r="K34" i="16"/>
  <c r="K33" i="16"/>
  <c r="K32" i="16"/>
  <c r="K31" i="16"/>
  <c r="K53" i="16"/>
  <c r="K54" i="16"/>
  <c r="K52" i="16"/>
  <c r="K51" i="16"/>
  <c r="K50" i="16"/>
  <c r="K49" i="16"/>
  <c r="K11" i="16"/>
  <c r="K12" i="16"/>
  <c r="K13" i="16"/>
  <c r="K14" i="16"/>
  <c r="K15" i="16"/>
  <c r="K16" i="16"/>
  <c r="K17" i="16"/>
  <c r="K10" i="16"/>
  <c r="I51" i="17"/>
  <c r="I30" i="17"/>
  <c r="I29" i="17"/>
  <c r="I23" i="17"/>
  <c r="I22" i="17"/>
  <c r="I21" i="17"/>
  <c r="I20" i="17"/>
  <c r="I19" i="17"/>
  <c r="I18" i="17"/>
  <c r="I50" i="17"/>
  <c r="I49" i="17"/>
  <c r="I48" i="17"/>
  <c r="I47" i="17"/>
  <c r="I46" i="17"/>
  <c r="I45" i="17"/>
  <c r="I44" i="17"/>
  <c r="I43" i="17"/>
  <c r="I42" i="17"/>
  <c r="I41" i="17"/>
  <c r="I40" i="17"/>
  <c r="I34" i="17"/>
  <c r="I33" i="17"/>
  <c r="I32" i="17"/>
  <c r="I31" i="17"/>
  <c r="I17" i="17"/>
  <c r="I16" i="17"/>
  <c r="I15" i="17"/>
  <c r="I14" i="17"/>
  <c r="I13" i="17"/>
  <c r="I12" i="17"/>
  <c r="I11" i="17"/>
  <c r="I10" i="17"/>
  <c r="I53" i="17" s="1"/>
  <c r="I72" i="17" s="1"/>
  <c r="I9" i="17"/>
  <c r="K21" i="25"/>
  <c r="K75" i="25"/>
  <c r="I59" i="43" l="1"/>
  <c r="J24" i="5"/>
  <c r="I52" i="38"/>
  <c r="I66" i="38"/>
  <c r="I89" i="42"/>
  <c r="I102" i="42" s="1"/>
  <c r="F71" i="5"/>
  <c r="J73" i="5" s="1"/>
  <c r="F24" i="5"/>
  <c r="D33" i="5"/>
  <c r="K44" i="16"/>
  <c r="K55" i="16"/>
  <c r="K37" i="16"/>
  <c r="K18" i="16"/>
  <c r="K28" i="16"/>
  <c r="G226" i="1"/>
  <c r="L11" i="33"/>
  <c r="I68" i="45"/>
  <c r="J35" i="5" l="1"/>
</calcChain>
</file>

<file path=xl/sharedStrings.xml><?xml version="1.0" encoding="utf-8"?>
<sst xmlns="http://schemas.openxmlformats.org/spreadsheetml/2006/main" count="4643" uniqueCount="1618">
  <si>
    <t>Note: Task Requires Preapproval.</t>
  </si>
  <si>
    <t>Hours Onsite*</t>
  </si>
  <si>
    <t>(Crew-hours)</t>
  </si>
  <si>
    <t>* Active Field time only.  Standby time is not covered.  Travel time is included in applicable mileage/mobilization tasks.</t>
  </si>
  <si>
    <t>O&amp;M Supplies</t>
  </si>
  <si>
    <t>&amp; Materials</t>
  </si>
  <si>
    <t>Invoice No.</t>
  </si>
  <si>
    <t>TASK 2.290 - Cost for Booms / Other Sorbents</t>
  </si>
  <si>
    <t>Vendor Name &amp; Description of Expenses</t>
  </si>
  <si>
    <t xml:space="preserve">Preapproval </t>
  </si>
  <si>
    <t xml:space="preserve">Total Costs for Task 2.150: </t>
  </si>
  <si>
    <t xml:space="preserve">Total Costs for Task 2.141: </t>
  </si>
  <si>
    <t>Date of</t>
  </si>
  <si>
    <t>Purchase</t>
  </si>
  <si>
    <t>Total Cost for Task 2.290:</t>
  </si>
  <si>
    <t>O&amp;M Expenses for FP/VR System Maintenance</t>
  </si>
  <si>
    <t>Reimbursable maximum based on actual vendor 'costs'.</t>
  </si>
  <si>
    <t>Only actual costs from direct vendors may be reimbursed.  No consultant markup is allowed.</t>
  </si>
  <si>
    <t>Total O&amp;M Expenses</t>
  </si>
  <si>
    <t>from Secondary</t>
  </si>
  <si>
    <t>Note: Unless related to an immediate emergency response surface water product recovery effort,</t>
  </si>
  <si>
    <t>this Task Requires Preapproval.</t>
  </si>
  <si>
    <t>Drum</t>
  </si>
  <si>
    <t>Total Volume</t>
  </si>
  <si>
    <t>Drum Vendor</t>
  </si>
  <si>
    <t>UST Closure / Initial Abatement</t>
  </si>
  <si>
    <t>(See Form Sec-E)</t>
  </si>
  <si>
    <r>
      <t>Maximum rate is</t>
    </r>
    <r>
      <rPr>
        <b/>
        <sz val="9"/>
        <rFont val="Times New Roman"/>
        <family val="1"/>
      </rPr>
      <t xml:space="preserve"> </t>
    </r>
    <r>
      <rPr>
        <sz val="9"/>
        <rFont val="Times New Roman"/>
        <family val="1"/>
      </rPr>
      <t>$16.00 per ton.</t>
    </r>
  </si>
  <si>
    <t>Maximum rates as listed in SECONDARY FORM Sec-D</t>
  </si>
  <si>
    <t>Attach SECONDARY FORM Sec-D to document all AFVR Subcontractor costs.</t>
  </si>
  <si>
    <t>Costs may be denied for exceeding individual component maximum rates (on Sec-D Form), even if less than total cost from preapproval TA.</t>
  </si>
  <si>
    <t>Form Sec-E</t>
  </si>
  <si>
    <t>Attach SECONDARY FORM Sec-E to document all FP/VR Maintenance labor costs.</t>
  </si>
  <si>
    <t>Attach SECONDARY FORM Sec-E to document all FP/VR O&amp;M expenses.</t>
  </si>
  <si>
    <t>Attach SECONDARY FORM Sec-E to document all Sorbent Boom Maintenance labor costs.</t>
  </si>
  <si>
    <t>Secondary Form Sec-E</t>
  </si>
  <si>
    <t>Labor Costs from</t>
  </si>
  <si>
    <t>Form Sec-A.1</t>
  </si>
  <si>
    <t>Total Backfill</t>
  </si>
  <si>
    <t>from Form Sec-A.1</t>
  </si>
  <si>
    <t>Attach SECONDARY FORM Sec-A.1 to document all Initial Abatement Action backfill costs.</t>
  </si>
  <si>
    <t>Attach vendor invoice to Secondary Form Sec-A.1 to document actual costs / volume of fill material used.</t>
  </si>
  <si>
    <t>excavation pit (volume in cuyd * 1.5 = tonnage) or all combined soil stockpiles (volume in cuyd * 1.25 = tonnage).</t>
  </si>
  <si>
    <t>Reimbursment based on actual vendor cost.</t>
  </si>
  <si>
    <t>See SECONDARY FORM Sec-A.1, Sec-B, or Sec-C.1/.2/.3 for bidding under Initial Abatement Action or Limited Site Assessment</t>
  </si>
  <si>
    <t>Sec Form</t>
  </si>
  <si>
    <t>or TA No.</t>
  </si>
  <si>
    <t>IAA</t>
  </si>
  <si>
    <r>
      <t xml:space="preserve">If not included in the Initial Abatement Action Secondary Forms, this </t>
    </r>
    <r>
      <rPr>
        <b/>
        <i/>
        <sz val="9"/>
        <rFont val="Times New Roman"/>
        <family val="1"/>
      </rPr>
      <t>Task requires Preapproval</t>
    </r>
    <r>
      <rPr>
        <i/>
        <sz val="9"/>
        <rFont val="Times New Roman"/>
        <family val="1"/>
      </rPr>
      <t>.</t>
    </r>
  </si>
  <si>
    <t>Surveyor</t>
  </si>
  <si>
    <t>Attach SECONDARY FORM Sec-A.1 to document all Initial Abatement Action Disposal costs.</t>
  </si>
  <si>
    <t>Attach weighmaster sealed weight tickets and waste manifests to Secondary Form Sec-A.1 to document actual tonnage disposed.</t>
  </si>
  <si>
    <t>Total Transport/Disposal</t>
  </si>
  <si>
    <t>Total</t>
  </si>
  <si>
    <t>P-2f - PRIMARY FORM - SECTION TWO - LIMITED SITE ASSESSMENTS</t>
  </si>
  <si>
    <t>Phase I Limited Site Assessment (Full)</t>
  </si>
  <si>
    <t>Phase I Limited Site Assessment (utilizing IAA Groundwater Assessment)</t>
  </si>
  <si>
    <t>Maximum rates as listed in SECONDARY FORM Sec-C.1</t>
  </si>
  <si>
    <t>Maximum rates as listed in SECONDARY FORM Sec-C.2</t>
  </si>
  <si>
    <t>Maximum rates as listed in SECONDARY FORM Sec-C.3</t>
  </si>
  <si>
    <t>Attach SECONDARY FORM Sec-C.2 to document all Phase II Limited Site Assessment costs.</t>
  </si>
  <si>
    <t>Attach SECONDARY FORM Sec-C.1 to document all Phase I Limited Site Assessment costs.</t>
  </si>
  <si>
    <t xml:space="preserve">Cost for FP/VR System Maintenance </t>
  </si>
  <si>
    <t>TASK 2.141 - Cost for FP/VR System Maintenance</t>
  </si>
  <si>
    <t>Boom &amp; Sorbent Sock Maintenance (Labor)</t>
  </si>
  <si>
    <t>Task 2.330 - Initial Project Setup / Recon / Closure Planning</t>
  </si>
  <si>
    <t>Task 2.340 - Prepare and Submit Local/County UST Removal Permits</t>
  </si>
  <si>
    <t xml:space="preserve">Task 2.360 - Removal / Disposal of UST System Components </t>
  </si>
  <si>
    <t>Task 2.370 - Removal / Disposal Asphalt, Concrete, and Over-burden</t>
  </si>
  <si>
    <t>Combined Phase I / Phase II Limited Site Assessment (Commercial only)</t>
  </si>
  <si>
    <t>Costs for Type-III Telescoping Well Installation (Code T3)</t>
  </si>
  <si>
    <t>Cost for Specialty Drilling (Code S)</t>
  </si>
  <si>
    <t xml:space="preserve">Task does not cover self-supervision by licensed driller (included in the drilling tasks below), or supervision of hand &amp; power-augered soil borings.  </t>
  </si>
  <si>
    <t>Maximum rate is $10.00 per foot for Type II well installation and direct push soil boring supervision.</t>
  </si>
  <si>
    <t xml:space="preserve">Maximum rate is $15.00 per foot for Type III telescoping well installation. </t>
  </si>
  <si>
    <t xml:space="preserve">Costs for Sampling a Monitoring Well </t>
  </si>
  <si>
    <t xml:space="preserve">Costs for Sampling Water Supply Wells </t>
  </si>
  <si>
    <r>
      <t>Task requires Preapproval</t>
    </r>
    <r>
      <rPr>
        <i/>
        <sz val="9"/>
        <rFont val="Times New Roman"/>
        <family val="1"/>
      </rPr>
      <t xml:space="preserve">.  </t>
    </r>
    <r>
      <rPr>
        <b/>
        <i/>
        <sz val="9"/>
        <rFont val="Times New Roman"/>
        <family val="1"/>
      </rPr>
      <t>Attach SECONDARY FORM Sec-G.</t>
    </r>
  </si>
  <si>
    <t xml:space="preserve">Not applicable for wells with detectable free product.  Use Task 2.087 for free product measurements. </t>
  </si>
  <si>
    <t>Task covers well purging and sampling.</t>
  </si>
  <si>
    <t xml:space="preserve">Impacted supply well monitoring and all POE Sampling apply as 'loss of normal use' Third Party Deductible costs. </t>
  </si>
  <si>
    <t>Costs for Shipping/Handling</t>
  </si>
  <si>
    <t>Use separate SECONDARY FORM Sec-H forms for Tasks 4.090 and 4.095.</t>
  </si>
  <si>
    <t>This Task requires Preapproval.  Attach SECONDARY FORM Sec-H.</t>
  </si>
  <si>
    <t>Costs for Analytical and Shipping - Third Party Deductible Costs</t>
  </si>
  <si>
    <t>Miscellaneous Letter Report</t>
  </si>
  <si>
    <t>Provider Name &amp; Description of Service</t>
  </si>
  <si>
    <t>(See Section 6)</t>
  </si>
  <si>
    <t>TASK 7.260 - Remediation System O&amp;M/Utilities</t>
  </si>
  <si>
    <t>Reimbursable maximum based on actual service provider 'costs'.</t>
  </si>
  <si>
    <t>Attach SECONDARY FORM Sec-I to document all system operation/utility expenses.</t>
  </si>
  <si>
    <t>Only actual costs from direct service providers may be reimbursed.  No consultant markup is allowed.</t>
  </si>
  <si>
    <t>Total O&amp;M/Utility</t>
  </si>
  <si>
    <t>Remediation Services (cont.)</t>
  </si>
  <si>
    <t>P-7c - PRIMARY FORM - SECTION SEVEN - REMEDIATION SERVICES (cont.)</t>
  </si>
  <si>
    <t>($/ton)</t>
  </si>
  <si>
    <t>Applicable where groundwater assessment has already been completed as part of the Initial Abatement Actions (See Sec-A.2 or Sec-B (Part 2))</t>
  </si>
  <si>
    <t>Main Consultant/Contractor and Contact</t>
  </si>
  <si>
    <t>Owner/Operator/LandOwner/Attorney-in-fact</t>
  </si>
  <si>
    <t>P-2d - PRIMARY FORM - SECTION TWO -  SORBENT BOOM MAINTENANCE</t>
  </si>
  <si>
    <t>P-2e - PRIMARY FORM - SECTION TWO - INITIAL ABATEMENT ACTIONS</t>
  </si>
  <si>
    <t>Pre-Drilling Tasks</t>
  </si>
  <si>
    <t>Cost for Utility Clearance (Private Subcontractor)</t>
  </si>
  <si>
    <t>Totals</t>
  </si>
  <si>
    <t>Subcon Invoice #</t>
  </si>
  <si>
    <t>TASK #</t>
  </si>
  <si>
    <t>Only one mobe event may be charged for all mobilized equipment per event (i.e., separate charges are not allowed for each day or each vehicle/rig/crew-member/etc.)</t>
  </si>
  <si>
    <t>P-4a - PRIMARY FORM - SECTION FOUR - SAMPLING AND ANALYTICAL</t>
  </si>
  <si>
    <t>Sampling and Analytical Costs (cont.)</t>
  </si>
  <si>
    <t>P-4b - PRIMARY FORM - SECTION FOUR - SAMPLING AND ANALYTICAL (cont.)</t>
  </si>
  <si>
    <t>Number(s)</t>
  </si>
  <si>
    <t>Each Sample</t>
  </si>
  <si>
    <t>Code</t>
  </si>
  <si>
    <t>* Please document any costs that apply against the Third Party Deductible for monitoring impacted water supply wells on a separate copy of Sec-H.</t>
  </si>
  <si>
    <t>Subcontractor Name</t>
  </si>
  <si>
    <t>Combined</t>
  </si>
  <si>
    <t>/ Subcon</t>
  </si>
  <si>
    <t>Is this the correct Secondary Form for your site?</t>
  </si>
  <si>
    <t>Yes</t>
  </si>
  <si>
    <t>No</t>
  </si>
  <si>
    <t>Incident Number</t>
  </si>
  <si>
    <t>Section 1: Initial Abatement Actions / Over-excavation of Contaminated Soil</t>
  </si>
  <si>
    <t>Excavation Dimensions:</t>
  </si>
  <si>
    <t>Approximate  /  Surveyed</t>
  </si>
  <si>
    <t>(length)</t>
  </si>
  <si>
    <t>(width)</t>
  </si>
  <si>
    <t>(depth)</t>
  </si>
  <si>
    <t>(circle one)</t>
  </si>
  <si>
    <t>Part A: Over-excavation Soil Removal / Disposal / Backfilling Costs</t>
  </si>
  <si>
    <t>Combined Rate/Ton</t>
  </si>
  <si>
    <t>Subcontractor(s)</t>
  </si>
  <si>
    <t>Task Maximums</t>
  </si>
  <si>
    <t>CLAIMED EXCAVATION</t>
  </si>
  <si>
    <t>and Invoice #(s)</t>
  </si>
  <si>
    <t>TOTAL</t>
  </si>
  <si>
    <t>$16/tn  /  1,200 tons</t>
  </si>
  <si>
    <t>4. The eligible disposal volume is based on the total measured tonnage documented on sealed gross and tare weight tickets. Any soil hauled offsite must be weighed.  Provide copies of waste manifests to document proper disposal of the contaminated soils.</t>
  </si>
  <si>
    <t>Invoice Number</t>
  </si>
  <si>
    <t>NOT REIMBURSABLE</t>
  </si>
  <si>
    <t>UST Closure Permit Application</t>
  </si>
  <si>
    <t>UST Closure Notice of Intent</t>
  </si>
  <si>
    <t>Removal of UST System and Contents</t>
  </si>
  <si>
    <t>Asphalt/Concrete/Over-burden Removal</t>
  </si>
  <si>
    <t>Surveying Top of Well Casing Elevations</t>
  </si>
  <si>
    <t>Well (Tasks 4.031, 4.041&amp; 4.045) and Surface Water (Task 4.051) Sampling</t>
  </si>
  <si>
    <t>TASK 7.261 - Costs for GAC/AG Unit Replacement</t>
  </si>
  <si>
    <t>(Applicable only if event limted to water level measurements 4.090 #810)</t>
  </si>
  <si>
    <t>[4.090 #810]</t>
  </si>
  <si>
    <t>(Incl in 2.360 above)</t>
  </si>
  <si>
    <t xml:space="preserve">UST Closure Setup / Recon / Planning </t>
  </si>
  <si>
    <t>Total Costs from</t>
  </si>
  <si>
    <t>Secondary Form Sec-A.1</t>
  </si>
  <si>
    <t>Tracking Purposes only.  Task is Not Reimbursable.  Attach SECONDARY FORM Sec-A.1.</t>
  </si>
  <si>
    <t>UST Closure Notice of Intent Form (NOI)</t>
  </si>
  <si>
    <t>Asphalt/Concrete/Over-burden Removal for UST Closure</t>
  </si>
  <si>
    <t>Limited Site Assessment</t>
  </si>
  <si>
    <r>
      <t xml:space="preserve">Sec-G (Req PA) &amp; </t>
    </r>
    <r>
      <rPr>
        <b/>
        <sz val="10"/>
        <rFont val="Times New Roman"/>
        <family val="1"/>
      </rPr>
      <t>3rd Pty</t>
    </r>
  </si>
  <si>
    <r>
      <t xml:space="preserve">Sec-H (Req PA) &amp; </t>
    </r>
    <r>
      <rPr>
        <b/>
        <sz val="10"/>
        <rFont val="Times New Roman"/>
        <family val="1"/>
      </rPr>
      <t>3rd Pty</t>
    </r>
  </si>
  <si>
    <t>Cost for GAC/AG Replacement</t>
  </si>
  <si>
    <t>Task is intended for subcontracted location and flagging of new private utilities installed since last utility survey performed onsite.</t>
  </si>
  <si>
    <t>Consultant/Subcon</t>
  </si>
  <si>
    <t xml:space="preserve">Preapp / </t>
  </si>
  <si>
    <t>Locator</t>
  </si>
  <si>
    <t>Utility Locator</t>
  </si>
  <si>
    <t>Sec-A.2</t>
  </si>
  <si>
    <t>Sec-F</t>
  </si>
  <si>
    <t>Attach SECONDARY FORM Sec-A.2 to document Drilling Supervision as part of a Commercial Initial Abatement Action event.</t>
  </si>
  <si>
    <t>on Secondary Form(s):</t>
  </si>
  <si>
    <t>Total Drilling Superv.</t>
  </si>
  <si>
    <t>P-3b - PRIMARY FORM - SECTION THREE - MULTI-PHASE DRILLING</t>
  </si>
  <si>
    <t>P-3a - PRIMARY FORM - SECTION THREE - PRE-DRILLING TASKS</t>
  </si>
  <si>
    <t>Multi-Phase Drilling</t>
  </si>
  <si>
    <t>Total Soil Boring</t>
  </si>
  <si>
    <t>Attach boring log and driller's invoice to Secondary Form Sec-F to document actual footage bored.</t>
  </si>
  <si>
    <r>
      <t>Maximum rate is</t>
    </r>
    <r>
      <rPr>
        <b/>
        <sz val="9"/>
        <rFont val="Times New Roman"/>
        <family val="1"/>
      </rPr>
      <t xml:space="preserve"> </t>
    </r>
    <r>
      <rPr>
        <sz val="9"/>
        <rFont val="Times New Roman"/>
        <family val="1"/>
      </rPr>
      <t>$35.00 per foot.</t>
    </r>
  </si>
  <si>
    <t>Attach SECONDARY FORM Sec-A.2 to document Drilling as part of a Commercial Initial Abatement Action event.</t>
  </si>
  <si>
    <t>Task does not cover well installation via Direct Push technology (See Task 3.116 below)</t>
  </si>
  <si>
    <t>Total 1-Inch Well Costs</t>
  </si>
  <si>
    <t>Total 2-Inch Well Costs</t>
  </si>
  <si>
    <t>Total 4-Inch Well Costs</t>
  </si>
  <si>
    <t>Task does not cover well installation via Direct Push technology (See Task 3.117 below)</t>
  </si>
  <si>
    <t>Attach boring logs, well construction records and driller invoicing to document actual drilling footage and costs.</t>
  </si>
  <si>
    <t>Total Type-III Well Costs</t>
  </si>
  <si>
    <t>on Form Sec-F</t>
  </si>
  <si>
    <t>Sample</t>
  </si>
  <si>
    <t>Wells/Points</t>
  </si>
  <si>
    <t>Total Sampling Costs - Task 4.041</t>
  </si>
  <si>
    <t>Total Sampling Costs - Task 4.051</t>
  </si>
  <si>
    <t>Sampling</t>
  </si>
  <si>
    <t>Invoice</t>
  </si>
  <si>
    <t>Number</t>
  </si>
  <si>
    <t xml:space="preserve">Sec-G - SECONDARY FORM - SAMPLE COLLECTION </t>
  </si>
  <si>
    <t>Total Sampling Costs - Task 4.031</t>
  </si>
  <si>
    <t>Task covers well purging and sampling, including influent/effluent sets from POE systems.</t>
  </si>
  <si>
    <t>P-5 - PRIMARY FORM - SECTION FIVE - FIELD TESTING AND EVALUATION</t>
  </si>
  <si>
    <t>Field Testing and Evaluation</t>
  </si>
  <si>
    <t>12-Hour Aquifer Test</t>
  </si>
  <si>
    <t>Soil Vapor Extraction Pilot Test</t>
  </si>
  <si>
    <t>In Situ Air Sparge Pilot Test</t>
  </si>
  <si>
    <t>Contaminant Fate and Transport Modeling</t>
  </si>
  <si>
    <t>Req. PreApp. / Sec-I</t>
  </si>
  <si>
    <t>Req. PreApp. / Sec-D</t>
  </si>
  <si>
    <t>Attach a copy of the fee / bill from the requesting agency and receipt/renewal confirmation.</t>
  </si>
  <si>
    <t>Sec-A.1 or Sec-J (Req PA)</t>
  </si>
  <si>
    <t>Req. PreApp. / 3rd Party?</t>
  </si>
  <si>
    <t>Req. PA / Sec-J / 3rd Pty?</t>
  </si>
  <si>
    <t>Sec-A.1/A.2 (or Req PreApp)</t>
  </si>
  <si>
    <t>Attach SECONDARY FORM Sec-A.1/A.2 to document mileage as part of a Commercial Initial Abatement Action event.</t>
  </si>
  <si>
    <t xml:space="preserve">  Include all Cost Summary Forms with each claim.  Include only those Primary and Secondary Forms with claimed tasks.</t>
  </si>
  <si>
    <t xml:space="preserve">  Attach the proof of payment directly to the back of each Main Consultant/Contractor and Subcontractor invoices.</t>
  </si>
  <si>
    <t>of Wells</t>
  </si>
  <si>
    <t>* Attach shipping company invoices or laboratory courier fee invoices</t>
  </si>
  <si>
    <t>Costs may be denied for exceeding individual component maximum rates (on Sec-D Form), even if less than total event cost approved on the associated TA.</t>
  </si>
  <si>
    <t>If not included in the Initial Abatement Action Secondary Forms, this Task requires Preapproval.</t>
  </si>
  <si>
    <t>Attach SECONDARY FORM Sec-A.1 to document asphalt/concrete repair as part of a Commercial Initial Abatement Action event.</t>
  </si>
  <si>
    <t>Reimbursement is based on completed agreements leading to a connection, and may only be allowed once per property/owner.</t>
  </si>
  <si>
    <t>Attach SECONDARY FORM Sec-A.2 to document Monitoring Well Sampling as part of a Commercial Initial Abatement Action event.</t>
  </si>
  <si>
    <t>Total Well Sampling Costs</t>
  </si>
  <si>
    <t>Sec-G</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</si>
  <si>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Attach SECONDARY FORM Sec-G.</t>
    </r>
  </si>
  <si>
    <t>Total Supply Well Costs</t>
  </si>
  <si>
    <t>Attach SECONDARY FORM Sec-A.2 and IM Authorization to document Supply Well Sampling as part of a Commercial IAA event.</t>
  </si>
  <si>
    <t>Costs for Sampling Surface Water</t>
  </si>
  <si>
    <t>Attach SECONDARY FORM Sec-A.2 and IM Authorization to document Surface Water Sampling as part of a Commercial IAA event.</t>
  </si>
  <si>
    <t>Total Surface Water Sampling</t>
  </si>
  <si>
    <t>Total Inf/Eff Sampling</t>
  </si>
  <si>
    <t>Task Requires Preapproval.   Attach SECONDARY FORM Sec-G.</t>
  </si>
  <si>
    <t>Cost for Permit Fees (non-MW)</t>
  </si>
  <si>
    <t>Sec A.2/LSA (or Req PA)</t>
  </si>
  <si>
    <t>Required Consultant Travel (All Personnel)</t>
  </si>
  <si>
    <t>Unless part of the Initial Abatement Action (Sec-A.2) or Limited Site Assessment, this Task Requires Preapproval.</t>
  </si>
  <si>
    <r>
      <t>[</t>
    </r>
    <r>
      <rPr>
        <b/>
        <u/>
        <sz val="10"/>
        <rFont val="Arial"/>
        <family val="2"/>
      </rPr>
      <t>Task 8.105</t>
    </r>
    <r>
      <rPr>
        <b/>
        <sz val="10"/>
        <rFont val="Arial"/>
        <family val="2"/>
      </rPr>
      <t>]  County Monitoring Well Permit Fees</t>
    </r>
  </si>
  <si>
    <r>
      <t xml:space="preserve">Permit Fees for Monitoring Well Installation </t>
    </r>
    <r>
      <rPr>
        <b/>
        <i/>
        <sz val="9"/>
        <rFont val="Arial"/>
        <family val="2"/>
      </rPr>
      <t>(if required)</t>
    </r>
  </si>
  <si>
    <t>(For Monitoring Well Permit Fees only.  Not applicable for water supply well permits.)</t>
  </si>
  <si>
    <t xml:space="preserve">Section 1: Vertical Extent Soil Assessment Costs </t>
  </si>
  <si>
    <t>This Section covers the advancement of a soil boring in close proximity to the existing IAA Monitoring Well for vertical extent assessment of soil contamination during a Phase I Limited Site Assessment.</t>
  </si>
  <si>
    <t>Part A: Soil Boring Advancement Costs</t>
  </si>
  <si>
    <t xml:space="preserve">Boring </t>
  </si>
  <si>
    <t>Advancement</t>
  </si>
  <si>
    <t xml:space="preserve"> ($/ft)</t>
  </si>
  <si>
    <t xml:space="preserve">* One boring may be reimbursed per separate source area (not one for each separate detection </t>
  </si>
  <si>
    <t>documentation of the need for additional LSA-I borings from the Incident Manager.  Only one</t>
  </si>
  <si>
    <t>mobilization event may be claimed.</t>
  </si>
  <si>
    <t>1. Boring footage should be appropriate for the depth to the water table at the site.  Reimbursement may be reduced or denied for boring/sampling below the water table.</t>
  </si>
  <si>
    <t>Logs Attached?</t>
  </si>
  <si>
    <t>Total Task 2.620:</t>
  </si>
  <si>
    <r>
      <t xml:space="preserve">Type </t>
    </r>
    <r>
      <rPr>
        <i/>
        <sz val="8"/>
        <rFont val="Arial"/>
        <family val="2"/>
      </rPr>
      <t>(See RRD)</t>
    </r>
  </si>
  <si>
    <r>
      <t xml:space="preserve">Field Supervision Costs  </t>
    </r>
    <r>
      <rPr>
        <b/>
        <i/>
        <sz val="10"/>
        <rFont val="Arial"/>
        <family val="2"/>
      </rPr>
      <t>(Applicable only where hand augered borings are not feasible)</t>
    </r>
  </si>
  <si>
    <t>Sec-C.3 - PHASE I LIMITED SITE ASSESSMENT - RECEPTOR SURVEY &amp; VE SOIL ASSESSMENT ONLY</t>
  </si>
  <si>
    <t>of soil contamination within a single excavation).  Attach an extra copy of Sec-C.3, along with written</t>
  </si>
  <si>
    <t>Is this the correct LSA Secondary Form for your site?</t>
  </si>
  <si>
    <t>* See the 2010 RRD Scope of Work Document for further explanation and examples of well types and applicable rates.</t>
  </si>
  <si>
    <t xml:space="preserve">* One well allowed per separate source area (not each individual detection of soil contamination within a single excavation).  Use a separate Sec-C.1 Page 1 for each </t>
  </si>
  <si>
    <r>
      <t>- Soil Boring / Well Drilling Tasks</t>
    </r>
    <r>
      <rPr>
        <b/>
        <sz val="10"/>
        <rFont val="Times New Roman"/>
        <family val="1"/>
      </rPr>
      <t xml:space="preserve"> </t>
    </r>
    <r>
      <rPr>
        <i/>
        <sz val="10"/>
        <rFont val="Times New Roman"/>
        <family val="1"/>
      </rPr>
      <t>(Enter applicable Drilling Task Number - 3.111, 3.112, etc.)</t>
    </r>
  </si>
  <si>
    <t>P-3c - PRIMARY FORM - SECTION THREE - SPECIALTY / MISCELLANEOUS DRILLING COSTS</t>
  </si>
  <si>
    <t>Specialty Drilling</t>
  </si>
  <si>
    <t>Miscellaneous Drilling Costs</t>
  </si>
  <si>
    <t>Drilling Rig Mobilization</t>
  </si>
  <si>
    <t>Total Rig Mobe Costs</t>
  </si>
  <si>
    <r>
      <t>Maximum rate is</t>
    </r>
    <r>
      <rPr>
        <b/>
        <sz val="9"/>
        <rFont val="Times New Roman"/>
        <family val="1"/>
      </rPr>
      <t xml:space="preserve"> </t>
    </r>
    <r>
      <rPr>
        <sz val="9"/>
        <rFont val="Times New Roman"/>
        <family val="1"/>
      </rPr>
      <t>$6.00 per foot.</t>
    </r>
  </si>
  <si>
    <t>Removal and Disposal of UST System and Contents</t>
  </si>
  <si>
    <t>1. Total footage should be appropriate for the depth to the water table at the site.  Reimbursement may be reduced or denied for excessive or unnecessary footage.</t>
  </si>
  <si>
    <t>Total Cost</t>
  </si>
  <si>
    <t>Approved Amt.</t>
  </si>
  <si>
    <t>REMINDER!</t>
  </si>
  <si>
    <t>PRE-ASSESSMENT ACTIVITIES</t>
  </si>
  <si>
    <t>(DWM only)</t>
  </si>
  <si>
    <t>Initial Project Review &amp; Setup</t>
  </si>
  <si>
    <t>Site Recon. &amp; Receptor Survey</t>
  </si>
  <si>
    <t>Right-of-Access agreement</t>
  </si>
  <si>
    <t>Request for Bid</t>
  </si>
  <si>
    <t>FREE PRODUCT RECOVERY</t>
  </si>
  <si>
    <t>Cost of Free Product Evaluation</t>
  </si>
  <si>
    <t>Cost for a Passive Skimmer</t>
  </si>
  <si>
    <t>Hand Bailing of Free Product</t>
  </si>
  <si>
    <t>AFVR</t>
  </si>
  <si>
    <t>Field Supervision of AFVR</t>
  </si>
  <si>
    <t>Cost for AFVR</t>
  </si>
  <si>
    <t>Free Product Level Check</t>
  </si>
  <si>
    <t>Cost of FP/VR System</t>
  </si>
  <si>
    <t>Field Superv. FP/VR Sys. Install.</t>
  </si>
  <si>
    <t>FP/VR Sys. Maint. (pers. costs)</t>
  </si>
  <si>
    <t>O&amp;M Expenses FP/VR</t>
  </si>
  <si>
    <t>Cost for Leasing a VR System</t>
  </si>
  <si>
    <t>BOOM MAINTENANCE</t>
  </si>
  <si>
    <t>Cost for Booms and Sorbents</t>
  </si>
  <si>
    <t xml:space="preserve"> </t>
  </si>
  <si>
    <t>Site Name</t>
  </si>
  <si>
    <t>Site Address</t>
  </si>
  <si>
    <t>Incident No.</t>
  </si>
  <si>
    <t>City or Town</t>
  </si>
  <si>
    <t>IMPORTANT DIRECTIONS: PLEASE READ!</t>
  </si>
  <si>
    <t xml:space="preserve">  Fill-in the requested amount for each of the tasks that were completed from the Primary task claim forms.</t>
  </si>
  <si>
    <t xml:space="preserve">  All dollar amounts listed below must match the dollar amount listed on the Primary task claim forms.</t>
  </si>
  <si>
    <t>TOTAL SECTION ONE COSTS</t>
  </si>
  <si>
    <t>SECTION ONE</t>
  </si>
  <si>
    <t>SECTION TWO</t>
  </si>
  <si>
    <t>UST REMOVAL &amp; CLOSURE</t>
  </si>
  <si>
    <t>Phase I LSA</t>
  </si>
  <si>
    <t>Phase II LSA</t>
  </si>
  <si>
    <t>PRE-DRILLING TASKS</t>
  </si>
  <si>
    <t>Clearing Access</t>
  </si>
  <si>
    <t>Cost for Utility Clearance (sub.)</t>
  </si>
  <si>
    <t>MULTI-PHASE VERTICAL DRILLING</t>
  </si>
  <si>
    <t>HORIZONTAL &amp; SPECIALTY DRILLING</t>
  </si>
  <si>
    <t>MISC. DRILLING COSTS</t>
  </si>
  <si>
    <t>Cost for Drill Rig Mobilization</t>
  </si>
  <si>
    <t>Well Abandonment</t>
  </si>
  <si>
    <t>SAMPLING &amp; ANALYTICAL COSTS</t>
  </si>
  <si>
    <t>Cost for Sampling Supply Well</t>
  </si>
  <si>
    <t>Cost for Samp. Surface Water</t>
  </si>
  <si>
    <t>FIELD TESTING &amp; EVALUATION</t>
  </si>
  <si>
    <t>Slug Testing</t>
  </si>
  <si>
    <t>Step Drawdown Test</t>
  </si>
  <si>
    <t>12-hr Aquifer Test</t>
  </si>
  <si>
    <t>Soil Vapor Extraction Test</t>
  </si>
  <si>
    <t>Contam. Fate &amp;Trans. Modeling</t>
  </si>
  <si>
    <t>REPORTS</t>
  </si>
  <si>
    <t>20-Day Report</t>
  </si>
  <si>
    <t>Soil Assess. Report</t>
  </si>
  <si>
    <t>groundwater flow delineation as part of a Phase II Limited Site Assessment</t>
  </si>
  <si>
    <t>as additional wells installed to allow for potentiometric surface evaluation and</t>
  </si>
  <si>
    <t>This Secondary Form covers the assessment of source area groundwater, as well</t>
  </si>
  <si>
    <t xml:space="preserve">Sec-C.2 - PHASE II LIMITED SITE ASSESSMENT - COMMERCIAL </t>
  </si>
  <si>
    <t>** Release types may be compared with System Type from Section 2 of the associated Initial Abatement Action Secondary Form (Sec-A.1).</t>
  </si>
  <si>
    <t>Note: Where analytical rates for a given method vary within a single event (e.g., rushed samples, multiple labs used, etc.), or where additional unlisted parameters are needed, include additional costs on a copy of this page (Sec-C.2 Page 2) attached to this form with a written explanation and documentation of Incident Manager approval.</t>
  </si>
  <si>
    <t>P-12 - PRIMARY FORM - SECTION TWELVE - TRAVEL AND LODGING</t>
  </si>
  <si>
    <t>Travel and Lodging</t>
  </si>
  <si>
    <t>Travel</t>
  </si>
  <si>
    <t>Mileage</t>
  </si>
  <si>
    <t>per Foot</t>
  </si>
  <si>
    <t>Requiring</t>
  </si>
  <si>
    <t>per Mile</t>
  </si>
  <si>
    <t>Base Rate</t>
  </si>
  <si>
    <t>IRS Mileage</t>
  </si>
  <si>
    <t>Rate Addition</t>
  </si>
  <si>
    <t>Total Rate</t>
  </si>
  <si>
    <t>Lodging</t>
  </si>
  <si>
    <t>Persons</t>
  </si>
  <si>
    <t>Person</t>
  </si>
  <si>
    <t>Vendor/Subcon</t>
  </si>
  <si>
    <t>Hotel</t>
  </si>
  <si>
    <t>Number  of</t>
  </si>
  <si>
    <t>Overnight stays for day-early arrival / day-late departure allowed only as part of a multi-event 'milk run', with other travel expenses reduced accordingly.</t>
  </si>
  <si>
    <t>Attach SECONDARY FORM Sec-A.1 to document lodging as part of a Commercial Initial Abatement Action event.</t>
  </si>
  <si>
    <t>Attach copy of hotel invoice to document overnight stay.  Task includes meals/per diem costs from consultant's invoice as well.</t>
  </si>
  <si>
    <t>Name of Company</t>
  </si>
  <si>
    <t>City/State</t>
  </si>
  <si>
    <t>Company Phone</t>
  </si>
  <si>
    <t xml:space="preserve">TOTAL LEASE COST (this Claim): </t>
  </si>
  <si>
    <t>Attach Invoices from the equipment provider.</t>
  </si>
  <si>
    <t xml:space="preserve">LEASE COVERAGE REMAINING (vs Purchase): </t>
  </si>
  <si>
    <t>BID 1</t>
  </si>
  <si>
    <t>Date Bid</t>
  </si>
  <si>
    <r>
      <t>If not included in the Initial Abatement Action Secondary Forms, the bid request task (</t>
    </r>
    <r>
      <rPr>
        <b/>
        <i/>
        <sz val="9"/>
        <rFont val="Times New Roman"/>
        <family val="1"/>
      </rPr>
      <t>Task 1.061) requires Preapproval</t>
    </r>
    <r>
      <rPr>
        <i/>
        <sz val="9"/>
        <rFont val="Times New Roman"/>
        <family val="1"/>
      </rPr>
      <t>.</t>
    </r>
  </si>
  <si>
    <t>Price</t>
  </si>
  <si>
    <t>BID 2</t>
  </si>
  <si>
    <t>BID 3</t>
  </si>
  <si>
    <t>BID 4</t>
  </si>
  <si>
    <t>BID 5</t>
  </si>
  <si>
    <t>Contact Name</t>
  </si>
  <si>
    <t>(if applicable)</t>
  </si>
  <si>
    <t>Quoted</t>
  </si>
  <si>
    <t>Bid Set for Task:</t>
  </si>
  <si>
    <t>Cost for Rem. Supplies &amp; Equip.</t>
  </si>
  <si>
    <t>Cost for Rem. Operating. Expen.</t>
  </si>
  <si>
    <t>Lease Therm/CATOX</t>
  </si>
  <si>
    <t>Purchase Therm/CATOX</t>
  </si>
  <si>
    <t>RELOCATION OF REMEDIAL SYSTEM</t>
  </si>
  <si>
    <t>Relocation Remedial System</t>
  </si>
  <si>
    <t>PERMITS</t>
  </si>
  <si>
    <t>Air Quality Permit</t>
  </si>
  <si>
    <t>Air Quality Registration</t>
  </si>
  <si>
    <t>[10.010]</t>
  </si>
  <si>
    <t>[10.030]</t>
  </si>
  <si>
    <t>[10.070]</t>
  </si>
  <si>
    <t>This part covers documentation of the ineligible tank / content removal activites (for tracking purposes).  Include subcontractor invoices and proof of payment for any of the ineligible costs listed below.</t>
  </si>
  <si>
    <t>Closure Contractor:</t>
  </si>
  <si>
    <t># of USTs:</t>
  </si>
  <si>
    <t>Total UST Volume (gal):</t>
  </si>
  <si>
    <t>Part A: System/Content Removal Event</t>
  </si>
  <si>
    <t>Not Reimbursable</t>
  </si>
  <si>
    <t>Residual Product Removal / Disposal and System Flush</t>
  </si>
  <si>
    <t>Miscellaneous: ________________________________________</t>
  </si>
  <si>
    <t>Part B: New System Installation / Site Restoration</t>
  </si>
  <si>
    <t>Pit Dewatering for New System Installation</t>
  </si>
  <si>
    <t>Replacement System Installation Costs</t>
  </si>
  <si>
    <t>Section 6: Total Claimed Initial Abatement / Over-excavation Costs (Commercial)</t>
  </si>
  <si>
    <t>(not to include ineligible costs from Section 5 above)</t>
  </si>
  <si>
    <t>Total:</t>
  </si>
  <si>
    <t>pg 3 of 3</t>
  </si>
  <si>
    <t>1. Weightmaster sealed weight tickets and/or Surveyor measurements &amp; calculations attached for all tonnage from Section 1?</t>
  </si>
  <si>
    <t>3. Analytical invoices attached from the laboratories that actually analyzed the samples?</t>
  </si>
  <si>
    <t>4. Third Party Contractor invoices have been attached for any task completed by a subcontracted service provider?</t>
  </si>
  <si>
    <t>5. Proof of Payment has been provided for all subcontracted services and vendors?</t>
  </si>
  <si>
    <r>
      <t>Rate / Tonnage</t>
    </r>
    <r>
      <rPr>
        <b/>
        <vertAlign val="superscript"/>
        <sz val="8"/>
        <rFont val="Arial"/>
        <family val="2"/>
      </rPr>
      <t>1</t>
    </r>
  </si>
  <si>
    <r>
      <t>[Task 2.410</t>
    </r>
    <r>
      <rPr>
        <b/>
        <sz val="11"/>
        <rFont val="Arial"/>
        <family val="2"/>
      </rPr>
      <t xml:space="preserve">] </t>
    </r>
    <r>
      <rPr>
        <b/>
        <sz val="10"/>
        <rFont val="Arial"/>
        <family val="2"/>
      </rPr>
      <t>- Excavation Backfill &amp; Compaction</t>
    </r>
  </si>
  <si>
    <r>
      <t>(tons)</t>
    </r>
    <r>
      <rPr>
        <i/>
        <vertAlign val="superscript"/>
        <sz val="8"/>
        <rFont val="Arial"/>
        <family val="2"/>
      </rPr>
      <t>3</t>
    </r>
  </si>
  <si>
    <r>
      <t>(tons)</t>
    </r>
    <r>
      <rPr>
        <i/>
        <vertAlign val="superscript"/>
        <sz val="8"/>
        <rFont val="Arial"/>
        <family val="2"/>
      </rPr>
      <t>4</t>
    </r>
  </si>
  <si>
    <r>
      <t>8260</t>
    </r>
    <r>
      <rPr>
        <b/>
        <sz val="7"/>
        <rFont val="Arial"/>
        <family val="2"/>
      </rPr>
      <t>+MTBE/IPE</t>
    </r>
  </si>
  <si>
    <r>
      <t>Total Analytical Costs [</t>
    </r>
    <r>
      <rPr>
        <b/>
        <u/>
        <sz val="11"/>
        <rFont val="Arial"/>
        <family val="2"/>
      </rPr>
      <t>4.090</t>
    </r>
    <r>
      <rPr>
        <b/>
        <sz val="11"/>
        <rFont val="Arial"/>
        <family val="2"/>
      </rPr>
      <t xml:space="preserve">] </t>
    </r>
  </si>
  <si>
    <r>
      <t>Total Analytical Costs [</t>
    </r>
    <r>
      <rPr>
        <b/>
        <u/>
        <sz val="11"/>
        <rFont val="Arial"/>
        <family val="2"/>
      </rPr>
      <t>4.090</t>
    </r>
    <r>
      <rPr>
        <b/>
        <sz val="11"/>
        <rFont val="Arial"/>
        <family val="2"/>
      </rPr>
      <t xml:space="preserve">]  </t>
    </r>
  </si>
  <si>
    <r>
      <t xml:space="preserve">Initial Abatement Action Report [Task 6.015] - Base Report </t>
    </r>
    <r>
      <rPr>
        <b/>
        <i/>
        <sz val="9"/>
        <rFont val="Arial"/>
        <family val="2"/>
      </rPr>
      <t>(not to exceed $730.00)</t>
    </r>
  </si>
  <si>
    <r>
      <t xml:space="preserve">Additional Components of the Initial Abatement Action Report [Task 6.015] </t>
    </r>
    <r>
      <rPr>
        <b/>
        <i/>
        <sz val="8"/>
        <rFont val="Arial"/>
        <family val="2"/>
      </rPr>
      <t>(not to exceed $245.00 each)</t>
    </r>
  </si>
  <si>
    <r>
      <t>Private Utility Location</t>
    </r>
    <r>
      <rPr>
        <i/>
        <sz val="8"/>
        <rFont val="Arial"/>
        <family val="2"/>
      </rPr>
      <t xml:space="preserve"> (Overexcavation area beyond UST System footprint)</t>
    </r>
  </si>
  <si>
    <r>
      <t xml:space="preserve">Pit Dewatering for Backfill / Compaction Only </t>
    </r>
    <r>
      <rPr>
        <i/>
        <sz val="8"/>
        <rFont val="Arial"/>
        <family val="2"/>
      </rPr>
      <t>(No New System Installed)</t>
    </r>
  </si>
  <si>
    <r>
      <t xml:space="preserve">Structural Repair/Stabilization </t>
    </r>
    <r>
      <rPr>
        <i/>
        <sz val="7"/>
        <rFont val="Arial"/>
        <family val="2"/>
      </rPr>
      <t>(Building above/in excavation area, see Task SOW)</t>
    </r>
  </si>
  <si>
    <r>
      <t xml:space="preserve">Utility Relocation / Repair </t>
    </r>
    <r>
      <rPr>
        <i/>
        <sz val="8"/>
        <rFont val="Arial"/>
        <family val="2"/>
      </rPr>
      <t>(Overexcavation area only)</t>
    </r>
  </si>
  <si>
    <t>Injection Well Permit</t>
  </si>
  <si>
    <t>NonDischarge Permit</t>
  </si>
  <si>
    <t>NPDES Individual Permit</t>
  </si>
  <si>
    <t>NPDES General Permit</t>
  </si>
  <si>
    <t>POTW Discharge Permit</t>
  </si>
  <si>
    <t>CAMA Permit (Minor Dev.)</t>
  </si>
  <si>
    <t>CAMA Permit (Major Dev.)</t>
  </si>
  <si>
    <t>Cost for Performing Variance</t>
  </si>
  <si>
    <t>DISPOSAL SERVICES</t>
  </si>
  <si>
    <t>Cost for Disp. Product/GW</t>
  </si>
  <si>
    <t>Cost for Disp. Sorbents</t>
  </si>
  <si>
    <t>SITE REPAIR</t>
  </si>
  <si>
    <t>CONNECTING TO PUBLIC WATER</t>
  </si>
  <si>
    <t>Agreements to Connect Users</t>
  </si>
  <si>
    <t>Cost for Water Connections</t>
  </si>
  <si>
    <t>TRAVEL TIME &amp; LODGING</t>
  </si>
  <si>
    <t>Overnight Lodging</t>
  </si>
  <si>
    <t>TOTAL CLAIM COSTS</t>
  </si>
  <si>
    <t>TOTAL SECTION TWO COSTS</t>
  </si>
  <si>
    <t>SECTION THREE</t>
  </si>
  <si>
    <t>TOTAL SECTION THREE COSTS</t>
  </si>
  <si>
    <t>SECTION FOUR</t>
  </si>
  <si>
    <t>TOTAL SECTION FOUR COSTS</t>
  </si>
  <si>
    <t>SECTION FIVE</t>
  </si>
  <si>
    <t>TOTAL SECTION FIVE COSTS</t>
  </si>
  <si>
    <t>SECTION SIX</t>
  </si>
  <si>
    <t>TOTAL SECTION SIX COSTS</t>
  </si>
  <si>
    <t>SECTION SEVEN</t>
  </si>
  <si>
    <t>Free Product Recovery Report</t>
  </si>
  <si>
    <t>Initial Abatement Action Report</t>
  </si>
  <si>
    <t>TOTAL SECTION SEVEN COSTS</t>
  </si>
  <si>
    <t>SECTION EIGHT</t>
  </si>
  <si>
    <t>TOTAL SECTION EIGHT COSTS</t>
  </si>
  <si>
    <t>TOTAL SECTION NINE COSTS</t>
  </si>
  <si>
    <t>TOTAL SECTION TEN COSTS</t>
  </si>
  <si>
    <t>TOTAL SECTION ELEVEN COSTS</t>
  </si>
  <si>
    <t>TOTAL SECTION TWELVE COSTS</t>
  </si>
  <si>
    <t>SECTION TWELVE</t>
  </si>
  <si>
    <t>SECTION ELEVEN</t>
  </si>
  <si>
    <t>SECTION TEN</t>
  </si>
  <si>
    <t>SECTION NINE</t>
  </si>
  <si>
    <t xml:space="preserve">  Attach all Main Consultant/Contractor invoices to the back of the Certification of Costs form.</t>
  </si>
  <si>
    <t>FREE PRODUCT / VAPOR RECOVERY</t>
  </si>
  <si>
    <t>Specify FP/VR System</t>
  </si>
  <si>
    <t>P-1 - PRIMARY FORM - SECTION ONE</t>
  </si>
  <si>
    <t xml:space="preserve">Pre-Assessment Actvities </t>
  </si>
  <si>
    <t>Right-of-Access agreements from area property owners</t>
  </si>
  <si>
    <t>Task Requires Preapproval.</t>
  </si>
  <si>
    <t>Site reconnaissance and receptor survey (Initial)</t>
  </si>
  <si>
    <t>Site reconnaissance and receptor survey (Update)</t>
  </si>
  <si>
    <t>Rate per</t>
  </si>
  <si>
    <t>Quantity of</t>
  </si>
  <si>
    <t>Associated</t>
  </si>
  <si>
    <t>Date</t>
  </si>
  <si>
    <t xml:space="preserve">Preapproval / </t>
  </si>
  <si>
    <t>Preapproval</t>
  </si>
  <si>
    <t>Invoice #</t>
  </si>
  <si>
    <t>TA Number</t>
  </si>
  <si>
    <t>Finalized</t>
  </si>
  <si>
    <t>of</t>
  </si>
  <si>
    <t>Rate</t>
  </si>
  <si>
    <t>Consultant</t>
  </si>
  <si>
    <t>Date TA</t>
  </si>
  <si>
    <t>Notes:</t>
  </si>
  <si>
    <t>Task</t>
  </si>
  <si>
    <t>Performed</t>
  </si>
  <si>
    <t xml:space="preserve">Task </t>
  </si>
  <si>
    <t xml:space="preserve">Not applicable if any Limited Site Assessment lump-sum task has been (or will be) claimed at this site.  </t>
  </si>
  <si>
    <t>(See Task 2.600 / 2.610 / 2.620)</t>
  </si>
  <si>
    <t>Sec Form or</t>
  </si>
  <si>
    <t>(if appl.)</t>
  </si>
  <si>
    <t>Prepared</t>
  </si>
  <si>
    <t>Submitted</t>
  </si>
  <si>
    <t>Access Agreement coverage is based on comprehensive agreements, and may only be allowed once per property/owner.</t>
  </si>
  <si>
    <t>Not Applicable for actual release site access.</t>
  </si>
  <si>
    <t>Formal agreements are applicable only for actions resulting in a material change to the property, not for simple pedestrian access</t>
  </si>
  <si>
    <t>for receptor surveys, surveyor measurements / flagging, or supply well / ambient air sampling, etc.</t>
  </si>
  <si>
    <t>Agreements</t>
  </si>
  <si>
    <t>Agreement</t>
  </si>
  <si>
    <r>
      <t xml:space="preserve">Request for Bid </t>
    </r>
    <r>
      <rPr>
        <b/>
        <i/>
        <sz val="11"/>
        <rFont val="Times New Roman"/>
        <family val="1"/>
      </rPr>
      <t>(Bid solicitation package preparation &amp; distribution)</t>
    </r>
  </si>
  <si>
    <t>Bid Package</t>
  </si>
  <si>
    <t>Bid Set for</t>
  </si>
  <si>
    <t>Task No. ?</t>
  </si>
  <si>
    <t>Free Product Recovery</t>
  </si>
  <si>
    <t>Maximum rate is $205.00 per well</t>
  </si>
  <si>
    <t>Well</t>
  </si>
  <si>
    <t>Count</t>
  </si>
  <si>
    <r>
      <t>Maximum rate is</t>
    </r>
    <r>
      <rPr>
        <b/>
        <sz val="9"/>
        <rFont val="Times New Roman"/>
        <family val="1"/>
      </rPr>
      <t xml:space="preserve"> </t>
    </r>
    <r>
      <rPr>
        <sz val="9"/>
        <rFont val="Times New Roman"/>
        <family val="1"/>
      </rPr>
      <t>$800.00 per skimmer</t>
    </r>
  </si>
  <si>
    <t>Well Numbers</t>
  </si>
  <si>
    <t>/ Identifiers</t>
  </si>
  <si>
    <t>TA No.</t>
  </si>
  <si>
    <t>Preapp</t>
  </si>
  <si>
    <t>Associated Report</t>
  </si>
  <si>
    <t>P-2a - PRIMARY FORM - SECTION TWO - FREE PRODUCT RECOVERY</t>
  </si>
  <si>
    <t>This task applies to hardshell passive skimmers, and may not be used for soft sorbent socks (2.290) or standard disposal bailers (2.074).</t>
  </si>
  <si>
    <t>Skimmer</t>
  </si>
  <si>
    <t>Cost  per</t>
  </si>
  <si>
    <t>Installation/Service of a Passive Skimmer</t>
  </si>
  <si>
    <t xml:space="preserve">Attach copies of all signed agreements for documentation of task completion.  </t>
  </si>
  <si>
    <t>Page</t>
  </si>
  <si>
    <t>Work</t>
  </si>
  <si>
    <t>SUBTOTAL</t>
  </si>
  <si>
    <t>AFVR (Task 2.084)</t>
  </si>
  <si>
    <t>AFVR Subcontractor &amp; Invoice #:</t>
  </si>
  <si>
    <t>Associated Report Task</t>
  </si>
  <si>
    <t>Report Date(s)</t>
  </si>
  <si>
    <t>Specification of vacuum truck used:</t>
  </si>
  <si>
    <t>Measured CFM:</t>
  </si>
  <si>
    <t>@ Inches of Mercury:</t>
  </si>
  <si>
    <t>Product Recovery Effectiveness:</t>
  </si>
  <si>
    <t>Truck Rates per Blower Specification</t>
  </si>
  <si>
    <r>
      <t xml:space="preserve">Asphalt / Concrete Repair </t>
    </r>
    <r>
      <rPr>
        <i/>
        <sz val="8"/>
        <rFont val="Arial"/>
        <family val="2"/>
      </rPr>
      <t>(Overexcavation area only)</t>
    </r>
  </si>
  <si>
    <r>
      <t xml:space="preserve">Private Utility Location </t>
    </r>
    <r>
      <rPr>
        <i/>
        <sz val="8"/>
        <rFont val="Arial"/>
        <family val="2"/>
      </rPr>
      <t>(Where used for the location of UST System itself)</t>
    </r>
  </si>
  <si>
    <r>
      <t xml:space="preserve">Structural Stabilization/Repair </t>
    </r>
    <r>
      <rPr>
        <i/>
        <sz val="7"/>
        <rFont val="Arial"/>
        <family val="2"/>
      </rPr>
      <t>(Tank removal next to building, no overexcavation in that direction)</t>
    </r>
  </si>
  <si>
    <r>
      <t>Total System Removal Costs [</t>
    </r>
    <r>
      <rPr>
        <b/>
        <u/>
        <sz val="11"/>
        <rFont val="Arial"/>
        <family val="2"/>
      </rPr>
      <t>Ineligible</t>
    </r>
    <r>
      <rPr>
        <b/>
        <sz val="11"/>
        <rFont val="Arial"/>
        <family val="2"/>
      </rPr>
      <t>]</t>
    </r>
  </si>
  <si>
    <r>
      <t xml:space="preserve">Soil Backfill &amp; Compaction for New System Installation </t>
    </r>
    <r>
      <rPr>
        <i/>
        <sz val="8"/>
        <rFont val="Arial"/>
        <family val="2"/>
      </rPr>
      <t>(Placement of new UST System)</t>
    </r>
  </si>
  <si>
    <r>
      <t>Total System Replacement Costs [</t>
    </r>
    <r>
      <rPr>
        <b/>
        <u/>
        <sz val="11"/>
        <rFont val="Arial"/>
        <family val="2"/>
      </rPr>
      <t>Ineligible</t>
    </r>
    <r>
      <rPr>
        <b/>
        <sz val="11"/>
        <rFont val="Arial"/>
        <family val="2"/>
      </rPr>
      <t>]</t>
    </r>
  </si>
  <si>
    <t>Sec-A.1 - SECONDARY FORM - COMMERCIAL UST CLOSURE w/ INITIAL ABATEMENT OVER-EXCAVATION</t>
  </si>
  <si>
    <t>TASK SUBTOTAL</t>
  </si>
  <si>
    <t>TASK SUBTOTALS</t>
  </si>
  <si>
    <t>Section 5: Non-Reimbursable Tank Closure Costs (REQUIRED INFORMATION - For Tracking Purposes)</t>
  </si>
  <si>
    <t>Claim Submittal Checklist</t>
  </si>
  <si>
    <t>(Covers the additional portions of the IAA Report, where applicable, per the STIRA Guidelines)</t>
  </si>
  <si>
    <t>IAAR Base (Soil Contamination Report)</t>
  </si>
  <si>
    <t>Well Type</t>
  </si>
  <si>
    <t>Drilling Code*</t>
  </si>
  <si>
    <t>Applicable Task</t>
  </si>
  <si>
    <t>1-in Type II Auger/Air</t>
  </si>
  <si>
    <t>1A</t>
  </si>
  <si>
    <t>2-in Type II Auger/Air</t>
  </si>
  <si>
    <t>2A</t>
  </si>
  <si>
    <t>1-in Type II Direct Push</t>
  </si>
  <si>
    <t>1P</t>
  </si>
  <si>
    <t>2-in Type II Direct Push</t>
  </si>
  <si>
    <t>2P</t>
  </si>
  <si>
    <t>Part A: Monitoring Well Installation Costs</t>
  </si>
  <si>
    <t>* See the 2009 RRD Scope of Work Document for further explanation and examples of well types and applicable rates.</t>
  </si>
  <si>
    <t>Drilling Rig</t>
  </si>
  <si>
    <t>Drilling Type</t>
  </si>
  <si>
    <t>Drill Rig Mobilization Cost</t>
  </si>
  <si>
    <t>Designation*</t>
  </si>
  <si>
    <t>Type Detail</t>
  </si>
  <si>
    <t>Rate per Event</t>
  </si>
  <si>
    <t>Driller Invoice #</t>
  </si>
  <si>
    <t>Total Depth</t>
  </si>
  <si>
    <t>Depth to Water</t>
  </si>
  <si>
    <t>Billed Footage</t>
  </si>
  <si>
    <t>DRILLING FOOTAGE</t>
  </si>
  <si>
    <t>(ft)</t>
  </si>
  <si>
    <t>Part B: Drilling Supervision Costs</t>
  </si>
  <si>
    <t>Drilling Supervisor</t>
  </si>
  <si>
    <t>Drilling Time</t>
  </si>
  <si>
    <t xml:space="preserve">Total Footage </t>
  </si>
  <si>
    <t>Well Certification</t>
  </si>
  <si>
    <t>Drilling Code</t>
  </si>
  <si>
    <t>SUPERVISION</t>
  </si>
  <si>
    <t>&amp; Logs Attached?</t>
  </si>
  <si>
    <t>(from above)</t>
  </si>
  <si>
    <t>(based on drilling type)</t>
  </si>
  <si>
    <t>[Task 3.101]</t>
  </si>
  <si>
    <t>pg 1 of 2</t>
  </si>
  <si>
    <t>Group I: Sampling Event Field Costs</t>
  </si>
  <si>
    <t>Monitoring Well Purging &amp; Sampling Costs</t>
  </si>
  <si>
    <t>[4.031]</t>
  </si>
  <si>
    <t>[4.041]</t>
  </si>
  <si>
    <t>[4.051]</t>
  </si>
  <si>
    <t>Group II: Sampling Event Travel Costs</t>
  </si>
  <si>
    <t>ANALYTICAL</t>
  </si>
  <si>
    <t>(Release Type **)</t>
  </si>
  <si>
    <t>Miscellaneous Rates</t>
  </si>
  <si>
    <t>Equipment</t>
  </si>
  <si>
    <t>Equipment/</t>
  </si>
  <si>
    <t>Total Gallons</t>
  </si>
  <si>
    <t>Table A</t>
  </si>
  <si>
    <t>Date(s) of</t>
  </si>
  <si>
    <t>Mobe</t>
  </si>
  <si>
    <t>of Equipment</t>
  </si>
  <si>
    <t>Crew Rate</t>
  </si>
  <si>
    <t>OPERATION</t>
  </si>
  <si>
    <t>of Fluid</t>
  </si>
  <si>
    <t xml:space="preserve">Gallon for </t>
  </si>
  <si>
    <t>Charge</t>
  </si>
  <si>
    <t>Operation Onsite</t>
  </si>
  <si>
    <t>per Hour</t>
  </si>
  <si>
    <t>COSTS</t>
  </si>
  <si>
    <t>Recovered</t>
  </si>
  <si>
    <t>Fluid Disposal</t>
  </si>
  <si>
    <t>PRODUCT COST</t>
  </si>
  <si>
    <t xml:space="preserve">1st EVENT </t>
  </si>
  <si>
    <t xml:space="preserve">2nd EVENT </t>
  </si>
  <si>
    <t xml:space="preserve">3rd EVENT </t>
  </si>
  <si>
    <t xml:space="preserve">4th EVENT </t>
  </si>
  <si>
    <t>Total Operation / Crew Costs (Table A-1)</t>
  </si>
  <si>
    <t>Total Fluid Disposal (Table A-2)</t>
  </si>
  <si>
    <t>Nightly</t>
  </si>
  <si>
    <t xml:space="preserve">Consecutive </t>
  </si>
  <si>
    <t>Event</t>
  </si>
  <si>
    <t>Table B</t>
  </si>
  <si>
    <t>Per Diem</t>
  </si>
  <si>
    <t>Days of</t>
  </si>
  <si>
    <t>PER DIEM</t>
  </si>
  <si>
    <t>Costs</t>
  </si>
  <si>
    <t>Total Per Diem Costs (Table B-1)</t>
  </si>
  <si>
    <t>Total Cost From Tables "A"+"B"(Task 2.084)</t>
  </si>
  <si>
    <t xml:space="preserve">Not available for initial site consultant, consulting firm merger/renaming, </t>
  </si>
  <si>
    <t>new Project Manager(s), or where the existing Project Manager retains the site while changing firms.</t>
  </si>
  <si>
    <t>Field Supervision of AFVR Events (Consultant)</t>
  </si>
  <si>
    <t>FLUIDS COST</t>
  </si>
  <si>
    <t>EQ / OP</t>
  </si>
  <si>
    <t>Supervision /</t>
  </si>
  <si>
    <t>System Setup</t>
  </si>
  <si>
    <t>MMPE Unit</t>
  </si>
  <si>
    <t>Please attach invoices for frac. tank rental, transport costs, and fluid disposal</t>
  </si>
  <si>
    <t>Fluid Disposal:</t>
  </si>
  <si>
    <t>Mobile Multi-Phase Extraction Maximum Rates:</t>
  </si>
  <si>
    <t>MMPE System Subcontractor:</t>
  </si>
  <si>
    <t>Task # 7.420 - Mobile Multi-Phase Extraction</t>
  </si>
  <si>
    <t>No.</t>
  </si>
  <si>
    <t>Total Cost From Tables "A"+"B"(Task 7.420)</t>
  </si>
  <si>
    <t>Table A:  Total MMPE Unit Mobe / Rental / Operation Costs</t>
  </si>
  <si>
    <t>Table B:  Total Fluid Storage &amp; Disposal</t>
  </si>
  <si>
    <t>Weekly</t>
  </si>
  <si>
    <t>Monthly</t>
  </si>
  <si>
    <r>
      <t xml:space="preserve">Note: Minimum vacuum pressure capability of pump should be </t>
    </r>
    <r>
      <rPr>
        <b/>
        <i/>
        <sz val="8"/>
        <rFont val="Arial"/>
        <family val="2"/>
      </rPr>
      <t>20" Hg</t>
    </r>
    <r>
      <rPr>
        <i/>
        <sz val="8"/>
        <rFont val="Arial"/>
        <family val="2"/>
      </rPr>
      <t xml:space="preserve"> unless otherwise preapproved. </t>
    </r>
  </si>
  <si>
    <t>(# of wk/mo)</t>
  </si>
  <si>
    <t>Report</t>
  </si>
  <si>
    <t>Approved</t>
  </si>
  <si>
    <t>Incident No</t>
  </si>
  <si>
    <t>Total Hours*</t>
  </si>
  <si>
    <t>* - Only active operation time may be claimed.  Standby time is not reimbursable.</t>
  </si>
  <si>
    <t>Hourly Rate</t>
  </si>
  <si>
    <t>Supervision</t>
  </si>
  <si>
    <t>Onsite</t>
  </si>
  <si>
    <t>Active Hours</t>
  </si>
  <si>
    <t>Subcontractor</t>
  </si>
  <si>
    <t>Subcon</t>
  </si>
  <si>
    <r>
      <t xml:space="preserve">Rental - Emissions Control Equipment </t>
    </r>
    <r>
      <rPr>
        <b/>
        <i/>
        <sz val="11"/>
        <rFont val="Times New Roman"/>
        <family val="1"/>
      </rPr>
      <t>(Outgassing treatment)</t>
    </r>
  </si>
  <si>
    <t>Rental Costs</t>
  </si>
  <si>
    <t>This task is applicable only for the rental of emissions treatment equipment where mandated by state or local air quality ordinances.</t>
  </si>
  <si>
    <t>This task does not cover standard AFVR emissions recording/monitoring/sampling equipment, which is included in Task 2.084.</t>
  </si>
  <si>
    <t>Regulatory Reporting Requirements for AFVR</t>
  </si>
  <si>
    <t>This task is applicable only for submitting an emissions treatment report where mandated by state or local air quality ordinances.</t>
  </si>
  <si>
    <t>Low BP Fuels   /   WasteOil</t>
  </si>
  <si>
    <t xml:space="preserve">Low BP Fuels ***   </t>
  </si>
  <si>
    <t>504.1 (EDB)</t>
  </si>
  <si>
    <t xml:space="preserve">Low BP Fuels   </t>
  </si>
  <si>
    <t>Metals: Pb</t>
  </si>
  <si>
    <t xml:space="preserve">Med-High BP Fuels </t>
  </si>
  <si>
    <t>EPA 602</t>
  </si>
  <si>
    <t>EPA 625 BNA +TIC</t>
  </si>
  <si>
    <t>Waste Oil</t>
  </si>
  <si>
    <t>* Multiple method sets may be claimed at a single site where different system types exist(ed).  However, mutually-exclusive sets may not be claimed for a single sample location (e.g., Code #220 with #272 or #740, etc.).</t>
  </si>
  <si>
    <t xml:space="preserve">Total Analytical Costs [4.090] </t>
  </si>
  <si>
    <t>*** EDB may be analyzed separately via EPA 504.1 for initial characterization and at site closure.</t>
  </si>
  <si>
    <t>pg 2 of 2</t>
  </si>
  <si>
    <r>
      <t>Drilling MaxRate</t>
    </r>
    <r>
      <rPr>
        <b/>
        <sz val="7"/>
        <rFont val="Arial"/>
        <family val="2"/>
      </rPr>
      <t xml:space="preserve"> </t>
    </r>
    <r>
      <rPr>
        <i/>
        <sz val="7"/>
        <rFont val="Arial"/>
        <family val="2"/>
      </rPr>
      <t>($/ft)</t>
    </r>
  </si>
  <si>
    <r>
      <t>Supervision Max</t>
    </r>
    <r>
      <rPr>
        <i/>
        <sz val="8"/>
        <rFont val="Arial"/>
        <family val="2"/>
      </rPr>
      <t xml:space="preserve"> ($/ft)</t>
    </r>
  </si>
  <si>
    <r>
      <t xml:space="preserve">Code </t>
    </r>
    <r>
      <rPr>
        <i/>
        <sz val="7"/>
        <rFont val="Arial"/>
        <family val="2"/>
      </rPr>
      <t>(* above)</t>
    </r>
  </si>
  <si>
    <r>
      <t>[</t>
    </r>
    <r>
      <rPr>
        <b/>
        <u/>
        <sz val="9"/>
        <rFont val="Arial"/>
        <family val="2"/>
      </rPr>
      <t>Task 3.398</t>
    </r>
    <r>
      <rPr>
        <b/>
        <sz val="9"/>
        <rFont val="Arial"/>
        <family val="2"/>
      </rPr>
      <t>]</t>
    </r>
  </si>
  <si>
    <r>
      <t xml:space="preserve">Diameter </t>
    </r>
    <r>
      <rPr>
        <i/>
        <sz val="8"/>
        <rFont val="Arial"/>
        <family val="2"/>
      </rPr>
      <t>(in)</t>
    </r>
  </si>
  <si>
    <r>
      <t xml:space="preserve">Interval </t>
    </r>
    <r>
      <rPr>
        <i/>
        <sz val="8"/>
        <rFont val="Arial"/>
        <family val="2"/>
      </rPr>
      <t>(ft bgs)</t>
    </r>
  </si>
  <si>
    <r>
      <t>(ft bgs)</t>
    </r>
    <r>
      <rPr>
        <vertAlign val="superscript"/>
        <sz val="8"/>
        <rFont val="Arial"/>
        <family val="2"/>
      </rPr>
      <t>2</t>
    </r>
  </si>
  <si>
    <r>
      <t>[</t>
    </r>
    <r>
      <rPr>
        <b/>
        <u/>
        <sz val="10"/>
        <rFont val="Arial"/>
        <family val="2"/>
      </rPr>
      <t>Task 3.101</t>
    </r>
    <r>
      <rPr>
        <b/>
        <sz val="10"/>
        <rFont val="Arial"/>
        <family val="2"/>
      </rPr>
      <t>] Field Supervision Costs</t>
    </r>
  </si>
  <si>
    <r>
      <t>Maximum Rate</t>
    </r>
    <r>
      <rPr>
        <i/>
        <sz val="7"/>
        <rFont val="Arial"/>
        <family val="2"/>
      </rPr>
      <t xml:space="preserve"> ($/ft)</t>
    </r>
  </si>
  <si>
    <r>
      <t>Units</t>
    </r>
    <r>
      <rPr>
        <i/>
        <sz val="8"/>
        <rFont val="Arial"/>
        <family val="2"/>
      </rPr>
      <t xml:space="preserve"> (miles)</t>
    </r>
  </si>
  <si>
    <r>
      <t xml:space="preserve">Max Rate </t>
    </r>
    <r>
      <rPr>
        <i/>
        <sz val="7"/>
        <rFont val="Arial"/>
        <family val="2"/>
      </rPr>
      <t>(per event)</t>
    </r>
  </si>
  <si>
    <r>
      <t xml:space="preserve">Single Round-Trip Travel Mileage </t>
    </r>
    <r>
      <rPr>
        <i/>
        <sz val="7"/>
        <rFont val="Arial"/>
        <family val="2"/>
      </rPr>
      <t>(to consultant's nearest office)</t>
    </r>
  </si>
  <si>
    <r>
      <t>Monitoring Well Depth to Water Sounding Only</t>
    </r>
    <r>
      <rPr>
        <b/>
        <sz val="8"/>
        <rFont val="Arial"/>
        <family val="2"/>
      </rPr>
      <t xml:space="preserve"> </t>
    </r>
    <r>
      <rPr>
        <i/>
        <sz val="8"/>
        <rFont val="Arial"/>
        <family val="2"/>
      </rPr>
      <t>(for dry wells)</t>
    </r>
  </si>
  <si>
    <r>
      <t xml:space="preserve">Supply Well Purging &amp; Sampling </t>
    </r>
    <r>
      <rPr>
        <i/>
        <sz val="7"/>
        <rFont val="Arial"/>
        <family val="2"/>
      </rPr>
      <t>(written Incident Manager request)</t>
    </r>
  </si>
  <si>
    <r>
      <t xml:space="preserve">Surface Water Sampling </t>
    </r>
    <r>
      <rPr>
        <i/>
        <sz val="7"/>
        <rFont val="Arial"/>
        <family val="2"/>
      </rPr>
      <t>(written Incident Manager request)</t>
    </r>
  </si>
  <si>
    <t xml:space="preserve">** Typical frequency is 1 base midline sample per tank, with additional samples at 6'-20', and every 10' in tank length thereafter, with one sample per dispenser/sump and one sample every 10' of product line length, where contamination is suspected or observed. See Section 5.3 and Table 1 in the current STIRA Guidelines for further clarification.  </t>
  </si>
  <si>
    <t>* Overexcavation samples should be collected along the pit bottom at location(s) where contamination is likely to be present, with one sample collected from each excavation side wall.  See the current STIRA Guidelines and 2010 RRD Scope of Work Document for additional details.</t>
  </si>
  <si>
    <t>** Release types based on System Type from Section 2 of the Commercial UST Initial Abatement Action Secondary Form (Sec-A.1).</t>
  </si>
  <si>
    <t>This task does not cover standard emissions recording/monitoring/sampling data (included in the FP Recovery/Remediation Monitoring Report).</t>
  </si>
  <si>
    <t>Report Prep.</t>
  </si>
  <si>
    <t>Date(s)</t>
  </si>
  <si>
    <t>P-2b - PRIMARY FORM - SECTION TWO - AGGRESSIVE FLUID / VAPOR RECOVERY</t>
  </si>
  <si>
    <t>Task is applicable for all FP Level Checks (not AFVR-event specific), but may not be claimed if FP is not present (See 4.031/4.032)</t>
  </si>
  <si>
    <t>P-2c - PRIMARY FORM - SECTION TWO - FP/VR SYSTEM</t>
  </si>
  <si>
    <t>Cost for Aggressive Fluid / Vapor Recovery (AFVR) Event</t>
  </si>
  <si>
    <t>Aggressive Fluid / Vapor Recovery (AFVR) Events</t>
  </si>
  <si>
    <t>Specify Free Product / Vapor Recovery System Plan</t>
  </si>
  <si>
    <t>Utilized</t>
  </si>
  <si>
    <t>Cost for a Free Product / Vapor Recovery System</t>
  </si>
  <si>
    <t>Reimbursable maximum based on 'Low-bid'.</t>
  </si>
  <si>
    <t>Field Supervision of FP/VR System Installation</t>
  </si>
  <si>
    <t xml:space="preserve">Free Product / Vapor Recovery (FP/VR) Systems </t>
  </si>
  <si>
    <t>Maximum rate is $1,185.00 per site</t>
  </si>
  <si>
    <t>Cannot exceed 8-hrs each for first and last days, plus 8-hrs per week for each week of the installation event.</t>
  </si>
  <si>
    <t xml:space="preserve">Hourly units apply only to onsite supervision/inspection of installation.  Standby time is not covered. </t>
  </si>
  <si>
    <t>Preapp /</t>
  </si>
  <si>
    <t>TA No</t>
  </si>
  <si>
    <t>Name</t>
  </si>
  <si>
    <t>Vendor</t>
  </si>
  <si>
    <t>Cost to Install a Free Product / Vapor Recovery System</t>
  </si>
  <si>
    <t>County Monitoring Well Permit Fees</t>
  </si>
  <si>
    <t>If not included in the Initial Abatement Action or Limited Site Assessment Secondary Forms, this Task requires Preapproval.</t>
  </si>
  <si>
    <t>Surveyed</t>
  </si>
  <si>
    <t>Note: Where analytical rates for a given method vary within a single event (e.g., rushed samples, multiple labs used, etc.), or where additional unlisted parameters are needed, include additional costs on a second copy of this page of Sec-A.1 attached to this form with a written explanation and documentation of Incident Manager approval (where applicable).</t>
  </si>
  <si>
    <t>(Represents costs for the 20-Day Status Report)</t>
  </si>
  <si>
    <t>Section 2: Laboratory Analytical Costs (Soil)</t>
  </si>
  <si>
    <t xml:space="preserve">Section 2: Groundwater Sampling / Analytical Costs </t>
  </si>
  <si>
    <t xml:space="preserve">This Section covers the collection and laboratory anaylsis of groundwater samples to compensate for the lack of pit bottom soil samples due to shallow bedrock or an elevated water table. </t>
  </si>
  <si>
    <t>Part A: Groundwater Sampling Costs</t>
  </si>
  <si>
    <t xml:space="preserve">Part B: Groundwater Sampling Analytical Costs </t>
  </si>
  <si>
    <t xml:space="preserve">Section 2: Soil / Groundwater Analytical Costs </t>
  </si>
  <si>
    <t>Section 3: Other / Miscellaneous Costs</t>
  </si>
  <si>
    <t>This Section covers the laboratory anaylsis of soil and groundwater samples to evaluate the potential of the release to impact the local shallow aquifer.</t>
  </si>
  <si>
    <t xml:space="preserve">Section 1: Monitoring Well Installation Costs </t>
  </si>
  <si>
    <t>* Multiple method sets may be claimed at a single site where different fuel type systems exist(ed).  However, mutually-exclusive sets may not be claimed for a single sample location (e.g., Code #220 with #272 or #740, etc.).</t>
  </si>
  <si>
    <t>Part A:  Soil Vertical Extent Sampling Analytical Costs</t>
  </si>
  <si>
    <t>Note: Where analytical rates for a given method vary within a single event (e.g., rushed samples, multiple labs used, etc.), or where additional unlisted parameters are needed, include additional costs on a separate copy of the Sec-C.3 attached to this form with a written explanation and documentation of Incident Manager approval.  Note: The Section 3 maximum defined below cannot be multiplied through the need for extra copies of Sec-C.3 for additional analytical sets.</t>
  </si>
  <si>
    <t>* Only two mobilization events are eligible (the initial source area well mobilization, and</t>
  </si>
  <si>
    <t>(see System Type - Sec-A.1)</t>
  </si>
  <si>
    <t>This Task Requires Preapproval.</t>
  </si>
  <si>
    <t>Attach SECONDARY FORM Sec-E to document all boom and sorbent material expenses.</t>
  </si>
  <si>
    <t>If not related to an emergency response surface water product recovery event, this Task Requires Preapproval.</t>
  </si>
  <si>
    <t>If not related to a single, initial Emergency Response FP Recovery Event, this Task Requires Preapproval.</t>
  </si>
  <si>
    <t>If not included in the Initial Abatement Action Secondary Forms, this Task requires Preapproval.  Attach SECONDARY FORM Sec-F.</t>
  </si>
  <si>
    <t>Total Consultant</t>
  </si>
  <si>
    <t>Hours</t>
  </si>
  <si>
    <t xml:space="preserve">Total Maintenance </t>
  </si>
  <si>
    <t>Costs from Secondary</t>
  </si>
  <si>
    <t>Form Sec-D</t>
  </si>
  <si>
    <t>Consultant /</t>
  </si>
  <si>
    <t>Assoc. Report</t>
  </si>
  <si>
    <t>Task / Date</t>
  </si>
  <si>
    <t>of Work</t>
  </si>
  <si>
    <t>COST</t>
  </si>
  <si>
    <t>(Move Total to Primary Form Under Corresponding Task Code)</t>
  </si>
  <si>
    <t>EVENT 1</t>
  </si>
  <si>
    <t>EVENT 2</t>
  </si>
  <si>
    <t>EVENT 3</t>
  </si>
  <si>
    <t>EVENT 4</t>
  </si>
  <si>
    <t>EVENT 5</t>
  </si>
  <si>
    <t>EVENT 6</t>
  </si>
  <si>
    <t>EVENT 7</t>
  </si>
  <si>
    <t>EVENT 8</t>
  </si>
  <si>
    <t>EVENT 9</t>
  </si>
  <si>
    <t>EVENT 10</t>
  </si>
  <si>
    <t>Note: Typical onsite maintenance labor costs should average ~3 hours per month.</t>
  </si>
  <si>
    <t>Form</t>
  </si>
  <si>
    <t>P-1</t>
  </si>
  <si>
    <t>P-2a</t>
  </si>
  <si>
    <t>P-2b</t>
  </si>
  <si>
    <t>P-2c</t>
  </si>
  <si>
    <t>P-2d</t>
  </si>
  <si>
    <t>P-2e</t>
  </si>
  <si>
    <t>P-2f</t>
  </si>
  <si>
    <t>P-3a</t>
  </si>
  <si>
    <t>P-3b</t>
  </si>
  <si>
    <t>P-3c</t>
  </si>
  <si>
    <t>P-4a</t>
  </si>
  <si>
    <t>P-4b</t>
  </si>
  <si>
    <t>P-5</t>
  </si>
  <si>
    <t>P-6a</t>
  </si>
  <si>
    <t>P-6b</t>
  </si>
  <si>
    <t>P-6c</t>
  </si>
  <si>
    <t>P-6d</t>
  </si>
  <si>
    <t>P-7a</t>
  </si>
  <si>
    <t>P-7b</t>
  </si>
  <si>
    <t>P-7c</t>
  </si>
  <si>
    <t>P-7d</t>
  </si>
  <si>
    <t>P-8a</t>
  </si>
  <si>
    <t>P-8b</t>
  </si>
  <si>
    <t>Permitting</t>
  </si>
  <si>
    <t>Agency</t>
  </si>
  <si>
    <t>P-9</t>
  </si>
  <si>
    <t>P-10</t>
  </si>
  <si>
    <t>P-11</t>
  </si>
  <si>
    <t>P-12</t>
  </si>
  <si>
    <r>
      <t xml:space="preserve">  </t>
    </r>
    <r>
      <rPr>
        <b/>
        <i/>
        <sz val="9"/>
        <rFont val="Times New Roman"/>
        <family val="1"/>
      </rPr>
      <t>The total of the invoices billed to the client must equal or exceed the claim amount.</t>
    </r>
  </si>
  <si>
    <t>Response</t>
  </si>
  <si>
    <t>Fire District Name</t>
  </si>
  <si>
    <t>County / City /</t>
  </si>
  <si>
    <t>Fire Dept Responder</t>
  </si>
  <si>
    <t>Rank/Name of</t>
  </si>
  <si>
    <t>Cost for Leasing a Free Product / Vapor Recovery System</t>
  </si>
  <si>
    <t>Total lifetime lease costs cannot exceed the original bid purchase price estimate.</t>
  </si>
  <si>
    <t>Lease</t>
  </si>
  <si>
    <t>Leasor</t>
  </si>
  <si>
    <t>Sorbent Boom Maintenance</t>
  </si>
  <si>
    <t>Cost for Booms and Sorbent Materials</t>
  </si>
  <si>
    <t>Total Boom/Sorbent</t>
  </si>
  <si>
    <t>Costs from</t>
  </si>
  <si>
    <t>Permit</t>
  </si>
  <si>
    <t>Permit Dates:</t>
  </si>
  <si>
    <t>Permit for Land Application (UST-70)</t>
  </si>
  <si>
    <t>Certificate of Disposal (UST-71)</t>
  </si>
  <si>
    <t>Agreement for Land Application (UST-72)</t>
  </si>
  <si>
    <t>Soil Disposal / Treatment Permits</t>
  </si>
  <si>
    <t>Remedial Permits</t>
  </si>
  <si>
    <t>Agreement Dates:</t>
  </si>
  <si>
    <t>Accepted</t>
  </si>
  <si>
    <t>Completed</t>
  </si>
  <si>
    <t>This task is applicable only in nonattainment areas where mandated by state or local air quality ordinances.</t>
  </si>
  <si>
    <t>Air Quality Permit (Remediation System)</t>
  </si>
  <si>
    <t>Air Quality Registration (Remediation System)</t>
  </si>
  <si>
    <t>This task is applicable only in attainment areas where mandated by state or local air quality ordinances.</t>
  </si>
  <si>
    <t>Non-Discharge Permit</t>
  </si>
  <si>
    <t>P-8a - PRIMARY FORM - SECTION EIGHT - PERMITS &amp; FEES</t>
  </si>
  <si>
    <t>Remedial Permits (cont.)</t>
  </si>
  <si>
    <t>CAMA Minor Development Permit</t>
  </si>
  <si>
    <t>CAMA Major Development Permit</t>
  </si>
  <si>
    <t>Maximum rate based on actual permit fees.</t>
  </si>
  <si>
    <t xml:space="preserve">Permit </t>
  </si>
  <si>
    <t>Fee</t>
  </si>
  <si>
    <t>Cost for Performing a Variance to any Permit</t>
  </si>
  <si>
    <t>Variance Request Dates:</t>
  </si>
  <si>
    <t>P-9 - PRIMARY FORM - SECTION NINE - DISPOSAL SERVICES</t>
  </si>
  <si>
    <t>Disposal Services</t>
  </si>
  <si>
    <t>Cost for Disposal of Free Product and Contaminated Groundwater</t>
  </si>
  <si>
    <t>Cost for Disposal of Sorbent Materials</t>
  </si>
  <si>
    <t>Transport</t>
  </si>
  <si>
    <t>Disposal</t>
  </si>
  <si>
    <t>Lump Bid or</t>
  </si>
  <si>
    <t>Attach vendor invoice and manifest to document actual volume disposed.</t>
  </si>
  <si>
    <t>Unit</t>
  </si>
  <si>
    <t>Drum Count /</t>
  </si>
  <si>
    <t>P-10 - PRIMARY FORM - SECTION TEN - SITE REPAIR</t>
  </si>
  <si>
    <t>Site Repair</t>
  </si>
  <si>
    <t>Structure Repair / Stabilization</t>
  </si>
  <si>
    <t>Attach SECONDARY FORM Sec-A.1 to document utility repair/relocation as part of a Commercial Initial Abatement Action event.</t>
  </si>
  <si>
    <t>Attach SECONDARY FORM Sec-A.1 to document structure repair/stabilization as part of a Commercial Initial Abatement Action event.</t>
  </si>
  <si>
    <t>Cost for Repairing Asphalt and/or Concrete</t>
  </si>
  <si>
    <t>P-11 - PRIMARY FORM - SECTION ELEVEN - CONNECTING TO PUBLIC WATER</t>
  </si>
  <si>
    <t>Connecting to Public Water</t>
  </si>
  <si>
    <t>Maximum rate is $300.00 per agreement</t>
  </si>
  <si>
    <t>Agreements to Connect Water Supply Well Users to Public Water</t>
  </si>
  <si>
    <t>Connections</t>
  </si>
  <si>
    <t>Coordination and Verification of Water Line Connections</t>
  </si>
  <si>
    <t>Connection</t>
  </si>
  <si>
    <t>Water Line coordination and verification applicable only for completed line, and may only be allowed once per property/owner.</t>
  </si>
  <si>
    <t>Cost for Water Line Connection</t>
  </si>
  <si>
    <t>Tonnage</t>
  </si>
  <si>
    <t>Excavation</t>
  </si>
  <si>
    <t>Volume</t>
  </si>
  <si>
    <r>
      <t>Task Requires Preapproval</t>
    </r>
    <r>
      <rPr>
        <i/>
        <sz val="9"/>
        <rFont val="Times New Roman"/>
        <family val="1"/>
      </rPr>
      <t>.</t>
    </r>
  </si>
  <si>
    <t>P-7d - PRIMARY FORM - SECTION SEVEN - REMEDIATION SERVICES (cont.)</t>
  </si>
  <si>
    <t>Cost for Leasing a Remediation System</t>
  </si>
  <si>
    <t>Cost for Mobile Multi-Phase Extraction (MMPE) Event</t>
  </si>
  <si>
    <t>Attach SECONDARY FORM Sec-D to document all MMPE Subcontractor costs.</t>
  </si>
  <si>
    <t>Relocation of System</t>
  </si>
  <si>
    <t>Relocation of a Remediation System (Used)</t>
  </si>
  <si>
    <t>Purchased</t>
  </si>
  <si>
    <t>Attach laboratory and driller invoicing to Secondary Form Sec-C.1 to document actual analytical and drilling costs.</t>
  </si>
  <si>
    <t>Total LSA-I Costs</t>
  </si>
  <si>
    <t>Total LSA-II Costs</t>
  </si>
  <si>
    <t>Total LSA-I (IAA GW)</t>
  </si>
  <si>
    <t>on Form Sec-C.1</t>
  </si>
  <si>
    <t>on Form Sec-C.2</t>
  </si>
  <si>
    <t>Costs on Form Sec-C.3</t>
  </si>
  <si>
    <t>Attach SECONDARY FORM Sec-C.3 to document all Phase I LSA costs for sites with IAA groundwater assessment.</t>
  </si>
  <si>
    <t>Attach laboratory and driller invoicing to Secondary Form Sec-C.2 to document actual analytical and drilling costs.</t>
  </si>
  <si>
    <t>Attach laboratory and driller invoicing to Secondary Form Sec-C.3 to document actual analytical and drilling costs.</t>
  </si>
  <si>
    <t>Applicable only at select Commercial UST release sites.  See STIRA Guidelines for details.</t>
  </si>
  <si>
    <t>Soil borings costs may be reimbursable where required by the Regional Office for vertical extent contaminant delineation in soils.</t>
  </si>
  <si>
    <t>Notice Dates:</t>
  </si>
  <si>
    <t>Received</t>
  </si>
  <si>
    <t>No more than one report per quarter.</t>
  </si>
  <si>
    <t>P-6a - PRIMARY FORM - SECTION SIX - REPORTS</t>
  </si>
  <si>
    <t>P-6b - PRIMARY FORM - SECTION SIX - REPORTS (cont.)</t>
  </si>
  <si>
    <t>P-6c - PRIMARY FORM - SECTION SIX - REPORTS (cont.)</t>
  </si>
  <si>
    <t>System Enhancement Recommendation</t>
  </si>
  <si>
    <t>Applicable to expand an existing CAP system where the technology is appropriate but the original plan has proved insufficient due to unforeseen complications.</t>
  </si>
  <si>
    <t>Not applicable for the simple addition of a few new wells/points where system component upgrade/enhancement is not needed.</t>
  </si>
  <si>
    <t>Applicable to modify a site CAP where a different technology is proposed to replace/enhance an existing system was insufficient due to unforseen circumstances.</t>
  </si>
  <si>
    <t>Not applicable to amend or finish an incomplete CAP or to repair/modify an existing system that was improperly designed, installed, or maintained.</t>
  </si>
  <si>
    <t>Air Emissions Monitoring Report</t>
  </si>
  <si>
    <t>This task is applicable only where emissions reporting is mandated by state or local air quality ordinances.</t>
  </si>
  <si>
    <t>Non-Discharge Permit Report</t>
  </si>
  <si>
    <t>Publicly-Owned Treatment Works (POTW) Permit Report</t>
  </si>
  <si>
    <t>National Pollutant Discharge Elimination System (NPDES) Permit Report</t>
  </si>
  <si>
    <t>Site Closure Report</t>
  </si>
  <si>
    <t>Soil Cleanup / Site Closure Report</t>
  </si>
  <si>
    <t>Cost for NC Professional Land Surveyor (Site Mapping)</t>
  </si>
  <si>
    <t>Deed Recordation / Notice of Residual Petroleum</t>
  </si>
  <si>
    <t>RO Approved</t>
  </si>
  <si>
    <t>Deed Filed</t>
  </si>
  <si>
    <t>DR/NoRP Dates:</t>
  </si>
  <si>
    <t>Maximum rate is $3,000.00 per site.</t>
  </si>
  <si>
    <t>Variance Dates:</t>
  </si>
  <si>
    <t>Requested</t>
  </si>
  <si>
    <t>P-6d - PRIMARY FORM - SECTION SIX - REPORTS (cont.)</t>
  </si>
  <si>
    <t>P-7a - PRIMARY FORM - SECTION SEVEN - REMEDIATION SERVICES</t>
  </si>
  <si>
    <t>Remediation Services</t>
  </si>
  <si>
    <t xml:space="preserve">Hourly units apply only to onsite supervision/inspection of installation.  Standby/office time is not applicable. </t>
  </si>
  <si>
    <t>P-7b - PRIMARY FORM - SECTION SEVEN - REMEDIATION SERVICES</t>
  </si>
  <si>
    <t xml:space="preserve">Remediation System Maintenance </t>
  </si>
  <si>
    <r>
      <t>Maximum rate is</t>
    </r>
    <r>
      <rPr>
        <b/>
        <sz val="9"/>
        <rFont val="Times New Roman"/>
        <family val="1"/>
      </rPr>
      <t xml:space="preserve"> </t>
    </r>
    <r>
      <rPr>
        <sz val="9"/>
        <rFont val="Times New Roman"/>
        <family val="1"/>
      </rPr>
      <t>$93.00 per hour onsite (Crew rate).</t>
    </r>
  </si>
  <si>
    <t>Total Supplies/Materials</t>
  </si>
  <si>
    <t>Cost from Secondary</t>
  </si>
  <si>
    <t>Form Sec-I</t>
  </si>
  <si>
    <t>(See Form Sec-I)</t>
  </si>
  <si>
    <t>Attach SECONDARY FORM Sec-I to document all system supplies/materials expenses.</t>
  </si>
  <si>
    <t>Attach SECONDARY FORM Sec-I to document all system maintenance labor costs.</t>
  </si>
  <si>
    <t>Sec-I - SECONDARY FORM - REMEDIATION SYSTEM MAINTENANCE - TIME AND MATERIALS</t>
  </si>
  <si>
    <t>TASK 7.201 - Remediation System Maintenance Labor</t>
  </si>
  <si>
    <t>Note: Typical monthly maintenance labor costs should average ~3-8 hrs (depending on system type).</t>
  </si>
  <si>
    <t xml:space="preserve">Total Costs for Task 7.201: </t>
  </si>
  <si>
    <t>EVENT 11</t>
  </si>
  <si>
    <t>EVENT 12</t>
  </si>
  <si>
    <t>TASK 2.150 - O&amp;M Expenses for FP/VR System</t>
  </si>
  <si>
    <t>TASK 7.250 - Supplies/Materials Costs for Rem. System</t>
  </si>
  <si>
    <t xml:space="preserve">Total Costs for Task 7.250: </t>
  </si>
  <si>
    <t xml:space="preserve">Total Costs for Task 7.260: </t>
  </si>
  <si>
    <t>Bill</t>
  </si>
  <si>
    <t>Service Provider</t>
  </si>
  <si>
    <t>Cost for a Turnkey Pump And Treat System</t>
  </si>
  <si>
    <t>Cost for a Turnkey Soil Vapor Extraction System</t>
  </si>
  <si>
    <t>Cost for an Turnkey Air Sparging System</t>
  </si>
  <si>
    <t>Cost for a Multiple Technology Remediation System</t>
  </si>
  <si>
    <t>Remediation System Installation Inspection/Certification</t>
  </si>
  <si>
    <t>Cost for Installing a Remediation System</t>
  </si>
  <si>
    <t>Recovery Trench Installation Inspection/Certification</t>
  </si>
  <si>
    <t>Infiltration Gallery Installation Inspection/Certification</t>
  </si>
  <si>
    <t>Cost for Installing a Recovery Trench</t>
  </si>
  <si>
    <t>Cost for Installing an Infiltration Gallery</t>
  </si>
  <si>
    <t>Costs for Remediation System Maintenance Supplies and Equipment</t>
  </si>
  <si>
    <t>Total GAC/AG</t>
  </si>
  <si>
    <t>Costs for GAC/AG (Carbon/Gravel) Unit Replacement</t>
  </si>
  <si>
    <t>Attach SECONDARY FORM Sec-I to document all GAC/AG Unit expenses.</t>
  </si>
  <si>
    <t xml:space="preserve">Only actual costs from direct service providers may be reimbursed.  No consultant markup is allowed.  </t>
  </si>
  <si>
    <t>Consultant labor for self-replacement should be claimed under 7.201.</t>
  </si>
  <si>
    <t>Costs for Utility/Operating Expenses for the Remediation System</t>
  </si>
  <si>
    <t>Task Requires Preapproval.  Attach SECONDARY FORM Sec-J, if applicable.</t>
  </si>
  <si>
    <t>Attach SECONDARY FORM Sec-J, if applicable.</t>
  </si>
  <si>
    <t>Lease Charges for a Thermal or Catalytic Oxidizer</t>
  </si>
  <si>
    <t>Purchase of a Thermal or Catalytic Oxidizer</t>
  </si>
  <si>
    <t>Cost for Permit Fees (All Permits Except Monitoring Well Permits)</t>
  </si>
  <si>
    <t>Costs for Monitoring Well Permit Fees (As Required)</t>
  </si>
  <si>
    <t>System Type(s):</t>
  </si>
  <si>
    <t>Low BP Fuels</t>
  </si>
  <si>
    <t>Med-High BP Fuels</t>
  </si>
  <si>
    <t>Heavy Fuels</t>
  </si>
  <si>
    <t xml:space="preserve">This Section covers post-removal release confirmation assessment from beneath the UST system. </t>
  </si>
  <si>
    <t>(Circle all that apply)*</t>
  </si>
  <si>
    <t>Used/Waste Oil</t>
  </si>
  <si>
    <t>Ethanol-blend</t>
  </si>
  <si>
    <t>Aviation (Leaded) Gas</t>
  </si>
  <si>
    <t xml:space="preserve"> Costs may only be considered eligible if a petroleum release is detected in the Part A sampling.</t>
  </si>
  <si>
    <t>* BP = Boiling Point.     See the 2007 STIRA Guidelines for further explanation and examples of fuel types.</t>
  </si>
  <si>
    <t xml:space="preserve">Part A: Release Confirmation Soil Sampling Analytical Costs </t>
  </si>
  <si>
    <t>Applicability of Method*</t>
  </si>
  <si>
    <t xml:space="preserve">Sample </t>
  </si>
  <si>
    <t>RRD Sample</t>
  </si>
  <si>
    <t>Lab Name</t>
  </si>
  <si>
    <t>Maximum Rate</t>
  </si>
  <si>
    <t>CLAIMED ANALYTICAL</t>
  </si>
  <si>
    <t>(see System Type above)</t>
  </si>
  <si>
    <t>Count **</t>
  </si>
  <si>
    <t xml:space="preserve"> per Sample</t>
  </si>
  <si>
    <t>and Invoice #</t>
  </si>
  <si>
    <t>(per sample)</t>
  </si>
  <si>
    <t>Low Boiling Point Fuels</t>
  </si>
  <si>
    <t>TPH GRO Only</t>
  </si>
  <si>
    <t>Med-High BP Fuel  /  Waste Oil</t>
  </si>
  <si>
    <t>TPH GRO/DRO</t>
  </si>
  <si>
    <t>TPH DRO Only</t>
  </si>
  <si>
    <t>Waste Oil   /   Leaded Gas</t>
  </si>
  <si>
    <t>Metals: Pb &amp; Cr</t>
  </si>
  <si>
    <t>Ethanol-blend Gasoline</t>
  </si>
  <si>
    <t>* Multiple method sets may be claimed at a single site where different system types exist(ed).  However, mutually-exclusive sets may not be claimed for a single sample location (e.g., Code #350 and #360 for a single location, etc.).</t>
  </si>
  <si>
    <t>Part B: Over-excavation Soil Sampling Analytical Costs</t>
  </si>
  <si>
    <t>(see System Type - Section 2)</t>
  </si>
  <si>
    <t>Count *</t>
  </si>
  <si>
    <t>LBP   /   M-HBP   /   WasteO</t>
  </si>
  <si>
    <t>M-HBP  /  Heavy  /  WasteO</t>
  </si>
  <si>
    <t xml:space="preserve">8270 BNA </t>
  </si>
  <si>
    <t>MADEP VPH</t>
  </si>
  <si>
    <t>MADEP EPH</t>
  </si>
  <si>
    <t>Section 3: Reporting Preparation Costs</t>
  </si>
  <si>
    <t>[Task 6.010]</t>
  </si>
  <si>
    <t>(Base component of the IAA Report - Covers the Post-Excavation Soil Contamination Assessment Report portion [STIRA Guidelines])</t>
  </si>
  <si>
    <t>UST Closure Report</t>
  </si>
  <si>
    <t>Total Initial Abatement Action Report Costs</t>
  </si>
  <si>
    <t>[Task 6.015]</t>
  </si>
  <si>
    <t>pg 2 of 3</t>
  </si>
  <si>
    <t>Section 4: Other / Miscellaneous Costs</t>
  </si>
  <si>
    <t>some or all of the costs claimed for any task below if sufficient documentation is not provided to justify the costs as reasonable and necessary.</t>
  </si>
  <si>
    <t>[Tasks]</t>
  </si>
  <si>
    <t>Units</t>
  </si>
  <si>
    <t>Rate per Unit</t>
  </si>
  <si>
    <t>[3.060]</t>
  </si>
  <si>
    <t>[9.020]</t>
  </si>
  <si>
    <t>Attach SECONDARY FORM Sec-A.1 to document utility survey as part of a Commercial Initial Abatement Action event.</t>
  </si>
  <si>
    <t>Task not applicable for free One-Call service, or for soft-boring techniques (air or water knife, vacuum, hand auger, etc. - See Tasks 3.111-3.117.)</t>
  </si>
  <si>
    <t>Hydrogeological Parameter Test</t>
  </si>
  <si>
    <t>Reimbursable maximum based on 'cost'.</t>
  </si>
  <si>
    <t>Report Costs</t>
  </si>
  <si>
    <t>Attach SECONDARY FORM Sec-A.1 to document 20-Day Report as part of a Commercial Initial Abatement Action event.</t>
  </si>
  <si>
    <t>Report Dates:</t>
  </si>
  <si>
    <t>Maximum rate is $730.00 (base report) plus $245.00 per addenda..</t>
  </si>
  <si>
    <t>Base - Soil Contamination Report:</t>
  </si>
  <si>
    <t>Component</t>
  </si>
  <si>
    <t>Comprehensive Site Assessment (Soil Only)</t>
  </si>
  <si>
    <t>Soil Assessment Report</t>
  </si>
  <si>
    <t>Comprehensive Site Assessment (Soil &amp; GW)</t>
  </si>
  <si>
    <t>Comprehensive Site Assessment Addendum</t>
  </si>
  <si>
    <t>Well/Point</t>
  </si>
  <si>
    <t>TASK 4.031 - Monitoring Well Sampling</t>
  </si>
  <si>
    <t>TASK 4.041 - Water Supply Well Sampling</t>
  </si>
  <si>
    <t>TASK 4.051 - Surface Water Sampling</t>
  </si>
  <si>
    <t>Lab</t>
  </si>
  <si>
    <t>Cost for</t>
  </si>
  <si>
    <t>Samples</t>
  </si>
  <si>
    <t>Shipping</t>
  </si>
  <si>
    <t>Total Analytical &amp; Shipping Costs - Task 4.090</t>
  </si>
  <si>
    <t>Total Analytical Costs</t>
  </si>
  <si>
    <t>Total Shipping Costs</t>
  </si>
  <si>
    <t>Analytical</t>
  </si>
  <si>
    <t>Sampled/Gauged</t>
  </si>
  <si>
    <t>Identification #'s</t>
  </si>
  <si>
    <t>Sampling and Analytical Costs</t>
  </si>
  <si>
    <t>Sec-H - SECONDARY FORM - ANALYTICAL COSTS</t>
  </si>
  <si>
    <t>(STF Code #)</t>
  </si>
  <si>
    <t>Req. PreApp. / One per Prop.</t>
  </si>
  <si>
    <t>Attach SECONDARY FORM Sec-J to document all bidded tasks.</t>
  </si>
  <si>
    <t>Requires PreApp.</t>
  </si>
  <si>
    <t>Except 1st EmergencyResp, Req PA</t>
  </si>
  <si>
    <t>Req. PreApp. / Sec-J</t>
  </si>
  <si>
    <t>Req. PreApp. / Sec-E</t>
  </si>
  <si>
    <t>Req. Fire Dept Report</t>
  </si>
  <si>
    <t>Phase I LSA - Receptor and Soil Only</t>
  </si>
  <si>
    <t>Form Sec-C.1</t>
  </si>
  <si>
    <t>Form Sec-C.2</t>
  </si>
  <si>
    <t>Form Sec-C.3</t>
  </si>
  <si>
    <t>Sec-J / Typically Req. PA</t>
  </si>
  <si>
    <r>
      <t xml:space="preserve">If not included in the Initial Abatement Action Secondary Forms, this </t>
    </r>
    <r>
      <rPr>
        <b/>
        <i/>
        <sz val="9"/>
        <rFont val="Times New Roman"/>
        <family val="1"/>
      </rPr>
      <t>Task requires Preapproval</t>
    </r>
    <r>
      <rPr>
        <i/>
        <sz val="9"/>
        <rFont val="Times New Roman"/>
        <family val="1"/>
      </rPr>
      <t xml:space="preserve">. </t>
    </r>
    <r>
      <rPr>
        <b/>
        <i/>
        <sz val="9"/>
        <rFont val="Times New Roman"/>
        <family val="1"/>
      </rPr>
      <t xml:space="preserve"> Attach SECONDARY FORM Sec-F.</t>
    </r>
  </si>
  <si>
    <t>Req. PreApp. / Sec-F</t>
  </si>
  <si>
    <t>Sec-A.2 or Sec-F (Req PA)</t>
  </si>
  <si>
    <t>Attach SECONDARY FORM Sec-A.2 to document Drill Rig Mobilization as part of a Commercial Initial Abatement Action event.</t>
  </si>
  <si>
    <t>Overnight stays for day-early arrival / day-late departure allowed only as part of a multi-event 'milk run', with mobilization expenses reduced accordingly.</t>
  </si>
  <si>
    <t>Sec-A.1 (or Req PreApp)</t>
  </si>
  <si>
    <t>Sec-A.2 or Sec-G (Req PA)</t>
  </si>
  <si>
    <t>Req. PreApp. / Sec-G</t>
  </si>
  <si>
    <t>Sec-A.1/A.2 or Sec-H (Req PA)</t>
  </si>
  <si>
    <t>P-8b - PRIMARY FORM - SECTION EIGHT - PERMITS &amp; FEES (cont.)</t>
  </si>
  <si>
    <t>Task covers purging and collection of all sample sets needed.</t>
  </si>
  <si>
    <t>Costs for Analytical and Shipping</t>
  </si>
  <si>
    <t>Maximum rates vary based on applicable analytical code</t>
  </si>
  <si>
    <t>Attach SECONDARY FORM Sec-A.1/A.2 (and IM Authorization if required) to document Analytical costs as part of a Commercial IAA event.</t>
  </si>
  <si>
    <t>Sec-A.1</t>
  </si>
  <si>
    <t>Total Analytical &amp; Shipping</t>
  </si>
  <si>
    <t>Costs on Form Sec-G</t>
  </si>
  <si>
    <t>Rate per Foot</t>
  </si>
  <si>
    <t>(Staff Initials)</t>
  </si>
  <si>
    <t>(hrs)</t>
  </si>
  <si>
    <t>($/ft)</t>
  </si>
  <si>
    <t xml:space="preserve">Drilling </t>
  </si>
  <si>
    <t>Supervisor</t>
  </si>
  <si>
    <t>Footage</t>
  </si>
  <si>
    <t>Superv.</t>
  </si>
  <si>
    <t>Attached ?</t>
  </si>
  <si>
    <t>Well Const. &amp;</t>
  </si>
  <si>
    <t>Boring Logs</t>
  </si>
  <si>
    <t>TASK 3.101 - Drilling Supervision</t>
  </si>
  <si>
    <t>Total Cost - Task 3.101</t>
  </si>
  <si>
    <r>
      <t>(feet bgs)</t>
    </r>
    <r>
      <rPr>
        <vertAlign val="superscript"/>
        <sz val="8"/>
        <rFont val="Arial"/>
        <family val="2"/>
      </rPr>
      <t>1</t>
    </r>
  </si>
  <si>
    <t>ID</t>
  </si>
  <si>
    <t>Type</t>
  </si>
  <si>
    <t>Rig</t>
  </si>
  <si>
    <t>Depth to</t>
  </si>
  <si>
    <t>Water</t>
  </si>
  <si>
    <t>Interval</t>
  </si>
  <si>
    <t>(ft bgs)</t>
  </si>
  <si>
    <t>Boring /</t>
  </si>
  <si>
    <r>
      <t>Code</t>
    </r>
    <r>
      <rPr>
        <b/>
        <vertAlign val="superscript"/>
        <sz val="10"/>
        <rFont val="Arial"/>
        <family val="2"/>
      </rPr>
      <t>2</t>
    </r>
  </si>
  <si>
    <r>
      <t>(ft bgs)</t>
    </r>
    <r>
      <rPr>
        <vertAlign val="superscript"/>
        <sz val="8"/>
        <rFont val="Arial"/>
        <family val="2"/>
      </rPr>
      <t>3</t>
    </r>
  </si>
  <si>
    <t>Diameter</t>
  </si>
  <si>
    <t>(in)</t>
  </si>
  <si>
    <t>Time</t>
  </si>
  <si>
    <t>Total Cost -</t>
  </si>
  <si>
    <t xml:space="preserve">Drill Rig Mobe (3.398) </t>
  </si>
  <si>
    <t>Comparable Task</t>
  </si>
  <si>
    <t>This Section covers the installation of a shallow Type II monitoring well for the</t>
  </si>
  <si>
    <t xml:space="preserve">assessment of groundwater beneath the Release Source Area </t>
  </si>
  <si>
    <t>during a Phase I Limited Site Assessment.</t>
  </si>
  <si>
    <t>Date*</t>
  </si>
  <si>
    <t>Field Supervision Costs</t>
  </si>
  <si>
    <t>Part C:  Soil Vertical Extent Sampling Analytical Costs</t>
  </si>
  <si>
    <t>Total Soil Analytical Costs</t>
  </si>
  <si>
    <t>Total GW Analytical Costs</t>
  </si>
  <si>
    <t>Total Misc. Costs</t>
  </si>
  <si>
    <t xml:space="preserve">(LSA costs not defined in the above tables, including site preparation, utility clearance, consultant oversight, sample collection, site restoration, travel, per diems, receptor survey, </t>
  </si>
  <si>
    <t>Total Task 2.600:</t>
  </si>
  <si>
    <t>Total Task 2.610:</t>
  </si>
  <si>
    <t>IAA / LSA</t>
  </si>
  <si>
    <t>or TA No</t>
  </si>
  <si>
    <t>Task covers all consulting costs associated with the supervision of boring advancement and/or installation of wells (travel, office coordination, etc.).</t>
  </si>
  <si>
    <t>O&amp;M Utilities</t>
  </si>
  <si>
    <t>&amp; Telemetry</t>
  </si>
  <si>
    <t>Bills</t>
  </si>
  <si>
    <t>Replacement</t>
  </si>
  <si>
    <t>Cost for GAC/AG</t>
  </si>
  <si>
    <t>Unit Removal &amp;</t>
  </si>
  <si>
    <t>Task not applicable for soil boring abandonment.</t>
  </si>
  <si>
    <t xml:space="preserve">Total Number </t>
  </si>
  <si>
    <t>Costs for 1-Inch Well Installation (Code 1A)</t>
  </si>
  <si>
    <t>Costs for 2-Inch Well Installation (Code 2A)</t>
  </si>
  <si>
    <t>Costs for 4-Inch Well Installation (Code 4A)</t>
  </si>
  <si>
    <t>Costs for Soil Boring (Code HA or SB)</t>
  </si>
  <si>
    <t>Costs for 1-Inch Well Installation via Direct Push Technology (Code 1P)</t>
  </si>
  <si>
    <t>Costs for 2-Inch Well Installation via Direct Push Technology (Code 2P)</t>
  </si>
  <si>
    <t>Total 1-Inch DPT Well</t>
  </si>
  <si>
    <t>Costs on Sec Form(s):</t>
  </si>
  <si>
    <r>
      <t xml:space="preserve">Attach boring logs, well construction records and driller invoicing to </t>
    </r>
    <r>
      <rPr>
        <b/>
        <i/>
        <sz val="9"/>
        <rFont val="Times New Roman"/>
        <family val="1"/>
      </rPr>
      <t>SECONDARY FORM Sec-F</t>
    </r>
    <r>
      <rPr>
        <i/>
        <sz val="9"/>
        <rFont val="Times New Roman"/>
        <family val="1"/>
      </rPr>
      <t xml:space="preserve"> to document actual drilling footage and costs.</t>
    </r>
  </si>
  <si>
    <t>Boring</t>
  </si>
  <si>
    <t>Depth</t>
  </si>
  <si>
    <t>Drilling</t>
  </si>
  <si>
    <t>Subtotal Cost</t>
  </si>
  <si>
    <t>Installation</t>
  </si>
  <si>
    <t xml:space="preserve">Event </t>
  </si>
  <si>
    <t>Count of</t>
  </si>
  <si>
    <t>Crew</t>
  </si>
  <si>
    <t>Overnight</t>
  </si>
  <si>
    <t>Cost</t>
  </si>
  <si>
    <t>Stays</t>
  </si>
  <si>
    <t>Subtotal</t>
  </si>
  <si>
    <t>Total Cost - Task 3.398</t>
  </si>
  <si>
    <t>Sec-E - SECONDARY FORM - FP/VR SYSTEM &amp; BOOM MAINTENANCE - TIME AND MATERIALS</t>
  </si>
  <si>
    <t>Sec-D - SECONDARY FORM - FREE PRODUCT RECOVERY - AFVR / MMPE</t>
  </si>
  <si>
    <t>Sec-F - SECONDARY FORM - DRILLING SUPERVISION AND DRILLING SUBCONTRACTOR COSTS</t>
  </si>
  <si>
    <t>Method</t>
  </si>
  <si>
    <t>Rate/foot</t>
  </si>
  <si>
    <t>Driller</t>
  </si>
  <si>
    <t xml:space="preserve">Screened </t>
  </si>
  <si>
    <t xml:space="preserve">Total Costs for Task 7.261: </t>
  </si>
  <si>
    <t>Comp. Site Assess. (soil &amp; gw)</t>
  </si>
  <si>
    <t>Comp. Site Assess. Addendum</t>
  </si>
  <si>
    <t>Soil Cleanup Plan</t>
  </si>
  <si>
    <t>Public Notification</t>
  </si>
  <si>
    <t>System</t>
  </si>
  <si>
    <t>Startup Date</t>
  </si>
  <si>
    <t>(tons)</t>
  </si>
  <si>
    <t>** Commercial release types should match the System Type from Section 2 of the associated Initial Abatement Action Secondary Form (Sec-A.1).</t>
  </si>
  <si>
    <t>Note: Where analytical rates for a given method vary within a single event (e.g., rushed samples, multiple labs used, etc.), or where additional unlisted parameters are needed, include additional costs on a copy of Sec-C.1 Page 2 attached to this form with a written explanation and documentation of Incident Manager approval.</t>
  </si>
  <si>
    <t>If the above does not describe your situation, check Secondary Form Sec-C.2, for Commercial sites where an LSA-II has been deemed necessary, or Secondary Forms Sec-C.3, where groundwater sampling was required as part of the Initial Abatement Action and groundwater sampling duplication is not needed for the Limited Site Assessment, only receptor information and vertical extent soil delineation.</t>
  </si>
  <si>
    <t>Sec-C.1 - PHASE I LIMITED SITE ASSESSMENT - FULL</t>
  </si>
  <si>
    <t>(Release Fuel Type **)</t>
  </si>
  <si>
    <t xml:space="preserve">See also the current STIRA guidelines for additional details on applicable classification of release fuel types. </t>
  </si>
  <si>
    <r>
      <t xml:space="preserve">Drill Rig Mobilization Cost </t>
    </r>
    <r>
      <rPr>
        <i/>
        <sz val="8"/>
        <rFont val="Arial"/>
        <family val="2"/>
      </rPr>
      <t>(Applicable only where hand augered borings are not feasible)</t>
    </r>
  </si>
  <si>
    <t>the subsequent groundwater flow delineation wells event.)</t>
  </si>
  <si>
    <t xml:space="preserve">of the need for additional LSA-II wells (including any Type III deep wells).  </t>
  </si>
  <si>
    <t xml:space="preserve">by the Incident Manager based on complicated site hydrogeology.   Attach an additional copy of this page (Sec-C.2 Page 1), along with written documentation from the site's Incident Manager </t>
  </si>
  <si>
    <t>All bids must be notarized if Main Consultant/Contractor submits a bid.  Main Consultant's bid must predate all other bids.</t>
  </si>
  <si>
    <t>Quoted Lease</t>
  </si>
  <si>
    <t>Attach a copy of the Invitation to Bid Letter and Bids from all subcontractors, and the final invoice from the subcontractor who performed the work.</t>
  </si>
  <si>
    <t>Lease for Task:</t>
  </si>
  <si>
    <t>Term</t>
  </si>
  <si>
    <t xml:space="preserve">HISTORIC LEASE COSTS (previous claims): </t>
  </si>
  <si>
    <t xml:space="preserve">ORIGINAL PURCHASE PRICE (from initial bids): </t>
  </si>
  <si>
    <t>Attach SECONDARY FORM Sec-J to document all bidded costs.</t>
  </si>
  <si>
    <t>Attach SECONDARY FORM Sec-J to document all bidded and lease costs.</t>
  </si>
  <si>
    <t xml:space="preserve">Sec-J - SECONDARY FORM - BIDDING / LEASING </t>
  </si>
  <si>
    <t>Date(s) of Lease</t>
  </si>
  <si>
    <t>Start</t>
  </si>
  <si>
    <t>End</t>
  </si>
  <si>
    <t>Monitoring Rpt. (preCap-Initial)</t>
  </si>
  <si>
    <t>Monitoring Rpt. (preCap-Subs.)</t>
  </si>
  <si>
    <t>System Enhancement Recomm.</t>
  </si>
  <si>
    <t>New Technology Cleanup Plan</t>
  </si>
  <si>
    <t>Air Emissions Mon. Rpt.</t>
  </si>
  <si>
    <t>Non-Discharge Permit Rpt.</t>
  </si>
  <si>
    <t>POTW Monitoring Rpt.</t>
  </si>
  <si>
    <t>NPDES Monitoring Rpt.</t>
  </si>
  <si>
    <t>Site Closure Rpt.</t>
  </si>
  <si>
    <t>Soil Cleanup &amp; Site Closure Rpt.</t>
  </si>
  <si>
    <t>Cost for NC Prof. Surveyor</t>
  </si>
  <si>
    <t>Variance Request</t>
  </si>
  <si>
    <t>REMEDIAL SERVICES</t>
  </si>
  <si>
    <t>Cost for Pump &amp; Treat System</t>
  </si>
  <si>
    <t>Cost for SVE System</t>
  </si>
  <si>
    <t>Cost for Air Sparge System</t>
  </si>
  <si>
    <t>Cost for Mult-Tech. Rem. Syst.</t>
  </si>
  <si>
    <t>[8.105]</t>
  </si>
  <si>
    <r>
      <t>Units</t>
    </r>
    <r>
      <rPr>
        <i/>
        <sz val="8"/>
        <rFont val="Arial"/>
        <family val="2"/>
      </rPr>
      <t xml:space="preserve"> (wells)</t>
    </r>
  </si>
  <si>
    <t>Rate per Event*</t>
  </si>
  <si>
    <t>Ethanol-blend Gasoline (!)</t>
  </si>
  <si>
    <t>SM 6200B + 5 Oxy.</t>
  </si>
  <si>
    <t>! - Task 4.090 Code #240 includes five non-2L-listed oxygenates (ETBE, TAA, TAME, TBA, TBF) and may only be analyzed per the express request of the site's Incident Manager.</t>
  </si>
  <si>
    <t>SM 6200B ext</t>
  </si>
  <si>
    <t>Permitting Agency</t>
  </si>
  <si>
    <t>Site Recon. &amp; Receptor Update</t>
  </si>
  <si>
    <t>Installation/Service of Pass. Skimmer</t>
  </si>
  <si>
    <t>Cost to Install FP/VR System</t>
  </si>
  <si>
    <t>Init. Site Eval./Measure &amp; Mon. Vapor</t>
  </si>
  <si>
    <t>Reg. Reporting Requirements (AFVR)</t>
  </si>
  <si>
    <t>Rental - AFVR Emiss. Control Equip.</t>
  </si>
  <si>
    <t>Boom/Sorbent Maintenance</t>
  </si>
  <si>
    <t>Preparation of UST Closure Work Plan</t>
  </si>
  <si>
    <t>Supervision of Drilling Field Work</t>
  </si>
  <si>
    <t>Soil Boring (HA or SB)</t>
  </si>
  <si>
    <t>1-inch Well (1A)</t>
  </si>
  <si>
    <t>2-inch Well (2A)</t>
  </si>
  <si>
    <t>4-inch Well (4A)</t>
  </si>
  <si>
    <t>Telescoping Type III Well (T3)</t>
  </si>
  <si>
    <t>Geoprobe 1-inch Well (1P)</t>
  </si>
  <si>
    <t>Geoprobe 2-inch Well (2P)</t>
  </si>
  <si>
    <t>Cost Specialty Drilling (S)</t>
  </si>
  <si>
    <t>Surveying Top of Well Casing</t>
  </si>
  <si>
    <t>Cost for Sampling Monitoring Well</t>
  </si>
  <si>
    <t>Cost for Samp. Contaminated WSW</t>
  </si>
  <si>
    <t>Deed Recordation (NoRP/LUR)</t>
  </si>
  <si>
    <t>Rem. Syst. Install. Inspection/Certif.</t>
  </si>
  <si>
    <t>Infilt. Gallery Install. Inspect./Certif.</t>
  </si>
  <si>
    <t>Rec. Trench Install Inspect./Certif.</t>
  </si>
  <si>
    <t>Cost for Installation of Infilt. Gallery</t>
  </si>
  <si>
    <t>Cost for Installation of Rec. Trench</t>
  </si>
  <si>
    <t>Cost for Installation of Rem. System</t>
  </si>
  <si>
    <t>Lease Remediation System</t>
  </si>
  <si>
    <t>Cost for MMPE Event</t>
  </si>
  <si>
    <t>Certificate Of Disposal (UST-71)</t>
  </si>
  <si>
    <t>Agmt for Land Application (UST-72)</t>
  </si>
  <si>
    <t>Structure Repair/Stabilization</t>
  </si>
  <si>
    <t>Cost for Repairing/Replacing Utilities</t>
  </si>
  <si>
    <t>Cost for Repairing Asphalt/Concrete</t>
  </si>
  <si>
    <t>Coordination &amp; Verif. Connections</t>
  </si>
  <si>
    <t>Cost for Drums for FP/Sorbents</t>
  </si>
  <si>
    <t>Initial Site Evaluation to Measure and Monitor Vapors</t>
  </si>
  <si>
    <t>Cost for Drums (for spent sorbents and/or FP)</t>
  </si>
  <si>
    <t>Consultant Supervision of Drilling Field Work</t>
  </si>
  <si>
    <t>Costs for Sampling Contaminated Water Supply Wells (Third Party Costs)</t>
  </si>
  <si>
    <r>
      <rPr>
        <i/>
        <sz val="10"/>
        <rFont val="Times New Roman"/>
        <family val="1"/>
      </rPr>
      <t>In Situ</t>
    </r>
    <r>
      <rPr>
        <sz val="10"/>
        <rFont val="Times New Roman"/>
        <family val="1"/>
      </rPr>
      <t xml:space="preserve"> Air Sparge Test</t>
    </r>
  </si>
  <si>
    <t>Costs for Samp. VE System Air Stream</t>
  </si>
  <si>
    <t>Cost for Rem. System Maintenance</t>
  </si>
  <si>
    <t>Operation**</t>
  </si>
  <si>
    <t>** - Eligible 'nights' equal to days - 1 (i.e., 5 days = 4 nights)</t>
  </si>
  <si>
    <t>[2.087]</t>
  </si>
  <si>
    <r>
      <t xml:space="preserve">Free Product Thickness Measurements </t>
    </r>
    <r>
      <rPr>
        <b/>
        <sz val="7"/>
        <rFont val="Arial"/>
        <family val="2"/>
      </rPr>
      <t xml:space="preserve"> </t>
    </r>
    <r>
      <rPr>
        <i/>
        <sz val="8"/>
        <rFont val="Arial"/>
        <family val="2"/>
      </rPr>
      <t>(MW not sampled)</t>
    </r>
  </si>
  <si>
    <t xml:space="preserve">* Four shallow wells may be reimbursed per site for general groundwater flow triangulation (not four for each separate release detected).  Additional wells may be added where specifically required </t>
  </si>
  <si>
    <r>
      <t xml:space="preserve">Total Fluids Recovered </t>
    </r>
    <r>
      <rPr>
        <sz val="9"/>
        <rFont val="Times New Roman"/>
        <family val="1"/>
      </rPr>
      <t>(gal)</t>
    </r>
    <r>
      <rPr>
        <sz val="10"/>
        <rFont val="Times New Roman"/>
        <family val="1"/>
      </rPr>
      <t>:</t>
    </r>
  </si>
  <si>
    <r>
      <t xml:space="preserve">Product/Vapor Recovered </t>
    </r>
    <r>
      <rPr>
        <sz val="9"/>
        <rFont val="Times New Roman"/>
        <family val="1"/>
      </rPr>
      <t>(gal)</t>
    </r>
    <r>
      <rPr>
        <sz val="10"/>
        <rFont val="Times New Roman"/>
        <family val="1"/>
      </rPr>
      <t>:</t>
    </r>
  </si>
  <si>
    <t>Document impacted well and POE sampling costs (applied to the Third Party Deductible) using Task 4.045 below.</t>
  </si>
  <si>
    <t>Document associated impacted well and POE analytical costs under Task 4.095 (applied to the Third Party Deductible) via Secondary Form Sec-H.</t>
  </si>
  <si>
    <t>TASK 4.045 - Impacted Water Supply Well Sampling (Third Party Deductible Costs)</t>
  </si>
  <si>
    <t>Sec-H (4.090)</t>
  </si>
  <si>
    <t>Sec-H (4.095)</t>
  </si>
  <si>
    <t xml:space="preserve">no fault of the Responsible Party or their current or prior agents/consultants (such as migration via unexpected conduits or lower aquifer breach).  </t>
  </si>
  <si>
    <t>Applicable to amend a prior effort where subsequent, unforseeable issues have resulted in a loss of complete delineation since the initial CSA report through</t>
  </si>
  <si>
    <t>Not applicable to amend or finish an incomplete initial CSA delineation or to accommodate an earlier CSA effort that was improperly performed.</t>
  </si>
  <si>
    <t>This task includes coverage for well surveying (Task 3.351) where done at the time of overall site mapping.</t>
  </si>
  <si>
    <t>If these connections do not reduce the site's overall Risk classification (from high to int or low), this task will apply to the Third Party Deductible.</t>
  </si>
  <si>
    <t>Invoiced</t>
  </si>
  <si>
    <t>Agency Name</t>
  </si>
  <si>
    <t>Agency Inv #</t>
  </si>
  <si>
    <t xml:space="preserve">not directly necessary for simple water supply replacement (e.g., hydrant fees, sewer fees/connections, large diameter lines) are not reimbursable. </t>
  </si>
  <si>
    <t xml:space="preserve">Task includes both the bidded plumbing costs and any connection fees charged by the public water service provider.  Please be aware that any fees </t>
  </si>
  <si>
    <t>Plumber /</t>
  </si>
  <si>
    <t>Plumber / PWS</t>
  </si>
  <si>
    <t>Reviewed</t>
  </si>
  <si>
    <t>May Require PreApp.</t>
  </si>
  <si>
    <t>[2.330]</t>
  </si>
  <si>
    <t>[2.340]</t>
  </si>
  <si>
    <t>[2.350]</t>
  </si>
  <si>
    <t>[2.360]</t>
  </si>
  <si>
    <t>[2.370]</t>
  </si>
  <si>
    <t>Task 2.350 - Prepare/Submit a Notice of Intent to Remove a UST System</t>
  </si>
  <si>
    <t>Attach SECONDARY FORM Sec-A.1 to document excavation dewatering as part of a Commercial Initial Abatement Action event.</t>
  </si>
  <si>
    <t xml:space="preserve">Total Lifetime O&amp;M Costs (Prev Claims): </t>
  </si>
  <si>
    <t xml:space="preserve">CAP Estimates for Lifetime O&amp;M Costs: </t>
  </si>
  <si>
    <t xml:space="preserve">Total Cleanup Costs this Cycle (All Tasks) : </t>
  </si>
  <si>
    <t xml:space="preserve">Total O&amp;M Costs this Cycle (Section 7): </t>
  </si>
  <si>
    <t xml:space="preserve">Total Lifetime Cleanup Costs (Prev Claims): </t>
  </si>
  <si>
    <t xml:space="preserve">CAP Estimates for Lifetime Cleanup Costs: </t>
  </si>
  <si>
    <t xml:space="preserve">Total Cleanup Cost Difference: </t>
  </si>
  <si>
    <t>Total System/O&amp;M Costs (Section 7)</t>
  </si>
  <si>
    <t>Total Cleanup Costs (All Tasks)</t>
  </si>
  <si>
    <r>
      <t xml:space="preserve">CAP Cost Estimate Evaluation </t>
    </r>
    <r>
      <rPr>
        <b/>
        <i/>
        <sz val="10"/>
        <rFont val="Times New Roman"/>
        <family val="1"/>
      </rPr>
      <t>(Choose applicable approach: Total Cleanup Costs (All Tasks), or Total System/O&amp;M Costs)</t>
    </r>
  </si>
  <si>
    <t xml:space="preserve">Total System/O&amp;M Cost Difference: </t>
  </si>
  <si>
    <r>
      <t xml:space="preserve">If not included in the Initial Abatement Action Secondary Forms, or with the LSA, this </t>
    </r>
    <r>
      <rPr>
        <b/>
        <i/>
        <sz val="9"/>
        <rFont val="Times New Roman"/>
        <family val="1"/>
      </rPr>
      <t>Task requires Preapproval</t>
    </r>
    <r>
      <rPr>
        <i/>
        <sz val="9"/>
        <rFont val="Times New Roman"/>
        <family val="1"/>
      </rPr>
      <t xml:space="preserve">.  </t>
    </r>
    <r>
      <rPr>
        <b/>
        <i/>
        <sz val="9"/>
        <rFont val="Times New Roman"/>
        <family val="1"/>
      </rPr>
      <t>Attach SECONDARY FORM Sec-G.</t>
    </r>
  </si>
  <si>
    <t>May be allowed without Preapproval during the LSA with documentation of IM Authorization (where essential to the IM's Risk Ranking evaluation.)</t>
  </si>
  <si>
    <r>
      <t xml:space="preserve">If not incl. in the IAA Secondary Forms, or as IM-required WSW/SW sampling for the LSA, this </t>
    </r>
    <r>
      <rPr>
        <b/>
        <i/>
        <sz val="9"/>
        <rFont val="Times New Roman"/>
        <family val="1"/>
      </rPr>
      <t>Task requires Preapproval</t>
    </r>
    <r>
      <rPr>
        <i/>
        <sz val="9"/>
        <rFont val="Times New Roman"/>
        <family val="1"/>
      </rPr>
      <t xml:space="preserve">.  </t>
    </r>
    <r>
      <rPr>
        <b/>
        <i/>
        <sz val="9"/>
        <rFont val="Times New Roman"/>
        <family val="1"/>
      </rPr>
      <t>Attach SECONDARY FORM Sec-H.</t>
    </r>
  </si>
  <si>
    <t>May be allowed for Tasks 4.041 &amp; 4.051 (only) during the LSA with documentation of IM Authorization (if essential to the IM's Risk Ranking evaluation.)</t>
  </si>
  <si>
    <t>** List 'LSA' as the TA number for any 4.041 or 4.051 analytical sets done at the IM's request during the LSA.  Attach documentation of IM request.</t>
  </si>
  <si>
    <t>Total Sampling Costs - Task 4.045</t>
  </si>
  <si>
    <t>Total Claimed Limited Site Assessment (w/ prior Groundwater Assessment) Costs</t>
  </si>
  <si>
    <t>Total Claimed Limited Site Assessment - Phase II Costs</t>
  </si>
  <si>
    <t>Total Claimed Limited Site Assessment - Phase I Costs</t>
  </si>
  <si>
    <t>System Dimensions:</t>
  </si>
  <si>
    <t>Tank Basin</t>
  </si>
  <si>
    <t>Lines</t>
  </si>
  <si>
    <t>This Section covers the advancement of soil borings in close proximity to the existing UST system for the assessment of soil contamination to locate a potential relase during a Site Check.</t>
  </si>
  <si>
    <t>Total Diameter</t>
  </si>
  <si>
    <t>Designations*</t>
  </si>
  <si>
    <r>
      <t xml:space="preserve">[Task 3.101] - Field Supervision Costs  </t>
    </r>
    <r>
      <rPr>
        <b/>
        <i/>
        <sz val="10"/>
        <rFont val="Arial"/>
        <family val="2"/>
      </rPr>
      <t>(Applicable only where hand augered borings are not feasible)</t>
    </r>
  </si>
  <si>
    <t>[Task 3.111] - Boring Advancement Costs</t>
  </si>
  <si>
    <t xml:space="preserve">Only one soil boring is allowed for every 10" of Tank Basin Diameter* and Line Length, </t>
  </si>
  <si>
    <t>Part C:  Release Discovery Soil Sampling Analytical Costs</t>
  </si>
  <si>
    <t>8015C TPH-GRO</t>
  </si>
  <si>
    <t>8015C TPH-GRO/DRO</t>
  </si>
  <si>
    <t>8015C TPH-DRO</t>
  </si>
  <si>
    <t>EPA 8260B</t>
  </si>
  <si>
    <r>
      <t xml:space="preserve">[Task 3.398] Drill Rig Mobilization Cost </t>
    </r>
    <r>
      <rPr>
        <i/>
        <sz val="8"/>
        <rFont val="Arial"/>
        <family val="2"/>
      </rPr>
      <t>(only where hand augered borings are not feasible)</t>
    </r>
  </si>
  <si>
    <t>Disp/Sump/FillPt</t>
  </si>
  <si>
    <t>* - A second basin length sample is required on each side for tank basins between 6' and 20' in length.  One additional sample for every 10' is applicable from the 20" interval on.</t>
  </si>
  <si>
    <t>(Based on System Type)</t>
  </si>
  <si>
    <r>
      <t xml:space="preserve">Rate/foot </t>
    </r>
    <r>
      <rPr>
        <vertAlign val="superscript"/>
        <sz val="8"/>
        <rFont val="Arial"/>
        <family val="2"/>
      </rPr>
      <t>2</t>
    </r>
  </si>
  <si>
    <t>* Multiple method sets may be claimed at a single site where different system types exist.  However, mutually-exclusive sets may not be claimed for a single sample location (e.g., Code #350 or #360 with #370, etc.).</t>
  </si>
  <si>
    <t>Sec-A.2 - GROUNDWATER ASSESSMENT FOR COMMERCIAL UST INITIAL ABATEMENT ACTION OR SITE CHECK</t>
  </si>
  <si>
    <t>This Section covers installing a monitoring well during an Initial Abatement Action</t>
  </si>
  <si>
    <t>where bedrock or the water table was encountered during the IAA excavation (or per</t>
  </si>
  <si>
    <t>the Incident Manager's request in an IAA or Site Check, based on site-specific issues).</t>
  </si>
  <si>
    <t xml:space="preserve"> Use a separate Sec-A.2 Page 1 for each separate source area well.  Only one mobilization may be claimed.</t>
  </si>
  <si>
    <t>* One well allowed per separate source area (not each individual detection of soil contamination within a single excavation).  Confirm need for extra wells with Incident Manager.</t>
  </si>
  <si>
    <t>(Preapproval is not required for County Monitoring Well Installation Fees for wells required during the SC, IAA, and LSA phases.)</t>
  </si>
  <si>
    <t>Total Claimed Initial Abatement or Site Check Groundwater Assessment Costs</t>
  </si>
  <si>
    <t xml:space="preserve">Use Secondary Form A-2 if the Incident Manager requires the installation of a Monitoring Well and Groundwater Sampling effort.  </t>
  </si>
  <si>
    <t>If the above does not describe your situation, check Secondary Forms Sec-C.1 (LSA-I) or Sec-C.2 (LSA-II), where groundwater sampling has been required as part of a Limited Site Assessment, and not as part of the Site Check or Initial Abatement Action efforts for excavations intersecting bedrock or the water table.</t>
  </si>
  <si>
    <t>If the above does not describe your situation, check Secondary Form B, which covers Noncommercial Tank Closure and Initial Abatement Events, or for Corrective Action Excavation Events at sites where no new release was detected during a tank closure, use the line-item primary task forms for the appropriate Preapproved Tasks.</t>
  </si>
  <si>
    <t>T-(length)</t>
  </si>
  <si>
    <t>T-(width)</t>
  </si>
  <si>
    <t>L-(lenght)</t>
  </si>
  <si>
    <t>D-(count)</t>
  </si>
  <si>
    <t>[1.061]</t>
  </si>
  <si>
    <t>[Task 6.033]</t>
  </si>
  <si>
    <t>Section 2: Site Check Release Location / Soil Boring Costs</t>
  </si>
  <si>
    <t>Part A: Tank/ Line Tightness Testing</t>
  </si>
  <si>
    <r>
      <t xml:space="preserve">Section 1: Cost for Investigative System Testing </t>
    </r>
    <r>
      <rPr>
        <b/>
        <i/>
        <u/>
        <sz val="12"/>
        <rFont val="Arial"/>
        <family val="2"/>
      </rPr>
      <t>(NOT PERMIT-REQUIRED TESTING)</t>
    </r>
  </si>
  <si>
    <r>
      <t xml:space="preserve">This Section covers the completion of any system testing required by an Incident Manager due to the presence of a release of unknown origin in the immediate area. This </t>
    </r>
    <r>
      <rPr>
        <b/>
        <i/>
        <u/>
        <sz val="9"/>
        <rFont val="Arial"/>
        <family val="2"/>
      </rPr>
      <t>DOES NOT</t>
    </r>
    <r>
      <rPr>
        <i/>
        <sz val="9"/>
        <rFont val="Arial"/>
        <family val="2"/>
      </rPr>
      <t xml:space="preserve"> cover</t>
    </r>
  </si>
  <si>
    <t>any mandatory testing necessary to comply with UST system operator permit requirements.</t>
  </si>
  <si>
    <t>Section 3: Site Check Reporting Preparation Costs</t>
  </si>
  <si>
    <t>Section 4: Other / Miscellaneous Site Check Costs</t>
  </si>
  <si>
    <t>Form Sec-A.3</t>
  </si>
  <si>
    <t>Covers all costs related to the testing of a UST System Tank &amp; Line.</t>
  </si>
  <si>
    <r>
      <t>Units</t>
    </r>
    <r>
      <rPr>
        <sz val="8"/>
        <rFont val="Arial"/>
        <family val="2"/>
      </rPr>
      <t xml:space="preserve"> </t>
    </r>
    <r>
      <rPr>
        <i/>
        <sz val="8"/>
        <rFont val="Arial"/>
        <family val="2"/>
      </rPr>
      <t>(#tanks/lines)</t>
    </r>
  </si>
  <si>
    <t>(Confirm by initialing above)</t>
  </si>
  <si>
    <t>Section 5: Total Claimed System Testing / Site Check Costs (Commercial)</t>
  </si>
  <si>
    <t xml:space="preserve">Total Investigative System Testing Costs [2.050] </t>
  </si>
  <si>
    <t>Attach SECONDARY FORM Sec-A.3.</t>
  </si>
  <si>
    <t>UST System Testing</t>
  </si>
  <si>
    <r>
      <t>Maximum rate is</t>
    </r>
    <r>
      <rPr>
        <b/>
        <sz val="9"/>
        <rFont val="Times New Roman"/>
        <family val="1"/>
      </rPr>
      <t xml:space="preserve"> </t>
    </r>
    <r>
      <rPr>
        <sz val="9"/>
        <rFont val="Times New Roman"/>
        <family val="1"/>
      </rPr>
      <t>$350.00/Tank or $125.00/line.</t>
    </r>
  </si>
  <si>
    <t>UST SYSTEM TESTING</t>
  </si>
  <si>
    <t>Secondary Form Sec-A.3</t>
  </si>
  <si>
    <t>Attach SECONDARY FORM Sec-A.1 to document IAA Report as part of a Commercial Initial Abatement Action event.</t>
  </si>
  <si>
    <t>(or TA No.)</t>
  </si>
  <si>
    <r>
      <t xml:space="preserve">Add #3 - Site Check </t>
    </r>
    <r>
      <rPr>
        <i/>
        <sz val="9"/>
        <rFont val="Times New Roman"/>
        <family val="1"/>
      </rPr>
      <t>(Release Discovered)</t>
    </r>
    <r>
      <rPr>
        <b/>
        <sz val="10"/>
        <rFont val="Times New Roman"/>
        <family val="1"/>
      </rPr>
      <t>:</t>
    </r>
  </si>
  <si>
    <r>
      <t xml:space="preserve">Add #1 - UST Closure </t>
    </r>
    <r>
      <rPr>
        <i/>
        <sz val="10"/>
        <rFont val="Times New Roman"/>
        <family val="1"/>
      </rPr>
      <t>(UST-12 / UST-2)</t>
    </r>
    <r>
      <rPr>
        <b/>
        <sz val="10"/>
        <rFont val="Times New Roman"/>
        <family val="1"/>
      </rPr>
      <t>:</t>
    </r>
  </si>
  <si>
    <r>
      <t xml:space="preserve">Add #2 - Free Product Recovery </t>
    </r>
    <r>
      <rPr>
        <i/>
        <sz val="9"/>
        <rFont val="Times New Roman"/>
        <family val="1"/>
      </rPr>
      <t>(Initial)</t>
    </r>
    <r>
      <rPr>
        <b/>
        <sz val="10"/>
        <rFont val="Times New Roman"/>
        <family val="1"/>
      </rPr>
      <t>:</t>
    </r>
  </si>
  <si>
    <r>
      <t xml:space="preserve">For tank closure event at a site with a known release, and not part of an immediate new release Initial Abatement Action, this </t>
    </r>
    <r>
      <rPr>
        <b/>
        <i/>
        <sz val="9"/>
        <rFont val="Times New Roman"/>
        <family val="1"/>
      </rPr>
      <t>Task requires Preapproval</t>
    </r>
    <r>
      <rPr>
        <i/>
        <sz val="9"/>
        <rFont val="Times New Roman"/>
        <family val="1"/>
      </rPr>
      <t xml:space="preserve">.  </t>
    </r>
  </si>
  <si>
    <t>Site Check (Discovery / IAA) Report</t>
  </si>
  <si>
    <t>(not with 6.033 / Sec-A.3)</t>
  </si>
  <si>
    <t>Attach SECONDARY FORM Sec-A.3 to document the Site Check Report where no contamination was found.</t>
  </si>
  <si>
    <r>
      <t xml:space="preserve">Site Check Report </t>
    </r>
    <r>
      <rPr>
        <b/>
        <i/>
        <sz val="11"/>
        <rFont val="Times New Roman"/>
        <family val="1"/>
      </rPr>
      <t>(No Contamination Detected)</t>
    </r>
  </si>
  <si>
    <t>If contamination was found, use SECONDARY FORM Sec-A.1 to document the Site Check as incorporated into the Initial Abatement Action Rpt.</t>
  </si>
  <si>
    <t>This task only applies where directed by the Department in response to a detected release of unknown origin, not for Permit-related site investigations.</t>
  </si>
  <si>
    <t>Secondary</t>
  </si>
  <si>
    <t>A.3</t>
  </si>
  <si>
    <t>Confirm</t>
  </si>
  <si>
    <t>No Release</t>
  </si>
  <si>
    <r>
      <t xml:space="preserve">Found </t>
    </r>
    <r>
      <rPr>
        <i/>
        <sz val="10"/>
        <rFont val="Times New Roman"/>
        <family val="1"/>
      </rPr>
      <t>(Init.)</t>
    </r>
  </si>
  <si>
    <t>Site Check Report (No Contam. Det.)</t>
  </si>
  <si>
    <t>UST System Tightness Test (No Leak)</t>
  </si>
  <si>
    <r>
      <t xml:space="preserve">UST System Tightness Testing </t>
    </r>
    <r>
      <rPr>
        <b/>
        <i/>
        <sz val="11"/>
        <rFont val="Times New Roman"/>
        <family val="1"/>
      </rPr>
      <t>(No Leak Found)</t>
    </r>
  </si>
  <si>
    <t>UST system owners and operators who conduct system tests and/or site checks to investigate and confirm suspected releases that (1) are not required by statute or rule (such as 15A NCAC 02N .0601,) and (2) are directed by the Department in response to confirmed petroleum contamination under 15A NCAC 02N .0602, will be reimbursed the eligible costs of those system tests and/or site checks from the Commercial Cleanup Fund, without a deductible amount, after submission of properly documented claims.  The costs of system tests and/or a site checks that meet these criteria will be attributed to, and recorded as costs of, confirmed UST system releases, if known, that prompted the Department to direct the specific system tests and/or site checks.  The costs of system tests and/or site checks that meet these criteria but where petroleum contamination is ultimately found to be from non-UST sources will be recorded as special costs.</t>
  </si>
  <si>
    <t>Sec-A.3 - SECONDARY FORM - DEPT-DIRECTED SYSTEM TEST / SITE CHECK (NOT PERMIT REQUIRED)</t>
  </si>
  <si>
    <t>Eligibility Number</t>
  </si>
  <si>
    <r>
      <t>Tank Tightness Test</t>
    </r>
    <r>
      <rPr>
        <i/>
        <sz val="8"/>
        <rFont val="Arial"/>
        <family val="2"/>
      </rPr>
      <t xml:space="preserve"> (For suspected release location only.  Not for permitting. Max = $350.00/tank)</t>
    </r>
  </si>
  <si>
    <r>
      <t>Line Tightness Test</t>
    </r>
    <r>
      <rPr>
        <i/>
        <sz val="8"/>
        <rFont val="Arial"/>
        <family val="2"/>
      </rPr>
      <t xml:space="preserve"> (For suspected release location only.  Not for permitting. Max = $125.00 ea.)</t>
    </r>
  </si>
  <si>
    <t>and one boring allowed for every Dispenser, Sump, and Fill Port. Samples must be collected</t>
  </si>
  <si>
    <t>within 3' of the component, and no more than 2' into native soils below the component.</t>
  </si>
  <si>
    <t>(Represents costs for the completion of a full Site Check Report where no Initial Abatement Action is required.)</t>
  </si>
  <si>
    <t xml:space="preserve">If #3 above does not describe your situation and a release was detected during the testing or site check, or you are directly required to perform the investigations due to statutory or regulatory permit requirements, then these costs are not reimbursable as part of this form.  However, where investigation-derived information may be 'recycled' into use during a later, eligible phase of work (IAA/LSA/CSA/etc.) to offset costs that would have been incurred during that phase had the data not already been available, then those offset components may be claimed with that later work. </t>
  </si>
  <si>
    <t>Miscellaneous Site Preparation / Repair / Disposal Costs</t>
  </si>
  <si>
    <t>2. Rate includes boring abandonment and/or investigation derived waste management (spreading) costs.</t>
  </si>
  <si>
    <t>Maximum rate is $500.00 per site</t>
  </si>
  <si>
    <t>Project Review</t>
  </si>
  <si>
    <r>
      <t>Maximum rate is</t>
    </r>
    <r>
      <rPr>
        <b/>
        <sz val="9"/>
        <rFont val="Times New Roman"/>
        <family val="1"/>
      </rPr>
      <t xml:space="preserve"> </t>
    </r>
    <r>
      <rPr>
        <sz val="9"/>
        <rFont val="Times New Roman"/>
        <family val="1"/>
      </rPr>
      <t>$1,080.00 per site</t>
    </r>
  </si>
  <si>
    <r>
      <t>Maximum rate is</t>
    </r>
    <r>
      <rPr>
        <b/>
        <sz val="9"/>
        <rFont val="Times New Roman"/>
        <family val="1"/>
      </rPr>
      <t xml:space="preserve"> </t>
    </r>
    <r>
      <rPr>
        <sz val="9"/>
        <rFont val="Times New Roman"/>
        <family val="1"/>
      </rPr>
      <t>$740.00 per site</t>
    </r>
  </si>
  <si>
    <t>Maximum rate is $300.00 per 3-bid set ($500.00 for 5 bid set)</t>
  </si>
  <si>
    <t>This multiple-bid task is not applicable for tasks with existing maximum rates, or for 'low-bid/cost' task expenses under $5000.</t>
  </si>
  <si>
    <t>Bidding required for RRD Tasks defined as 'low bid' or 'cost' where costs exceed $5000.</t>
  </si>
  <si>
    <t>DWM/UST 2017 RRD - Claim 1-17-2017</t>
  </si>
  <si>
    <t>STF will only reimburse the lowest bid amount (Note: Multiple bidding / Task 1.061 will not be required/reimbursed if total cost for task is less than $5,000.00)</t>
  </si>
  <si>
    <r>
      <t>Maximum rate is</t>
    </r>
    <r>
      <rPr>
        <b/>
        <sz val="9"/>
        <rFont val="Times New Roman"/>
        <family val="1"/>
      </rPr>
      <t xml:space="preserve"> </t>
    </r>
    <r>
      <rPr>
        <sz val="9"/>
        <rFont val="Times New Roman"/>
        <family val="1"/>
      </rPr>
      <t>$1.50 per mile plus.</t>
    </r>
  </si>
  <si>
    <r>
      <t>Maximum rate is</t>
    </r>
    <r>
      <rPr>
        <b/>
        <sz val="9"/>
        <rFont val="Times New Roman"/>
        <family val="1"/>
      </rPr>
      <t xml:space="preserve"> </t>
    </r>
    <r>
      <rPr>
        <sz val="9"/>
        <rFont val="Times New Roman"/>
        <family val="1"/>
      </rPr>
      <t>$142.00 per night.</t>
    </r>
  </si>
  <si>
    <t>Consultant Mobe (All Personnel)</t>
  </si>
  <si>
    <r>
      <t>Maximum rate is</t>
    </r>
    <r>
      <rPr>
        <b/>
        <sz val="9"/>
        <rFont val="Times New Roman"/>
        <family val="1"/>
      </rPr>
      <t xml:space="preserve"> </t>
    </r>
    <r>
      <rPr>
        <sz val="9"/>
        <rFont val="Times New Roman"/>
        <family val="1"/>
      </rPr>
      <t>$220 per trip.</t>
    </r>
  </si>
  <si>
    <t>per Mobe</t>
  </si>
  <si>
    <t>Mileage rate is based on a base charge of $1.50 per mile. (See 2017 RRD)</t>
  </si>
  <si>
    <t>Event mileage may not exceed 250-miles total round-trip (even on separate days) except for sites in certain counties (See 2017 RRD)</t>
  </si>
  <si>
    <t>For multi-day events, daily mileage costs may not exceed 142.00 where used in lieu of overnight stays under Task 12.030.</t>
  </si>
  <si>
    <t>For multi-day events, daily mileage may be used in lieu of overnight stays, but total mileage costs may not exceed the equivalent of $142.00 per night.</t>
  </si>
  <si>
    <t>Maximum rate is $300.00 per agreement.</t>
  </si>
  <si>
    <t>Maximum rate is $300.00 per connection.</t>
  </si>
  <si>
    <t>Cost for Municipality Water Fees</t>
  </si>
  <si>
    <t>Reimbursable maximum based on Invoice from Municipality.</t>
  </si>
  <si>
    <t>Task includes the cost of water service charged by the municipality for connection only.  This is  not to be used for monthly bills of service.</t>
  </si>
  <si>
    <t>PWS</t>
  </si>
  <si>
    <t xml:space="preserve">Maximum rate cost. </t>
  </si>
  <si>
    <t>Reimbursable maximum $4.50/Sq.Ft.</t>
  </si>
  <si>
    <t>Maximum rate is $300.00 per permit.</t>
  </si>
  <si>
    <t>Maximum rate is $900.00 per permit.</t>
  </si>
  <si>
    <t>Maximum rate is $1,100.00 per permit.</t>
  </si>
  <si>
    <t>Maximum rate is $300.00 per registration.</t>
  </si>
  <si>
    <t>Maximum rate is $1,240.00 per permit.</t>
  </si>
  <si>
    <t>Maximum rate is $2,550.00 per permit.</t>
  </si>
  <si>
    <t>Maximum rate is $1,975.00 per permit.</t>
  </si>
  <si>
    <t>Maximum rate is $880.00 per permit.</t>
  </si>
  <si>
    <t>Maximum rate is $1,280.00 per permit.</t>
  </si>
  <si>
    <t>Maximum rate is $440.00 per permit.</t>
  </si>
  <si>
    <t>Maximum rate is $625.00 per permit.</t>
  </si>
  <si>
    <t>Maximum rate based on actual initial permit fees.</t>
  </si>
  <si>
    <t>Maximum rate is $525.00 per permit.</t>
  </si>
  <si>
    <t>If cost exceeds $5,000, then bids are required.  Attach SECONDARY FORM Sec-J to document all bidded costs.</t>
  </si>
  <si>
    <t>Cost also inlcudes any provision of Bottled Water which will be applied to the 3rd party deductible.</t>
  </si>
  <si>
    <t>This is not for POE systems for the treatment of drinking water.  Those costs are to be placed under 10.030 as 3rd party expenses.</t>
  </si>
  <si>
    <r>
      <t>Maximum rate is</t>
    </r>
    <r>
      <rPr>
        <b/>
        <sz val="9"/>
        <rFont val="Times New Roman"/>
        <family val="1"/>
      </rPr>
      <t xml:space="preserve"> </t>
    </r>
    <r>
      <rPr>
        <sz val="9"/>
        <rFont val="Times New Roman"/>
        <family val="1"/>
      </rPr>
      <t>$91.00 per ton.</t>
    </r>
  </si>
  <si>
    <t>Remedial Soil Excavation</t>
  </si>
  <si>
    <t>This Task covers all costs associated with soil removal for remedial purposes.</t>
  </si>
  <si>
    <t xml:space="preserve">Tonnage may be confirmed by weight tickets, or calculations from licensed surveyor measurements of the </t>
  </si>
  <si>
    <t>DWM/UST 2017RRD - Claim 1-17-2017</t>
  </si>
  <si>
    <r>
      <t>Maximum rate is</t>
    </r>
    <r>
      <rPr>
        <b/>
        <sz val="9"/>
        <rFont val="Times New Roman"/>
        <family val="1"/>
      </rPr>
      <t xml:space="preserve"> </t>
    </r>
    <r>
      <rPr>
        <sz val="9"/>
        <rFont val="Times New Roman"/>
        <family val="1"/>
      </rPr>
      <t>$93.00 per hour onsite.</t>
    </r>
  </si>
  <si>
    <t>Use Task 12.050 for travel costs.</t>
  </si>
  <si>
    <t>Hourly units apply only to active onsite efforts.  Standby/Office time is not applicable.  Use Task 12.050 for travel costs.</t>
  </si>
  <si>
    <t>Surface Boom Maintenance</t>
  </si>
  <si>
    <t>Cost for Backfilling UST Void</t>
  </si>
  <si>
    <t>Initial Abatement Overexcavation</t>
  </si>
  <si>
    <t>DOT Agreement MW</t>
  </si>
  <si>
    <t>DOT Agreement RW</t>
  </si>
  <si>
    <t>Cost for Sampling Soil Gas VI</t>
  </si>
  <si>
    <t>Sampling Shipping</t>
  </si>
  <si>
    <t>Cost for Analytical</t>
  </si>
  <si>
    <t>Sampling Shipping 3rd Party</t>
  </si>
  <si>
    <t>Costs for Analytical 3rd Party</t>
  </si>
  <si>
    <t>Comp. Site Assess (soil only)</t>
  </si>
  <si>
    <t>Plume Stability Analysis</t>
  </si>
  <si>
    <t>Corrective Action Feasibility Study</t>
  </si>
  <si>
    <t>Corrective Action Design</t>
  </si>
  <si>
    <t>Corrective Action Record of Decision</t>
  </si>
  <si>
    <t>Corrective Action Performance Rpt-I</t>
  </si>
  <si>
    <t>Corrective Action Performance Rpt-S</t>
  </si>
  <si>
    <t>NC UST STF - 2017 RRD - COST SUMMARY CLAIM FORM</t>
  </si>
  <si>
    <t xml:space="preserve">  Follow the instructions listed under each task on the Primary &amp; Secondary Forms or in the 2017 RRD Scope of Work Document.</t>
  </si>
  <si>
    <t>Injection Notice of Intent</t>
  </si>
  <si>
    <t>Municipal Water Fees</t>
  </si>
  <si>
    <t>Consultant Mobe</t>
  </si>
  <si>
    <t>Approved Travel</t>
  </si>
  <si>
    <t>Maximum rate is $700.00 per site.</t>
  </si>
  <si>
    <t>Maximum rate is $800.00 per site.</t>
  </si>
  <si>
    <t>If completed efforts will not lead to site closure, seek preapproval of standard monitoring reports (Task 6.090) instead of this report.</t>
  </si>
  <si>
    <t>Maximum rate is $300.00 per property.</t>
  </si>
  <si>
    <t>Maximum rate is $300.00 per letter.</t>
  </si>
  <si>
    <t>Maximum rate is $1,800.00 per Plan.</t>
  </si>
  <si>
    <t>Maximum rate is $2,100.00 per Plan.</t>
  </si>
  <si>
    <t>Maximum rate is $300.00 per report.</t>
  </si>
  <si>
    <t>Maximum rate is $300.00 per Public Notice.</t>
  </si>
  <si>
    <t>Monitoring Report (Initial)</t>
  </si>
  <si>
    <t>Maximum rate is $1,250.00 per site.</t>
  </si>
  <si>
    <t>Applicable only for the site's first monitoring report preparation.  Not intended for the first of a new consultant's reports (See 1.010)</t>
  </si>
  <si>
    <t>Monitoring Report (Subsequent)</t>
  </si>
  <si>
    <t>Maximum rate is $625.00 per report.</t>
  </si>
  <si>
    <t>Corrective Action Performance Report (Initial)</t>
  </si>
  <si>
    <t>Corrective Action Performance Report (Subsequent)</t>
  </si>
  <si>
    <t>Maximum rate is $1,000.00 per site.</t>
  </si>
  <si>
    <t>Maximum rate is $500.00 per report.</t>
  </si>
  <si>
    <t>Applicable only for the site's first CAP Performance report preparation.  Not intended for the first of a new consultant's reports (See 1.010)</t>
  </si>
  <si>
    <t>Maximum rate is $670.00 per Site.</t>
  </si>
  <si>
    <t>Maximum rate is $2,500.00 per Site.</t>
  </si>
  <si>
    <t>Maximum rate is $5,000.00 per Site.</t>
  </si>
  <si>
    <t>Maximum rate is $1,000.00 per Site.</t>
  </si>
  <si>
    <t>Maximum rate is $430.00 per site.</t>
  </si>
  <si>
    <t>If site has a regularly scheduled monitoring event scheduled, include data in the applicable Monitoring Report (Task 6.091)</t>
  </si>
  <si>
    <t>Maximum rate is $2,700.00 per site.</t>
  </si>
  <si>
    <t>Maximum rate is $4,400.00 per site.</t>
  </si>
  <si>
    <t>Maximum rate is $1,400.00 per report.</t>
  </si>
  <si>
    <t>Maximum rate is $300.00 per Site.</t>
  </si>
  <si>
    <t>Maximum rate is $1,300.00 per event.</t>
  </si>
  <si>
    <t>Maximum rate is $2,150.00 per event.</t>
  </si>
  <si>
    <t>Maximum rate is $3,150.00 per event.</t>
  </si>
  <si>
    <t>Maximum rate is $3,050.00 per event.</t>
  </si>
  <si>
    <t>Maximum rate is $3,500.00 per event.</t>
  </si>
  <si>
    <t>Maximum rate is $2,800.00 per event.</t>
  </si>
  <si>
    <t>Applicable Task (4.090, 91, 95, or 96):</t>
  </si>
  <si>
    <t>DWM/UST 2017RRD - 1-17-2017</t>
  </si>
  <si>
    <t>TASK 4.071 - Soil Vapor Intrusion Sampling</t>
  </si>
  <si>
    <t>Total Sampling Costs - Task 4.071</t>
  </si>
  <si>
    <t>Task does not include water level record events only.  Use Task 4.090 Code #810.</t>
  </si>
  <si>
    <r>
      <t>Maximum rate is</t>
    </r>
    <r>
      <rPr>
        <b/>
        <sz val="9"/>
        <rFont val="Times New Roman"/>
        <family val="1"/>
      </rPr>
      <t xml:space="preserve"> </t>
    </r>
    <r>
      <rPr>
        <sz val="9"/>
        <rFont val="Times New Roman"/>
        <family val="1"/>
      </rPr>
      <t>$140.00 for first well and $80 each additional well (any diameter)</t>
    </r>
  </si>
  <si>
    <t>Dry wells may be claimed as 'water level measurements only' under the actual preapproved sampling task at a rate not to exceed the 4.090 #810 max.</t>
  </si>
  <si>
    <r>
      <t>Maximum rate is</t>
    </r>
    <r>
      <rPr>
        <b/>
        <sz val="9"/>
        <rFont val="Times New Roman"/>
        <family val="1"/>
      </rPr>
      <t xml:space="preserve"> </t>
    </r>
    <r>
      <rPr>
        <sz val="9"/>
        <rFont val="Times New Roman"/>
        <family val="1"/>
      </rPr>
      <t>$105.00 for the first well  and $45 each additioanl (includes all sample ports)</t>
    </r>
  </si>
  <si>
    <t>If any other sampling is done on the same day, only the lower amount is allowed.</t>
  </si>
  <si>
    <r>
      <t>Maximum rate is</t>
    </r>
    <r>
      <rPr>
        <b/>
        <sz val="9"/>
        <rFont val="Times New Roman"/>
        <family val="1"/>
      </rPr>
      <t xml:space="preserve"> </t>
    </r>
    <r>
      <rPr>
        <sz val="9"/>
        <rFont val="Times New Roman"/>
        <family val="1"/>
      </rPr>
      <t>$30.00 per sample location.</t>
    </r>
  </si>
  <si>
    <t>Costs for Sampling Soil Gas for Vapor Intrusion (VI)</t>
  </si>
  <si>
    <r>
      <t>Maximum rate is</t>
    </r>
    <r>
      <rPr>
        <b/>
        <sz val="9"/>
        <rFont val="Times New Roman"/>
        <family val="1"/>
      </rPr>
      <t xml:space="preserve"> 60.00 per sample</t>
    </r>
    <r>
      <rPr>
        <sz val="9"/>
        <rFont val="Times New Roman"/>
        <family val="1"/>
      </rPr>
      <t>.</t>
    </r>
  </si>
  <si>
    <t>Costs for Analytical</t>
  </si>
  <si>
    <t>Sec-H (4.091)</t>
  </si>
  <si>
    <t>Costs for Analytical Shipping</t>
  </si>
  <si>
    <t>Costs for Analytical Shipping 3rd Party</t>
  </si>
  <si>
    <t>Sec-H (4.096)</t>
  </si>
  <si>
    <t>Supported by Shipping Invoice</t>
  </si>
  <si>
    <t>Supported by Shipping Invoice.</t>
  </si>
  <si>
    <t>If cost is inluded by lab in analytical costs, may not be claimed.</t>
  </si>
  <si>
    <t>Unless otherwise specifically authorized due to extreme abandonment footage, use Task 12.050 for driller travel costs.</t>
  </si>
  <si>
    <r>
      <t>Maximum rate is</t>
    </r>
    <r>
      <rPr>
        <b/>
        <sz val="9"/>
        <rFont val="Times New Roman"/>
        <family val="1"/>
      </rPr>
      <t xml:space="preserve"> </t>
    </r>
    <r>
      <rPr>
        <sz val="9"/>
        <rFont val="Times New Roman"/>
        <family val="1"/>
      </rPr>
      <t>$250.00 per event.</t>
    </r>
  </si>
  <si>
    <r>
      <t>Maximum rate is</t>
    </r>
    <r>
      <rPr>
        <b/>
        <sz val="9"/>
        <rFont val="Times New Roman"/>
        <family val="1"/>
      </rPr>
      <t xml:space="preserve"> </t>
    </r>
    <r>
      <rPr>
        <sz val="9"/>
        <rFont val="Times New Roman"/>
        <family val="1"/>
      </rPr>
      <t>$80.00 per well.</t>
    </r>
  </si>
  <si>
    <t>Task may not be claimed with other surveyor/mapping Task 6.173, or for wells surveyed under the LSA Tasks 2.600, 2.610, or 2.620.</t>
  </si>
  <si>
    <t>Includes DOT acess Agreements</t>
  </si>
  <si>
    <t>2. Drilling Method Codes may be obtained from the 2017 Reasonable Rate Document (or Primary Form P-3b).</t>
  </si>
  <si>
    <t xml:space="preserve">3. Dry wells may be partially reimbursed, where justified, not to exceed the soil boring max-rate ($20/ft). Costs will be denied for soil samples collected below the water table or swamped screens in wells. </t>
  </si>
  <si>
    <t>Only actual driller footage costs may be claimed for drilling tasks.  Consultant markup is not allowed. See the current STIRA Guidelines and 2017 RRD Scope of Work Document for additional details.</t>
  </si>
  <si>
    <t>Drilling Crew Per Diem (Task 12.030)</t>
  </si>
  <si>
    <t>Total Cost - Task 12.030</t>
  </si>
  <si>
    <t>Drilling Mobe may not be charged on consecutive days in lieu of crew overnight stays (Task 12.030)</t>
  </si>
  <si>
    <r>
      <t>Maximum rate is</t>
    </r>
    <r>
      <rPr>
        <b/>
        <sz val="9"/>
        <rFont val="Times New Roman"/>
        <family val="1"/>
      </rPr>
      <t xml:space="preserve"> </t>
    </r>
    <r>
      <rPr>
        <sz val="9"/>
        <rFont val="Times New Roman"/>
        <family val="1"/>
      </rPr>
      <t>$20.00 per foot.</t>
    </r>
  </si>
  <si>
    <t>Dry wells may be claimed as 'soil borings' under the actual preapproved well drilling task at a rate not to exceed the maximum for 3.111 ($20/ft).</t>
  </si>
  <si>
    <r>
      <t>Maximum rate is</t>
    </r>
    <r>
      <rPr>
        <b/>
        <sz val="9"/>
        <rFont val="Times New Roman"/>
        <family val="1"/>
      </rPr>
      <t xml:space="preserve"> </t>
    </r>
    <r>
      <rPr>
        <sz val="9"/>
        <rFont val="Times New Roman"/>
        <family val="1"/>
      </rPr>
      <t>$40.00 per foot.</t>
    </r>
  </si>
  <si>
    <r>
      <t>Maximum rate is</t>
    </r>
    <r>
      <rPr>
        <b/>
        <sz val="9"/>
        <rFont val="Times New Roman"/>
        <family val="1"/>
      </rPr>
      <t xml:space="preserve"> </t>
    </r>
    <r>
      <rPr>
        <sz val="9"/>
        <rFont val="Times New Roman"/>
        <family val="1"/>
      </rPr>
      <t>$50.00 per foot.</t>
    </r>
  </si>
  <si>
    <r>
      <t>Maximum rate is</t>
    </r>
    <r>
      <rPr>
        <b/>
        <sz val="9"/>
        <rFont val="Times New Roman"/>
        <family val="1"/>
      </rPr>
      <t xml:space="preserve"> </t>
    </r>
    <r>
      <rPr>
        <sz val="9"/>
        <rFont val="Times New Roman"/>
        <family val="1"/>
      </rPr>
      <t>$60.00 per foot.</t>
    </r>
  </si>
  <si>
    <r>
      <t>Maximum rate is</t>
    </r>
    <r>
      <rPr>
        <b/>
        <sz val="9"/>
        <rFont val="Times New Roman"/>
        <family val="1"/>
      </rPr>
      <t xml:space="preserve"> </t>
    </r>
    <r>
      <rPr>
        <sz val="9"/>
        <rFont val="Times New Roman"/>
        <family val="1"/>
      </rPr>
      <t>$75.00 per foot.</t>
    </r>
  </si>
  <si>
    <r>
      <t>Maximum rate is</t>
    </r>
    <r>
      <rPr>
        <b/>
        <sz val="9"/>
        <rFont val="Times New Roman"/>
        <family val="1"/>
      </rPr>
      <t xml:space="preserve"> </t>
    </r>
    <r>
      <rPr>
        <sz val="9"/>
        <rFont val="Times New Roman"/>
        <family val="1"/>
      </rPr>
      <t>$25.00 per foot.</t>
    </r>
  </si>
  <si>
    <t>Reimbursment based on actual subcon cost.  If pre-approved, consultant may claim 12.050.</t>
  </si>
  <si>
    <t xml:space="preserve">Consultant oversight pre-approved if on a separate date from the actual drilling/excav event (consultant time under relevant supervision tasks.) </t>
  </si>
  <si>
    <t>Max Rate not to exceed $500.</t>
  </si>
  <si>
    <t>Costs for Tank Void Backfill Material and Compaction - Initial Abatement</t>
  </si>
  <si>
    <t xml:space="preserve">Fill material cannot exceed the actual tank void space (if no new system is installed.)  </t>
  </si>
  <si>
    <t>Void fill is calculated at 1 cuyd per ~202 gallons (or 1 ton per ~135 gallons).</t>
  </si>
  <si>
    <t>Costs for Over-Excavation - Initial Abatement</t>
  </si>
  <si>
    <t>Include copies of truck sampling results to verify contamination present (Sec-A.1)</t>
  </si>
  <si>
    <t>Asphalt/Concrete/Over-burden Replacement for UST Closure</t>
  </si>
  <si>
    <t>Hourly units apply only to active onsite efforts.  Standby time is not covered. Use Task 12.050 for travel costs.</t>
  </si>
  <si>
    <t>Surface Boom &amp; Sorbent Sock Maintenance (Labor)</t>
  </si>
  <si>
    <r>
      <t>Maximum rate is</t>
    </r>
    <r>
      <rPr>
        <b/>
        <sz val="9"/>
        <rFont val="Times New Roman"/>
        <family val="1"/>
      </rPr>
      <t xml:space="preserve"> </t>
    </r>
    <r>
      <rPr>
        <sz val="9"/>
        <rFont val="Times New Roman"/>
        <family val="1"/>
      </rPr>
      <t>$120.00 per hour onsite (Crew rate).</t>
    </r>
  </si>
  <si>
    <r>
      <t>Maximum rate is</t>
    </r>
    <r>
      <rPr>
        <b/>
        <sz val="9"/>
        <rFont val="Times New Roman"/>
        <family val="1"/>
      </rPr>
      <t xml:space="preserve"> </t>
    </r>
    <r>
      <rPr>
        <sz val="9"/>
        <rFont val="Times New Roman"/>
        <family val="1"/>
      </rPr>
      <t>$50.00 per drum</t>
    </r>
  </si>
  <si>
    <t>Total Cost for Task 2.281/2:</t>
  </si>
  <si>
    <r>
      <t>Maximum rate is</t>
    </r>
    <r>
      <rPr>
        <b/>
        <sz val="9"/>
        <rFont val="Times New Roman"/>
        <family val="1"/>
      </rPr>
      <t xml:space="preserve"> </t>
    </r>
    <r>
      <rPr>
        <sz val="9"/>
        <rFont val="Times New Roman"/>
        <family val="1"/>
      </rPr>
      <t>$540.00 per site.</t>
    </r>
  </si>
  <si>
    <r>
      <t xml:space="preserve">Maximum rate for crew is $100.00/hr/blower capacity of </t>
    </r>
    <r>
      <rPr>
        <u/>
        <sz val="9"/>
        <rFont val="Times New Roman"/>
        <family val="1"/>
      </rPr>
      <t>&gt;4</t>
    </r>
    <r>
      <rPr>
        <sz val="9"/>
        <rFont val="Times New Roman"/>
        <family val="1"/>
      </rPr>
      <t>00cfm @ 24" Hg and 100 cfm @ 27" Hg.</t>
    </r>
  </si>
  <si>
    <t>Maximum rate for mobilization is $250.00 per event (includes all personnel, equipment &amp; vacuum truck).</t>
  </si>
  <si>
    <t>Maximum rate for per diem is $142.00 for one person (overnight lodging only).</t>
  </si>
  <si>
    <t>*** - Preapproval may not be necessary under certain circumstances.  See 2017 RRD Scope of Work Document for details.</t>
  </si>
  <si>
    <t>250-500+ CFM Unit + Power Supply + Mobe:</t>
  </si>
  <si>
    <t>System Equipment</t>
  </si>
  <si>
    <t>Note:  Only actual run and supervision tmie can be claimed.</t>
  </si>
  <si>
    <t>Equip/Hrs</t>
  </si>
  <si>
    <t>Maximum rate is $93.00 per hour (Crew rate) (Active, onsite time only)</t>
  </si>
  <si>
    <t>Hourly units apply only to onsite supervision of active AFVR operation.  Standby time is not covered.  Use Task 12.050 for travel costs.</t>
  </si>
  <si>
    <r>
      <t>Maximum rate is</t>
    </r>
    <r>
      <rPr>
        <b/>
        <sz val="9"/>
        <rFont val="Times New Roman"/>
        <family val="1"/>
      </rPr>
      <t xml:space="preserve"> </t>
    </r>
    <r>
      <rPr>
        <sz val="9"/>
        <rFont val="Times New Roman"/>
        <family val="1"/>
      </rPr>
      <t>Cost</t>
    </r>
  </si>
  <si>
    <r>
      <t>Maximum rate is</t>
    </r>
    <r>
      <rPr>
        <b/>
        <sz val="9"/>
        <rFont val="Times New Roman"/>
        <family val="1"/>
      </rPr>
      <t xml:space="preserve"> </t>
    </r>
    <r>
      <rPr>
        <sz val="9"/>
        <rFont val="Times New Roman"/>
        <family val="1"/>
      </rPr>
      <t>$300.00 per event</t>
    </r>
  </si>
  <si>
    <r>
      <t>Maximum rate is</t>
    </r>
    <r>
      <rPr>
        <b/>
        <sz val="9"/>
        <rFont val="Times New Roman"/>
        <family val="1"/>
      </rPr>
      <t xml:space="preserve"> </t>
    </r>
    <r>
      <rPr>
        <sz val="9"/>
        <rFont val="Times New Roman"/>
        <family val="1"/>
      </rPr>
      <t>$50.00 per well</t>
    </r>
  </si>
  <si>
    <t>Use Task 12.050 for travel costs (if not already covered by another task).</t>
  </si>
  <si>
    <r>
      <t>Maximum rate is</t>
    </r>
    <r>
      <rPr>
        <b/>
        <sz val="9"/>
        <rFont val="Times New Roman"/>
        <family val="1"/>
      </rPr>
      <t xml:space="preserve"> </t>
    </r>
    <r>
      <rPr>
        <sz val="9"/>
        <rFont val="Times New Roman"/>
        <family val="1"/>
      </rPr>
      <t>$100.00 per well</t>
    </r>
  </si>
  <si>
    <r>
      <t>Maximum rate is</t>
    </r>
    <r>
      <rPr>
        <b/>
        <sz val="9"/>
        <rFont val="Times New Roman"/>
        <family val="1"/>
      </rPr>
      <t xml:space="preserve"> </t>
    </r>
    <r>
      <rPr>
        <sz val="9"/>
        <rFont val="Times New Roman"/>
        <family val="1"/>
      </rPr>
      <t>$90.00 per well</t>
    </r>
  </si>
  <si>
    <t>If the above does not describe your situation, check Secondary Form Sec-C.1, for Commercial sites where a full LSA with monitoring well installation is necessary for groundwater assessment, or Sec-C.2, for Commercial sites where an LSA-II has been deemed necessary.</t>
  </si>
  <si>
    <t>You have completed a Commercial Initial Abatement Actions (Secondary Forms A.1 and B-Pg1), or a Commercial Site Check (Sec-A.3), that included ground water sampling required (i.e., Sec-A.2 or Sec-B-Pg2).  Additional efforts for the LSA-I required only the completion of a receptor survey, LSA Report, and vertical delineation soil sampling (where needed).  As these efforts are related to risk assessment for a newly detected release, no preapproval is required for the Limited Site Assessment efforts claimed herein.  All other 2017 Reasonable Rate Document (RRD) Task restrictions and scopes-of-work still apply.</t>
  </si>
  <si>
    <r>
      <t xml:space="preserve">Base rate for completion of Limited Site Assessment </t>
    </r>
    <r>
      <rPr>
        <b/>
        <i/>
        <sz val="10"/>
        <rFont val="Arial"/>
        <family val="2"/>
      </rPr>
      <t>(not to exceed $1,600.00 for site as a whole)</t>
    </r>
  </si>
  <si>
    <t>You have completed a Commercial Initial Abatement Action (Secondary Forms Sec-A.1), with no ground water sampling required (i.e., no Sec-A.2).  Claimed Efforts cover Monitoring Well Installation and Groundwater Sampling efforts, as well as an area Receptor Survey.  Additionally, the site is a Commercial site where the results from the groundwater sampling event indcate the need for a LSA-II to be conducted (per current STIRA Guidelines).  As these efforts are related to risk assessment for a newly detected release, no preapproval is required for the Limited Site Assessment efforts claimed herein.  All other 2017 Reasonable Rate Document (RRD) Task restrictions and scopes-of-work still apply.</t>
  </si>
  <si>
    <t>If the above does not describe your situation, check Secondary Form Sec-C.1, for Commercial sites where only an LSA-I has been deemed necessary, or Secondary Forms Sec-A.s or Sec-B Page 2, where groundwater sampling has been required as part of the Initial Abatement Action and sampling duplication is not needed for the Limited Site Assessment.</t>
  </si>
  <si>
    <t xml:space="preserve">2. Dry wells may be partially reimbursed, where justified, at the soil boring rate  ($20/ft). Reimbursement may be denied for swamped screens in wells. </t>
  </si>
  <si>
    <t xml:space="preserve">(LSA costs not defined in the above tables, including site access, utility clearance, travel, per diems, receptor survey, </t>
  </si>
  <si>
    <r>
      <t xml:space="preserve">Base rate for completion of Limited Site Assessment - II </t>
    </r>
    <r>
      <rPr>
        <b/>
        <i/>
        <sz val="10"/>
        <rFont val="Arial"/>
        <family val="2"/>
      </rPr>
      <t>(not to exceed $2,500.00 for site as a whole)</t>
    </r>
  </si>
  <si>
    <t>(LSA costs not defined in the above tables, including site access utility clearance, receptor survey, Phase I LSA Report preparation.</t>
  </si>
  <si>
    <r>
      <t xml:space="preserve">Base rate for completion of Limited Site Assessment </t>
    </r>
    <r>
      <rPr>
        <b/>
        <i/>
        <sz val="10"/>
        <rFont val="Arial"/>
        <family val="2"/>
      </rPr>
      <t>(not to exceed $2,300.00 for site as a whole)</t>
    </r>
  </si>
  <si>
    <t>DWM/UST 2017 RRD    Claim 1-17-2017</t>
  </si>
  <si>
    <t>You have completed a Commercial Initial Abatement Actions (Secondary Forms A.1 or B), with no ground water sampling required (i.e., no Sec-A.2 or Sec-B Page 2).  Claimed Efforts cover Monitoring Well Installation and Groundwater Sampling efforts, as well as an area Receptor Survey.  Additionally, the site is a  Commercial site where the results from the groundwater sampling event does not indcate the need for a LSA-II to be conducted (see Sec-C.2).  As these efforts are related to risk assessment for a newly detected release, no preapproval is required for the Limited Site Assessment efforts claimed herein.  All other 2017Reasonable Rate Document (RRD) Task restrictions and scopes-of-work still apply.</t>
  </si>
  <si>
    <t xml:space="preserve"> additional LSA-I source-area well, and include written confirmation from the site's Incident Manager.  Only one mobilization event may be claimed.  Event may not exceed $250.00.</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</si>
  <si>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2017 RRD Scope of Work Document for additional details.</t>
  </si>
  <si>
    <r>
      <t xml:space="preserve">6.033 - Site Check Report </t>
    </r>
    <r>
      <rPr>
        <b/>
        <i/>
        <sz val="9"/>
        <rFont val="Arial"/>
        <family val="2"/>
      </rPr>
      <t>(not to exceed $730.00)</t>
    </r>
  </si>
  <si>
    <t>You have completed a Commercial Initial Abatement Actions (Secondary Forms A.1) and encountered the water table or bedrock during the tank removal or overexcavation.  Per the current Guidelines for Site Check, Tank Closure, Initial Response and Abatement for UST Releases (STIRA), you have been required to install a monitoring well and collect groundwater data to supplement or replace limited soil data available for the pit bottom.  Alternatively, the Incident Manager has required groundwater sample during the Site Check.  Claimed Efforts cover Monitoring Well Installation and Groundwater Sampling efforts.  As these efforts are related to an emergency response to a newly detected release, no preapproval is required for the Site Check and Initial Abatement Actions claimed herein, though documentation of the Incident Manager authorization for the Site Check well or Multiple Source IAA wells may be needed.  All other 2017 Reasonable Rate Document (RRD) Task restrictions and scopes-of-work still apply.</t>
  </si>
  <si>
    <t>[12.050]</t>
  </si>
  <si>
    <r>
      <t xml:space="preserve">You have completed a Commercial Tank Closure Event leading to the discovery of a </t>
    </r>
    <r>
      <rPr>
        <b/>
        <sz val="10"/>
        <rFont val="Arial"/>
        <family val="2"/>
      </rPr>
      <t>new release</t>
    </r>
    <r>
      <rPr>
        <sz val="10"/>
        <rFont val="Arial"/>
        <family val="2"/>
      </rPr>
      <t xml:space="preserve"> which required Initial Abatement Actions per the current Guidelines for Site Check, Tank Closure, Initial Response and Abatement for UST Releases (STIRA).  Claimed Efforts cover Overexcavation of Contaminated Soil (beyond the system footprint), Confirmatory Soil Sampling, and possible Ground Water Sampling efforts (where applicable).  As these efforts represent an emergency response conducted within 90 days of discovery of the new release (15A NCAC 02L .0404(3)), no preapproval is required for the Initial Abatement Actions claimed herein.  All other 2017 Reasonable Rate Document (RRD) Task restrictions and scopes-of-work still apply.</t>
    </r>
  </si>
  <si>
    <t>This Task covers the backfill of the tank void with like-kind material (incl. gravel, where applicable) &amp; grading/compaction.</t>
  </si>
  <si>
    <r>
      <t>[Task 2.416</t>
    </r>
    <r>
      <rPr>
        <b/>
        <sz val="11"/>
        <rFont val="Arial"/>
        <family val="2"/>
      </rPr>
      <t>]</t>
    </r>
    <r>
      <rPr>
        <b/>
        <sz val="10"/>
        <rFont val="Arial"/>
        <family val="2"/>
      </rPr>
      <t xml:space="preserve"> - Initial Abatement Over-Excavation</t>
    </r>
  </si>
  <si>
    <t>$91/tn  /  1,200 tons</t>
  </si>
  <si>
    <t xml:space="preserve">This is an all-inclusive task for initial abatement.  See 2017 RRD. </t>
  </si>
  <si>
    <t>1. Excavation Volume should initially be limited to 533.33 cuyd / 800 tons. The Incident Manager (IM) may approve 400 tons more is onsite lab is present.  Coverage for soils over 1,200 tons only allowed via written IM approval.</t>
  </si>
  <si>
    <t>2. The excavation tonnage may be confirmed from the weight tickets or by calculations from licensed surveyor measurements of the excavation pit (volume in cuyd * 1.5 = tonnage) or all combined soil stockpiles (volume in cuyd * 1.25 = tonnage).</t>
  </si>
  <si>
    <t>3. The eligible backfill volume is based on the actual excavated volume minus void fill listed in 2.410 above and is calculated at 1 cuyd per ~202 gallons (or 1 ton per ~135 gallons), based on tank volume +10% (for piping, etc.)</t>
  </si>
  <si>
    <t>See the current STIRA Guidelines and 2017 RRD Scope of Work Document for additional details.</t>
  </si>
  <si>
    <t>2. Waste Manifests attached for all soils disposed of under Task 2.416 from Section 1?</t>
  </si>
  <si>
    <r>
      <t xml:space="preserve">20-Day Initial Abatement Status Report - [Task 6.010] </t>
    </r>
    <r>
      <rPr>
        <b/>
        <i/>
        <sz val="9"/>
        <rFont val="Arial"/>
        <family val="2"/>
      </rPr>
      <t>(not to exceed $430.00)</t>
    </r>
  </si>
  <si>
    <r>
      <t xml:space="preserve">Request for Multiple Bids* </t>
    </r>
    <r>
      <rPr>
        <i/>
        <sz val="7"/>
        <rFont val="Arial"/>
        <family val="2"/>
      </rPr>
      <t>(for Tasks 10.010 / 10.070 above, if exceeding $5,000)</t>
    </r>
  </si>
  <si>
    <r>
      <t xml:space="preserve">Request for Multiple Bids* </t>
    </r>
    <r>
      <rPr>
        <i/>
        <sz val="8"/>
        <rFont val="Arial"/>
        <family val="2"/>
      </rPr>
      <t>(for any of the above tasks exceeding $5,000)</t>
    </r>
  </si>
  <si>
    <t>Part A: Site Preparation / Excavation Survey / Excavation Dewatering</t>
  </si>
  <si>
    <t xml:space="preserve">Part B: Site Restoration / Repair </t>
  </si>
  <si>
    <t>Other Tasks that may be necessary on a site-specific basis.  Availability is contingent on compliance with the current STIRA Guidelines and 2017 RRD.  Reimbursement may be denied for</t>
  </si>
  <si>
    <t>* Include copies of all estimates:  Three (3) if &gt;=$5000 per task, at least five (5) bids per set if &gt;$25,000 for a task) to document the claimed costs for each respective task as representing the low-bid alternative.  See 2017 RRD SOW Document for details.</t>
  </si>
  <si>
    <t xml:space="preserve">See the current STIRA Guidelines and 2017 RRD Scope of Work Document for additional details.  </t>
  </si>
  <si>
    <r>
      <t>Private Utility Location</t>
    </r>
    <r>
      <rPr>
        <i/>
        <sz val="8"/>
        <rFont val="Arial"/>
        <family val="2"/>
      </rPr>
      <t xml:space="preserve"> (for Site Check area Only.  Maximum = Cost)</t>
    </r>
  </si>
  <si>
    <r>
      <t xml:space="preserve">Utility Relocation / Repair </t>
    </r>
    <r>
      <rPr>
        <i/>
        <sz val="8"/>
        <rFont val="Arial"/>
        <family val="2"/>
      </rPr>
      <t>(for Site Check area only. Maximum = Cost)</t>
    </r>
  </si>
  <si>
    <t>* See the 2017 RRD Scope of Work Document for further explanation and examples of well types and applicable rates.</t>
  </si>
  <si>
    <t>* Vertical Extent samples should be collected within 5-foot intervals where contamination is likely to be present (for a water table &lt;25' bgs) or 10-foot intervals (for a water table &gt;25' bgs), with no samples collected below the water table.   EPA 8260, 8270, and Metals samples should be collected only at the shallowest and deepest sample locations.  See the current STIRA Guidelines and 2017 RRD Scope of Work Document for additional details.</t>
  </si>
  <si>
    <t>Task Requires Documentation of Fire Marshal / Fire Department evaluation of vapor accumulation. (See 2017 RRD)</t>
  </si>
  <si>
    <t>Maximum rate is $730.00 per site.</t>
  </si>
  <si>
    <t>Cost for Remedial Soil Excavation</t>
  </si>
  <si>
    <t>[Task 3.310] - Speciality Drilling for Onsite Lab</t>
  </si>
  <si>
    <t>Total Days</t>
  </si>
  <si>
    <t>(Days)</t>
  </si>
  <si>
    <t>($/Day)</t>
  </si>
  <si>
    <t>Daily Rate</t>
  </si>
  <si>
    <t>Acc. Site Char. (ASC) Report</t>
  </si>
  <si>
    <t>Accelerated Site Characterization (ASC) Report</t>
  </si>
  <si>
    <t>System Operation:</t>
  </si>
  <si>
    <t>Rental Rate</t>
  </si>
  <si>
    <t>Maximum rate for free product disposal and contaminated water disposal is $0.35 per gallon fr first 5,000 gallons.</t>
  </si>
  <si>
    <t>First</t>
  </si>
  <si>
    <t>Gallons</t>
  </si>
  <si>
    <t>Second</t>
  </si>
  <si>
    <t>&gt;10,000</t>
  </si>
  <si>
    <t>DWM/UST 2017 RRD - Claim 1-17-2017 v.20170912</t>
  </si>
  <si>
    <t>Costs previously conducted or reimbursed may not be claimed and will be reduced from this total.</t>
  </si>
  <si>
    <t>Phase II LSA Report preparation. Costs previously conducted or reimbursed may not be claimed and will be reduced from this total.</t>
  </si>
  <si>
    <t xml:space="preserve">Phase I LSA Report preparation, and other miscellaneous costs associated with completing a Phase I Limited Site Assessment.)  Costs previously conducted or reimbursed may </t>
  </si>
  <si>
    <t xml:space="preserve">    not be claimed and will be reduced from this total.</t>
  </si>
  <si>
    <t>0.15 to 0.35</t>
  </si>
  <si>
    <t>TASK 2.281/2.282 - Initial Sorbent Boom / Pad Maintenance</t>
  </si>
  <si>
    <r>
      <t>Maximum rate is</t>
    </r>
    <r>
      <rPr>
        <b/>
        <sz val="9"/>
        <rFont val="Times New Roman"/>
        <family val="1"/>
      </rPr>
      <t xml:space="preserve"> </t>
    </r>
    <r>
      <rPr>
        <sz val="9"/>
        <rFont val="Times New Roman"/>
        <family val="1"/>
      </rPr>
      <t>$30.00 per Sock.</t>
    </r>
  </si>
  <si>
    <t>* Vertical Extent samples should be collected within 5-foot intervals where contamination is likely to be present (for a water table &lt;25' bgs) or 10-foot intervals (for a water table &gt;25' bgs).   EPA 8260, 8270, and Metals samples should be collected only at the shallowest and deepest sample locations.  See the current STIRA Guidelines and 2017 RRD Scope of Work Document for additional details.</t>
  </si>
  <si>
    <t>$35 / Ton</t>
  </si>
  <si>
    <t>Hauled</t>
  </si>
  <si>
    <t>Backfill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</si>
</sst>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7" formatCode="&quot;$&quot;#,##0.00_);\(&quot;$&quot;#,##0.00\)"/>
    <numFmt numFmtId="8" formatCode="&quot;$&quot;#,##0.00_);[Red]\(&quot;$&quot;#,##0.00\)"/>
    <numFmt numFmtId="164" formatCode="0.000"/>
    <numFmt numFmtId="165" formatCode="&quot;$&quot;#,##0.00"/>
    <numFmt numFmtId="166" formatCode="m/d/yy;@"/>
    <numFmt numFmtId="167" formatCode="0.0"/>
    <numFmt numFmtId="168" formatCode="m/d/yyyy;@"/>
    <numFmt numFmtId="169" formatCode="#,##0.000"/>
    <numFmt numFmtId="170" formatCode="#,##0.000_);\(#,##0.000\)"/>
  </numFmts>
  <fonts count="94" x14ac:knownFonts="1">
    <font>
      <sz val="10"/>
      <name val="Arial"/>
    </font>
    <font>
      <sz val="10"/>
      <name val="Arial"/>
      <family val="2"/>
    </font>
    <font>
      <sz val="10"/>
      <name val="Helv"/>
    </font>
    <font>
      <sz val="8"/>
      <name val="Arial"/>
      <family val="2"/>
    </font>
    <font>
      <sz val="12"/>
      <name val="Times New Roman"/>
      <family val="1"/>
    </font>
    <font>
      <b/>
      <sz val="12"/>
      <name val="Arial"/>
      <family val="2"/>
    </font>
    <font>
      <sz val="10"/>
      <name val="Arial"/>
      <family val="2"/>
    </font>
    <font>
      <sz val="10"/>
      <name val="Times New Roman"/>
      <family val="1"/>
    </font>
    <font>
      <b/>
      <sz val="10"/>
      <name val="Arial"/>
      <family val="2"/>
    </font>
    <font>
      <b/>
      <sz val="10"/>
      <name val="Times New Roman"/>
      <family val="1"/>
    </font>
    <font>
      <sz val="8"/>
      <name val="Arial"/>
      <family val="2"/>
    </font>
    <font>
      <b/>
      <sz val="10"/>
      <name val="Arial"/>
      <family val="2"/>
    </font>
    <font>
      <b/>
      <sz val="8"/>
      <name val="Arial"/>
      <family val="2"/>
    </font>
    <font>
      <b/>
      <sz val="12"/>
      <name val="Times New Roman"/>
      <family val="1"/>
    </font>
    <font>
      <b/>
      <i/>
      <u/>
      <sz val="10"/>
      <name val="Times New Roman"/>
      <family val="1"/>
    </font>
    <font>
      <b/>
      <sz val="10"/>
      <name val="Helv"/>
    </font>
    <font>
      <sz val="8"/>
      <name val="Times New Roman"/>
      <family val="1"/>
    </font>
    <font>
      <sz val="9"/>
      <name val="Times New Roman"/>
      <family val="1"/>
    </font>
    <font>
      <sz val="11"/>
      <name val="Times New Roman"/>
      <family val="1"/>
    </font>
    <font>
      <sz val="9"/>
      <name val="Times New Roman"/>
      <family val="1"/>
    </font>
    <font>
      <b/>
      <sz val="11"/>
      <name val="Times New Roman"/>
      <family val="1"/>
    </font>
    <font>
      <b/>
      <u/>
      <sz val="11"/>
      <name val="Times New Roman"/>
      <family val="1"/>
    </font>
    <font>
      <b/>
      <sz val="9"/>
      <name val="Times New Roman"/>
      <family val="1"/>
    </font>
    <font>
      <sz val="9"/>
      <name val="Arial"/>
      <family val="2"/>
    </font>
    <font>
      <sz val="9"/>
      <name val="Arial"/>
      <family val="2"/>
    </font>
    <font>
      <b/>
      <sz val="9"/>
      <name val="Arial"/>
      <family val="2"/>
    </font>
    <font>
      <b/>
      <sz val="9"/>
      <name val="Arial"/>
      <family val="2"/>
    </font>
    <font>
      <sz val="11"/>
      <name val="Arial"/>
      <family val="2"/>
    </font>
    <font>
      <sz val="11"/>
      <name val="Arial"/>
      <family val="2"/>
    </font>
    <font>
      <sz val="12"/>
      <name val="Arial"/>
      <family val="2"/>
    </font>
    <font>
      <sz val="12"/>
      <name val="Arial"/>
      <family val="2"/>
    </font>
    <font>
      <sz val="10"/>
      <name val="Arial"/>
      <family val="2"/>
    </font>
    <font>
      <b/>
      <u/>
      <sz val="12"/>
      <name val="Times New Roman"/>
      <family val="1"/>
    </font>
    <font>
      <sz val="8"/>
      <name val="Times New Roman"/>
      <family val="1"/>
    </font>
    <font>
      <b/>
      <sz val="8"/>
      <name val="Times New Roman"/>
      <family val="1"/>
    </font>
    <font>
      <i/>
      <sz val="9"/>
      <name val="Times New Roman"/>
      <family val="1"/>
    </font>
    <font>
      <i/>
      <sz val="10"/>
      <name val="Times New Roman"/>
      <family val="1"/>
    </font>
    <font>
      <sz val="11"/>
      <name val="Times New Roman"/>
      <family val="1"/>
    </font>
    <font>
      <i/>
      <sz val="11"/>
      <name val="Times New Roman"/>
      <family val="1"/>
    </font>
    <font>
      <b/>
      <sz val="8"/>
      <name val="Times New Roman"/>
      <family val="1"/>
    </font>
    <font>
      <b/>
      <i/>
      <sz val="9"/>
      <name val="Times New Roman"/>
      <family val="1"/>
    </font>
    <font>
      <b/>
      <i/>
      <sz val="11"/>
      <name val="Times New Roman"/>
      <family val="1"/>
    </font>
    <font>
      <u/>
      <sz val="10"/>
      <name val="Arial"/>
      <family val="2"/>
    </font>
    <font>
      <b/>
      <sz val="14"/>
      <name val="Times New Roman"/>
      <family val="1"/>
    </font>
    <font>
      <u/>
      <sz val="9"/>
      <name val="Times New Roman"/>
      <family val="1"/>
    </font>
    <font>
      <b/>
      <i/>
      <u/>
      <sz val="12"/>
      <name val="Times New Roman"/>
      <family val="1"/>
    </font>
    <font>
      <i/>
      <sz val="8"/>
      <name val="Times New Roman"/>
      <family val="1"/>
    </font>
    <font>
      <i/>
      <sz val="10"/>
      <name val="Arial"/>
      <family val="2"/>
    </font>
    <font>
      <i/>
      <sz val="8"/>
      <name val="Arial"/>
      <family val="2"/>
    </font>
    <font>
      <b/>
      <i/>
      <sz val="8"/>
      <name val="Arial"/>
      <family val="2"/>
    </font>
    <font>
      <u/>
      <sz val="10"/>
      <name val="Times New Roman"/>
      <family val="1"/>
    </font>
    <font>
      <b/>
      <sz val="11"/>
      <name val="Arial"/>
      <family val="2"/>
    </font>
    <font>
      <b/>
      <i/>
      <sz val="8"/>
      <name val="Times New Roman"/>
      <family val="1"/>
    </font>
    <font>
      <i/>
      <sz val="9"/>
      <name val="Arial"/>
      <family val="2"/>
    </font>
    <font>
      <i/>
      <sz val="7"/>
      <name val="Arial"/>
      <family val="2"/>
    </font>
    <font>
      <b/>
      <u/>
      <sz val="10"/>
      <name val="Arial"/>
      <family val="2"/>
    </font>
    <font>
      <b/>
      <u/>
      <sz val="9"/>
      <name val="Arial"/>
      <family val="2"/>
    </font>
    <font>
      <vertAlign val="superscript"/>
      <sz val="8"/>
      <name val="Arial"/>
      <family val="2"/>
    </font>
    <font>
      <sz val="7"/>
      <name val="Arial"/>
      <family val="2"/>
    </font>
    <font>
      <b/>
      <vertAlign val="superscript"/>
      <sz val="10"/>
      <name val="Arial"/>
      <family val="2"/>
    </font>
    <font>
      <b/>
      <sz val="9"/>
      <name val="Times New Roman"/>
      <family val="1"/>
    </font>
    <font>
      <sz val="8"/>
      <name val="Helv"/>
    </font>
    <font>
      <b/>
      <sz val="11"/>
      <name val="Arial"/>
      <family val="2"/>
    </font>
    <font>
      <b/>
      <i/>
      <sz val="10"/>
      <name val="Times New Roman"/>
      <family val="1"/>
    </font>
    <font>
      <sz val="10"/>
      <name val="Arial"/>
      <family val="2"/>
    </font>
    <font>
      <b/>
      <i/>
      <sz val="10"/>
      <name val="Arial"/>
      <family val="2"/>
    </font>
    <font>
      <b/>
      <u/>
      <sz val="12"/>
      <name val="Arial"/>
      <family val="2"/>
    </font>
    <font>
      <u/>
      <sz val="10"/>
      <name val="Arial"/>
      <family val="2"/>
    </font>
    <font>
      <sz val="6"/>
      <name val="Arial"/>
      <family val="2"/>
    </font>
    <font>
      <b/>
      <sz val="6"/>
      <name val="Arial"/>
      <family val="2"/>
    </font>
    <font>
      <b/>
      <u/>
      <sz val="11"/>
      <name val="Arial"/>
      <family val="2"/>
    </font>
    <font>
      <i/>
      <vertAlign val="superscript"/>
      <sz val="8"/>
      <name val="Arial"/>
      <family val="2"/>
    </font>
    <font>
      <b/>
      <vertAlign val="superscript"/>
      <sz val="8"/>
      <name val="Arial"/>
      <family val="2"/>
    </font>
    <font>
      <b/>
      <sz val="7"/>
      <name val="Arial"/>
      <family val="2"/>
    </font>
    <font>
      <b/>
      <u/>
      <sz val="8"/>
      <name val="Arial"/>
      <family val="2"/>
    </font>
    <font>
      <b/>
      <i/>
      <sz val="9"/>
      <name val="Arial"/>
      <family val="2"/>
    </font>
    <font>
      <strike/>
      <sz val="10"/>
      <name val="Arial"/>
      <family val="2"/>
    </font>
    <font>
      <b/>
      <i/>
      <strike/>
      <sz val="10"/>
      <name val="Arial"/>
      <family val="2"/>
    </font>
    <font>
      <sz val="14"/>
      <name val="Arial"/>
      <family val="2"/>
    </font>
    <font>
      <b/>
      <sz val="14"/>
      <name val="Arial"/>
      <family val="2"/>
    </font>
    <font>
      <b/>
      <i/>
      <sz val="14"/>
      <name val="Arial"/>
      <family val="2"/>
    </font>
    <font>
      <u/>
      <sz val="8"/>
      <name val="Arial"/>
      <family val="2"/>
    </font>
    <font>
      <b/>
      <i/>
      <sz val="12"/>
      <name val="Arial"/>
      <family val="2"/>
    </font>
    <font>
      <sz val="9"/>
      <name val="Helv"/>
    </font>
    <font>
      <b/>
      <sz val="9"/>
      <name val="Helv"/>
    </font>
    <font>
      <b/>
      <sz val="8"/>
      <name val="Arial"/>
      <family val="2"/>
    </font>
    <font>
      <sz val="7"/>
      <name val="Times New Roman"/>
      <family val="1"/>
    </font>
    <font>
      <b/>
      <sz val="1"/>
      <name val="Times New Roman"/>
      <family val="1"/>
    </font>
    <font>
      <sz val="1"/>
      <name val="Times New Roman"/>
      <family val="1"/>
    </font>
    <font>
      <sz val="1"/>
      <name val="Arial"/>
      <family val="2"/>
    </font>
    <font>
      <i/>
      <sz val="7"/>
      <name val="Times New Roman"/>
      <family val="1"/>
    </font>
    <font>
      <b/>
      <i/>
      <u/>
      <sz val="12"/>
      <name val="Arial"/>
      <family val="2"/>
    </font>
    <font>
      <b/>
      <i/>
      <u/>
      <sz val="9"/>
      <name val="Arial"/>
      <family val="2"/>
    </font>
    <font>
      <sz val="10"/>
      <color rgb="FFC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9" tint="0.79998168889431442"/>
        <bgColor indexed="64"/>
      </patternFill>
    </fill>
    <fill>
      <patternFill patternType="solid">
        <fgColor theme="2" tint="-9.9948118533890809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right/>
      <top style="medium">
        <color indexed="64"/>
      </top>
      <bottom/>
      <diagonal/>
    </border>
    <border>
      <left style="medium">
        <color indexed="64"/>
      </left>
      <right style="double">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s>
  <cellStyleXfs count="11">
    <xf numFmtId="0" fontId="0" fillId="0" borderId="0"/>
    <xf numFmtId="0" fontId="1" fillId="0" borderId="0"/>
    <xf numFmtId="0" fontId="1" fillId="0" borderId="0"/>
    <xf numFmtId="0" fontId="2" fillId="0" borderId="0"/>
    <xf numFmtId="0" fontId="2" fillId="0" borderId="0"/>
    <xf numFmtId="0" fontId="2" fillId="0" borderId="0"/>
    <xf numFmtId="0" fontId="2" fillId="0" borderId="0"/>
    <xf numFmtId="1" fontId="2" fillId="0" borderId="0"/>
    <xf numFmtId="0" fontId="2" fillId="0" borderId="0" applyBorder="0"/>
    <xf numFmtId="0" fontId="2" fillId="0" borderId="0"/>
    <xf numFmtId="0" fontId="2" fillId="0" borderId="0"/>
  </cellStyleXfs>
  <cellXfs count="1385">
    <xf numFmtId="0" fontId="0" fillId="0" borderId="0" xfId="0"/>
    <xf numFmtId="0" fontId="1" fillId="0" borderId="0" xfId="0" applyFont="1"/>
    <xf numFmtId="0" fontId="1" fillId="0" borderId="0" xfId="0" applyFont="1" applyBorder="1"/>
    <xf numFmtId="0" fontId="6" fillId="0" borderId="0" xfId="0" applyFont="1"/>
    <xf numFmtId="164" fontId="7" fillId="0" borderId="0" xfId="0" applyNumberFormat="1" applyFont="1" applyAlignment="1">
      <alignment horizontal="left"/>
    </xf>
    <xf numFmtId="0" fontId="7" fillId="0" borderId="0" xfId="0" applyFont="1"/>
    <xf numFmtId="164" fontId="7" fillId="0" borderId="0" xfId="0" applyNumberFormat="1" applyFont="1" applyBorder="1" applyAlignment="1">
      <alignment horizontal="left"/>
    </xf>
    <xf numFmtId="0" fontId="7" fillId="0" borderId="0" xfId="0" applyFont="1" applyBorder="1" applyAlignment="1">
      <alignment horizontal="center"/>
    </xf>
    <xf numFmtId="0" fontId="7" fillId="0" borderId="1" xfId="0" applyFont="1" applyFill="1" applyBorder="1" applyAlignment="1">
      <alignment horizontal="center" vertical="center"/>
    </xf>
    <xf numFmtId="0" fontId="8" fillId="0" borderId="1" xfId="0" applyFont="1" applyBorder="1" applyAlignment="1">
      <alignment horizontal="center"/>
    </xf>
    <xf numFmtId="164" fontId="9" fillId="0" borderId="0" xfId="5" applyNumberFormat="1" applyFont="1" applyAlignment="1" applyProtection="1">
      <alignment horizontal="left"/>
    </xf>
    <xf numFmtId="164" fontId="7" fillId="0" borderId="2" xfId="5" applyNumberFormat="1" applyFont="1" applyBorder="1" applyAlignment="1" applyProtection="1">
      <alignment horizontal="left"/>
    </xf>
    <xf numFmtId="0" fontId="7" fillId="0" borderId="2" xfId="0" applyFont="1" applyBorder="1"/>
    <xf numFmtId="164" fontId="7" fillId="0" borderId="3" xfId="5" applyNumberFormat="1" applyFont="1" applyBorder="1" applyAlignment="1" applyProtection="1">
      <alignment horizontal="left"/>
    </xf>
    <xf numFmtId="7" fontId="7" fillId="0" borderId="4" xfId="5" applyNumberFormat="1" applyFont="1" applyBorder="1" applyAlignment="1" applyProtection="1">
      <alignment horizontal="left"/>
    </xf>
    <xf numFmtId="164" fontId="7" fillId="0" borderId="1" xfId="0" applyNumberFormat="1" applyFont="1" applyBorder="1" applyAlignment="1">
      <alignment horizontal="left"/>
    </xf>
    <xf numFmtId="0" fontId="6" fillId="0" borderId="1" xfId="0" applyFont="1" applyBorder="1"/>
    <xf numFmtId="0" fontId="11" fillId="0" borderId="0" xfId="0" applyFont="1"/>
    <xf numFmtId="164" fontId="9" fillId="0" borderId="0" xfId="0" applyNumberFormat="1" applyFont="1" applyBorder="1" applyAlignment="1">
      <alignment horizontal="left"/>
    </xf>
    <xf numFmtId="0" fontId="8" fillId="0" borderId="0" xfId="0" applyFont="1" applyBorder="1"/>
    <xf numFmtId="164" fontId="9" fillId="0" borderId="0" xfId="6" applyNumberFormat="1" applyFont="1" applyAlignment="1" applyProtection="1">
      <alignment horizontal="left"/>
    </xf>
    <xf numFmtId="7" fontId="7" fillId="0" borderId="1" xfId="6" applyNumberFormat="1" applyFont="1" applyFill="1" applyBorder="1" applyAlignment="1" applyProtection="1">
      <alignment horizontal="left"/>
    </xf>
    <xf numFmtId="164" fontId="7" fillId="0" borderId="1" xfId="6" applyNumberFormat="1" applyFont="1" applyBorder="1" applyAlignment="1" applyProtection="1">
      <alignment horizontal="left"/>
    </xf>
    <xf numFmtId="0" fontId="7" fillId="0" borderId="1" xfId="0" applyFont="1" applyBorder="1"/>
    <xf numFmtId="7" fontId="7" fillId="0" borderId="1" xfId="6" applyNumberFormat="1" applyFont="1" applyBorder="1" applyAlignment="1" applyProtection="1">
      <alignment horizontal="left"/>
    </xf>
    <xf numFmtId="7" fontId="7" fillId="0" borderId="2" xfId="6" applyNumberFormat="1" applyFont="1" applyFill="1" applyBorder="1" applyAlignment="1" applyProtection="1">
      <alignment horizontal="left"/>
    </xf>
    <xf numFmtId="0" fontId="6" fillId="0" borderId="5" xfId="0" applyFont="1" applyBorder="1"/>
    <xf numFmtId="7" fontId="7" fillId="0" borderId="2" xfId="6" applyNumberFormat="1" applyFont="1" applyBorder="1" applyAlignment="1" applyProtection="1">
      <alignment horizontal="left"/>
    </xf>
    <xf numFmtId="164" fontId="7" fillId="0" borderId="6" xfId="0" applyNumberFormat="1" applyFont="1" applyBorder="1" applyAlignment="1">
      <alignment horizontal="left"/>
    </xf>
    <xf numFmtId="7" fontId="7" fillId="0" borderId="6" xfId="6" applyNumberFormat="1" applyFont="1" applyFill="1" applyBorder="1" applyAlignment="1" applyProtection="1">
      <alignment horizontal="left"/>
    </xf>
    <xf numFmtId="7" fontId="7" fillId="0" borderId="0" xfId="6" applyNumberFormat="1" applyFont="1" applyBorder="1" applyAlignment="1" applyProtection="1">
      <alignment horizontal="left"/>
    </xf>
    <xf numFmtId="0" fontId="6" fillId="0" borderId="0" xfId="0" applyFont="1" applyBorder="1"/>
    <xf numFmtId="164" fontId="13" fillId="0" borderId="0" xfId="0" applyNumberFormat="1" applyFont="1" applyAlignment="1">
      <alignment horizontal="left"/>
    </xf>
    <xf numFmtId="7" fontId="7" fillId="0" borderId="2" xfId="5" applyNumberFormat="1" applyFont="1" applyBorder="1" applyAlignment="1" applyProtection="1">
      <alignment horizontal="left"/>
    </xf>
    <xf numFmtId="0" fontId="7" fillId="0" borderId="0" xfId="0" applyFont="1" applyBorder="1"/>
    <xf numFmtId="7" fontId="7" fillId="0" borderId="7" xfId="6" applyNumberFormat="1" applyFont="1" applyFill="1" applyBorder="1" applyAlignment="1" applyProtection="1">
      <alignment horizontal="left"/>
    </xf>
    <xf numFmtId="0" fontId="6" fillId="0" borderId="5" xfId="0" applyFont="1" applyBorder="1" applyAlignment="1"/>
    <xf numFmtId="0" fontId="6" fillId="0" borderId="0" xfId="0" applyFont="1" applyBorder="1" applyAlignment="1"/>
    <xf numFmtId="0" fontId="14" fillId="0" borderId="0" xfId="10" applyFont="1" applyBorder="1" applyProtection="1"/>
    <xf numFmtId="0" fontId="2" fillId="0" borderId="0" xfId="10" applyBorder="1" applyProtection="1">
      <protection locked="0"/>
    </xf>
    <xf numFmtId="164" fontId="21" fillId="0" borderId="0" xfId="0" applyNumberFormat="1" applyFont="1" applyBorder="1" applyAlignment="1">
      <alignment horizontal="left"/>
    </xf>
    <xf numFmtId="164" fontId="22" fillId="0" borderId="0" xfId="5" applyNumberFormat="1" applyFont="1" applyAlignment="1" applyProtection="1">
      <alignment horizontal="left"/>
    </xf>
    <xf numFmtId="0" fontId="19" fillId="0" borderId="0" xfId="0" applyFont="1"/>
    <xf numFmtId="0" fontId="23" fillId="0" borderId="0" xfId="0" applyFont="1"/>
    <xf numFmtId="0" fontId="23" fillId="0" borderId="0" xfId="0" applyFont="1" applyBorder="1"/>
    <xf numFmtId="164" fontId="19" fillId="0" borderId="1" xfId="0" applyNumberFormat="1" applyFont="1" applyBorder="1" applyAlignment="1">
      <alignment horizontal="left"/>
    </xf>
    <xf numFmtId="7" fontId="19" fillId="0" borderId="1" xfId="6" applyNumberFormat="1" applyFont="1" applyFill="1" applyBorder="1" applyAlignment="1" applyProtection="1">
      <alignment horizontal="left"/>
    </xf>
    <xf numFmtId="0" fontId="24" fillId="0" borderId="1" xfId="0" applyFont="1" applyBorder="1"/>
    <xf numFmtId="164" fontId="19" fillId="0" borderId="6" xfId="0" applyNumberFormat="1" applyFont="1" applyBorder="1" applyAlignment="1">
      <alignment horizontal="left"/>
    </xf>
    <xf numFmtId="164" fontId="19" fillId="0" borderId="1" xfId="6" applyNumberFormat="1" applyFont="1" applyBorder="1" applyAlignment="1" applyProtection="1">
      <alignment horizontal="left"/>
    </xf>
    <xf numFmtId="0" fontId="19" fillId="0" borderId="1" xfId="0" applyFont="1" applyBorder="1"/>
    <xf numFmtId="164" fontId="19" fillId="0" borderId="6" xfId="6" applyNumberFormat="1" applyFont="1" applyBorder="1" applyAlignment="1" applyProtection="1">
      <alignment horizontal="left"/>
    </xf>
    <xf numFmtId="0" fontId="19" fillId="0" borderId="7" xfId="0" applyFont="1" applyBorder="1"/>
    <xf numFmtId="164" fontId="22" fillId="0" borderId="8" xfId="6" applyNumberFormat="1" applyFont="1" applyFill="1" applyBorder="1" applyAlignment="1" applyProtection="1">
      <alignment horizontal="left"/>
    </xf>
    <xf numFmtId="0" fontId="22" fillId="0" borderId="8" xfId="0" applyFont="1" applyFill="1" applyBorder="1"/>
    <xf numFmtId="0" fontId="25" fillId="0" borderId="0" xfId="0" applyFont="1"/>
    <xf numFmtId="164" fontId="22" fillId="0" borderId="0" xfId="0" applyNumberFormat="1" applyFont="1" applyBorder="1" applyAlignment="1">
      <alignment horizontal="left"/>
    </xf>
    <xf numFmtId="7" fontId="22" fillId="0" borderId="0" xfId="6" applyNumberFormat="1" applyFont="1" applyBorder="1" applyAlignment="1" applyProtection="1">
      <alignment horizontal="left"/>
    </xf>
    <xf numFmtId="7" fontId="19" fillId="0" borderId="2" xfId="6" applyNumberFormat="1" applyFont="1" applyBorder="1" applyAlignment="1" applyProtection="1">
      <alignment horizontal="left"/>
    </xf>
    <xf numFmtId="7" fontId="19" fillId="0" borderId="1" xfId="6" applyNumberFormat="1" applyFont="1" applyBorder="1" applyAlignment="1" applyProtection="1">
      <alignment horizontal="left"/>
    </xf>
    <xf numFmtId="164" fontId="22" fillId="0" borderId="5" xfId="0" applyNumberFormat="1" applyFont="1" applyBorder="1" applyAlignment="1">
      <alignment horizontal="left"/>
    </xf>
    <xf numFmtId="7" fontId="19" fillId="0" borderId="0" xfId="6" applyNumberFormat="1" applyFont="1" applyFill="1" applyBorder="1" applyAlignment="1" applyProtection="1">
      <alignment horizontal="left"/>
    </xf>
    <xf numFmtId="7" fontId="19" fillId="0" borderId="9" xfId="6" applyNumberFormat="1" applyFont="1" applyFill="1" applyBorder="1" applyAlignment="1" applyProtection="1">
      <alignment horizontal="left"/>
    </xf>
    <xf numFmtId="0" fontId="19" fillId="0" borderId="9" xfId="0" applyFont="1" applyBorder="1"/>
    <xf numFmtId="7" fontId="19" fillId="0" borderId="5" xfId="6" applyNumberFormat="1" applyFont="1" applyBorder="1" applyAlignment="1" applyProtection="1">
      <alignment horizontal="left"/>
    </xf>
    <xf numFmtId="7" fontId="19" fillId="0" borderId="6" xfId="6" applyNumberFormat="1" applyFont="1" applyBorder="1" applyAlignment="1" applyProtection="1">
      <alignment horizontal="left"/>
    </xf>
    <xf numFmtId="164" fontId="22" fillId="0" borderId="9" xfId="0" applyNumberFormat="1" applyFont="1" applyBorder="1" applyAlignment="1">
      <alignment horizontal="left"/>
    </xf>
    <xf numFmtId="7" fontId="19" fillId="0" borderId="9" xfId="6" applyNumberFormat="1" applyFont="1" applyBorder="1" applyAlignment="1" applyProtection="1">
      <alignment horizontal="left"/>
    </xf>
    <xf numFmtId="164" fontId="19" fillId="0" borderId="10" xfId="0" applyNumberFormat="1" applyFont="1" applyBorder="1" applyAlignment="1">
      <alignment horizontal="left"/>
    </xf>
    <xf numFmtId="7" fontId="19" fillId="0" borderId="10" xfId="6" applyNumberFormat="1" applyFont="1" applyBorder="1" applyAlignment="1" applyProtection="1">
      <alignment horizontal="left"/>
    </xf>
    <xf numFmtId="164" fontId="22" fillId="0" borderId="0" xfId="6" applyNumberFormat="1" applyFont="1" applyBorder="1" applyAlignment="1" applyProtection="1">
      <alignment horizontal="left"/>
    </xf>
    <xf numFmtId="7" fontId="22" fillId="0" borderId="0" xfId="6" applyNumberFormat="1" applyFont="1" applyFill="1" applyBorder="1" applyAlignment="1" applyProtection="1">
      <alignment horizontal="left"/>
    </xf>
    <xf numFmtId="164" fontId="7" fillId="0" borderId="3" xfId="0" applyNumberFormat="1" applyFont="1" applyBorder="1" applyAlignment="1">
      <alignment horizontal="left"/>
    </xf>
    <xf numFmtId="0" fontId="7" fillId="0" borderId="3" xfId="0" applyFont="1" applyBorder="1"/>
    <xf numFmtId="164" fontId="7" fillId="0" borderId="6" xfId="6" applyNumberFormat="1" applyFont="1" applyBorder="1" applyAlignment="1" applyProtection="1">
      <alignment horizontal="left"/>
    </xf>
    <xf numFmtId="0" fontId="7" fillId="0" borderId="6" xfId="0" applyFont="1" applyBorder="1"/>
    <xf numFmtId="164" fontId="9" fillId="0" borderId="8" xfId="6" applyNumberFormat="1" applyFont="1" applyFill="1" applyBorder="1" applyAlignment="1" applyProtection="1">
      <alignment horizontal="left"/>
    </xf>
    <xf numFmtId="0" fontId="9" fillId="0" borderId="8" xfId="0" applyFont="1" applyFill="1" applyBorder="1"/>
    <xf numFmtId="164" fontId="7" fillId="0" borderId="0" xfId="6" applyNumberFormat="1" applyFont="1" applyFill="1" applyBorder="1" applyAlignment="1" applyProtection="1">
      <alignment horizontal="left"/>
    </xf>
    <xf numFmtId="0" fontId="9" fillId="0" borderId="0" xfId="0" applyFont="1" applyFill="1" applyBorder="1"/>
    <xf numFmtId="0" fontId="6" fillId="0" borderId="0" xfId="0" applyFont="1" applyFill="1" applyBorder="1"/>
    <xf numFmtId="164" fontId="9" fillId="0" borderId="5" xfId="0" applyNumberFormat="1" applyFont="1" applyBorder="1" applyAlignment="1">
      <alignment horizontal="left"/>
    </xf>
    <xf numFmtId="7" fontId="9" fillId="0" borderId="5" xfId="6" applyNumberFormat="1" applyFont="1" applyBorder="1" applyAlignment="1" applyProtection="1">
      <alignment horizontal="left"/>
    </xf>
    <xf numFmtId="0" fontId="8" fillId="0" borderId="0" xfId="0" applyFont="1" applyFill="1" applyBorder="1"/>
    <xf numFmtId="7" fontId="7" fillId="0" borderId="3" xfId="6" applyNumberFormat="1" applyFont="1" applyFill="1" applyBorder="1" applyAlignment="1" applyProtection="1">
      <alignment horizontal="left"/>
    </xf>
    <xf numFmtId="164" fontId="9" fillId="0" borderId="8" xfId="0" applyNumberFormat="1" applyFont="1" applyFill="1" applyBorder="1" applyAlignment="1">
      <alignment horizontal="left"/>
    </xf>
    <xf numFmtId="7" fontId="9" fillId="0" borderId="8" xfId="6" applyNumberFormat="1" applyFont="1" applyFill="1" applyBorder="1" applyAlignment="1" applyProtection="1">
      <alignment horizontal="left"/>
    </xf>
    <xf numFmtId="164" fontId="7" fillId="0" borderId="0" xfId="0" applyNumberFormat="1" applyFont="1" applyFill="1" applyBorder="1" applyAlignment="1">
      <alignment horizontal="left"/>
    </xf>
    <xf numFmtId="7" fontId="9" fillId="0" borderId="0" xfId="6" applyNumberFormat="1" applyFont="1" applyFill="1" applyBorder="1" applyAlignment="1" applyProtection="1">
      <alignment horizontal="left"/>
    </xf>
    <xf numFmtId="7" fontId="7" fillId="0" borderId="0" xfId="6" applyNumberFormat="1" applyFont="1" applyFill="1" applyBorder="1" applyAlignment="1" applyProtection="1">
      <alignment horizontal="left"/>
    </xf>
    <xf numFmtId="164" fontId="7" fillId="0" borderId="1" xfId="5" applyNumberFormat="1" applyFont="1" applyFill="1" applyBorder="1" applyAlignment="1" applyProtection="1">
      <alignment horizontal="left"/>
    </xf>
    <xf numFmtId="7" fontId="7" fillId="0" borderId="1" xfId="5" applyNumberFormat="1" applyFont="1" applyFill="1" applyBorder="1" applyAlignment="1" applyProtection="1">
      <alignment horizontal="left"/>
    </xf>
    <xf numFmtId="164" fontId="7" fillId="0" borderId="1" xfId="0" applyNumberFormat="1" applyFont="1" applyFill="1" applyBorder="1" applyAlignment="1">
      <alignment horizontal="left"/>
    </xf>
    <xf numFmtId="164" fontId="7" fillId="0" borderId="1" xfId="6" applyNumberFormat="1" applyFont="1" applyFill="1" applyBorder="1" applyAlignment="1" applyProtection="1">
      <alignment horizontal="left"/>
    </xf>
    <xf numFmtId="164" fontId="7" fillId="0" borderId="6" xfId="0" applyNumberFormat="1" applyFont="1" applyFill="1" applyBorder="1" applyAlignment="1">
      <alignment horizontal="left"/>
    </xf>
    <xf numFmtId="0" fontId="7" fillId="0" borderId="1" xfId="0" applyFont="1" applyFill="1" applyBorder="1"/>
    <xf numFmtId="164" fontId="7" fillId="0" borderId="3" xfId="0" applyNumberFormat="1" applyFont="1" applyFill="1" applyBorder="1" applyAlignment="1">
      <alignment horizontal="left"/>
    </xf>
    <xf numFmtId="0" fontId="7" fillId="0" borderId="3" xfId="0" applyFont="1" applyFill="1" applyBorder="1"/>
    <xf numFmtId="164" fontId="7" fillId="0" borderId="6" xfId="6" applyNumberFormat="1" applyFont="1" applyFill="1" applyBorder="1" applyAlignment="1" applyProtection="1">
      <alignment horizontal="left"/>
    </xf>
    <xf numFmtId="164" fontId="7" fillId="0" borderId="2" xfId="6" applyNumberFormat="1" applyFont="1" applyFill="1" applyBorder="1" applyAlignment="1" applyProtection="1">
      <alignment horizontal="left"/>
    </xf>
    <xf numFmtId="164" fontId="9" fillId="0" borderId="0" xfId="0" applyNumberFormat="1" applyFont="1" applyFill="1" applyBorder="1" applyAlignment="1">
      <alignment horizontal="left"/>
    </xf>
    <xf numFmtId="164" fontId="7" fillId="0" borderId="10" xfId="0" applyNumberFormat="1" applyFont="1" applyFill="1" applyBorder="1" applyAlignment="1">
      <alignment horizontal="left"/>
    </xf>
    <xf numFmtId="164" fontId="9" fillId="0" borderId="1" xfId="0" applyNumberFormat="1" applyFont="1" applyBorder="1" applyAlignment="1">
      <alignment horizontal="left"/>
    </xf>
    <xf numFmtId="164" fontId="9" fillId="0" borderId="8" xfId="0" applyNumberFormat="1" applyFont="1" applyBorder="1" applyAlignment="1">
      <alignment horizontal="left"/>
    </xf>
    <xf numFmtId="7" fontId="9" fillId="0" borderId="8" xfId="6" applyNumberFormat="1" applyFont="1" applyBorder="1" applyAlignment="1" applyProtection="1">
      <alignment horizontal="left"/>
    </xf>
    <xf numFmtId="7" fontId="7" fillId="0" borderId="5" xfId="6" applyNumberFormat="1" applyFont="1" applyBorder="1" applyAlignment="1" applyProtection="1">
      <alignment horizontal="left"/>
    </xf>
    <xf numFmtId="164" fontId="7" fillId="0" borderId="3" xfId="5" applyNumberFormat="1" applyFont="1" applyFill="1" applyBorder="1" applyAlignment="1" applyProtection="1">
      <alignment horizontal="left"/>
    </xf>
    <xf numFmtId="7" fontId="7" fillId="0" borderId="3" xfId="5" applyNumberFormat="1" applyFont="1" applyFill="1" applyBorder="1" applyAlignment="1" applyProtection="1">
      <alignment horizontal="left"/>
    </xf>
    <xf numFmtId="164" fontId="9" fillId="0" borderId="0" xfId="6" applyNumberFormat="1" applyFont="1" applyFill="1" applyBorder="1" applyAlignment="1" applyProtection="1">
      <alignment horizontal="left"/>
    </xf>
    <xf numFmtId="164" fontId="9" fillId="0" borderId="5" xfId="0" applyNumberFormat="1" applyFont="1" applyFill="1" applyBorder="1" applyAlignment="1">
      <alignment horizontal="left"/>
    </xf>
    <xf numFmtId="7" fontId="7" fillId="0" borderId="5" xfId="6" applyNumberFormat="1" applyFont="1" applyFill="1" applyBorder="1" applyAlignment="1" applyProtection="1">
      <alignment horizontal="left"/>
    </xf>
    <xf numFmtId="164" fontId="20" fillId="0" borderId="0" xfId="0" applyNumberFormat="1" applyFont="1" applyAlignment="1">
      <alignment horizontal="right"/>
    </xf>
    <xf numFmtId="0" fontId="27" fillId="0" borderId="0" xfId="0" applyFont="1"/>
    <xf numFmtId="0" fontId="26" fillId="0" borderId="0" xfId="0" applyFont="1" applyFill="1" applyBorder="1"/>
    <xf numFmtId="0" fontId="5" fillId="0" borderId="0" xfId="0" applyFont="1"/>
    <xf numFmtId="0" fontId="13" fillId="0" borderId="0" xfId="0" applyFont="1"/>
    <xf numFmtId="0" fontId="29" fillId="0" borderId="0" xfId="0" applyFont="1"/>
    <xf numFmtId="0" fontId="4" fillId="0" borderId="0" xfId="0" applyFont="1"/>
    <xf numFmtId="0" fontId="30" fillId="0" borderId="0" xfId="0" applyFont="1"/>
    <xf numFmtId="164" fontId="9" fillId="0" borderId="0" xfId="0" applyNumberFormat="1" applyFont="1" applyAlignment="1">
      <alignment horizontal="left"/>
    </xf>
    <xf numFmtId="0" fontId="31" fillId="0" borderId="5" xfId="0" applyFont="1" applyBorder="1" applyAlignment="1"/>
    <xf numFmtId="164" fontId="9" fillId="0" borderId="0" xfId="0" applyNumberFormat="1" applyFont="1" applyAlignment="1">
      <alignment horizontal="right"/>
    </xf>
    <xf numFmtId="0" fontId="31" fillId="0" borderId="0" xfId="0" applyFont="1"/>
    <xf numFmtId="0" fontId="32" fillId="0" borderId="0" xfId="0" applyFont="1" applyAlignment="1">
      <alignment horizontal="centerContinuous"/>
    </xf>
    <xf numFmtId="0" fontId="0" fillId="0" borderId="0" xfId="0" applyAlignment="1">
      <alignment horizontal="centerContinuous"/>
    </xf>
    <xf numFmtId="49" fontId="16" fillId="0" borderId="5" xfId="5" applyNumberFormat="1" applyFont="1" applyBorder="1" applyAlignment="1" applyProtection="1">
      <alignment horizontal="left"/>
      <protection locked="0"/>
    </xf>
    <xf numFmtId="49" fontId="16" fillId="0" borderId="0" xfId="5" applyNumberFormat="1" applyFont="1" applyBorder="1" applyAlignment="1" applyProtection="1">
      <alignment horizontal="left"/>
      <protection locked="0"/>
    </xf>
    <xf numFmtId="0" fontId="2" fillId="0" borderId="0" xfId="5" applyProtection="1">
      <protection locked="0"/>
    </xf>
    <xf numFmtId="0" fontId="2" fillId="0" borderId="0" xfId="5"/>
    <xf numFmtId="0" fontId="0" fillId="0" borderId="0" xfId="0" applyBorder="1"/>
    <xf numFmtId="7" fontId="20" fillId="0" borderId="0" xfId="5" applyNumberFormat="1" applyFont="1" applyBorder="1" applyAlignment="1" applyProtection="1">
      <alignment horizontal="left"/>
    </xf>
    <xf numFmtId="4" fontId="22" fillId="0" borderId="0" xfId="5" applyNumberFormat="1" applyFont="1" applyAlignment="1" applyProtection="1">
      <alignment horizontal="center"/>
    </xf>
    <xf numFmtId="0" fontId="2" fillId="0" borderId="0" xfId="5" applyProtection="1"/>
    <xf numFmtId="7" fontId="17" fillId="0" borderId="0" xfId="6" applyNumberFormat="1" applyFont="1" applyBorder="1" applyAlignment="1" applyProtection="1">
      <alignment horizontal="left"/>
    </xf>
    <xf numFmtId="7" fontId="9" fillId="0" borderId="0" xfId="9" applyNumberFormat="1" applyFont="1" applyBorder="1" applyAlignment="1" applyProtection="1">
      <alignment horizontal="center"/>
    </xf>
    <xf numFmtId="0" fontId="7" fillId="0" borderId="0" xfId="9" applyNumberFormat="1" applyFont="1" applyBorder="1" applyAlignment="1" applyProtection="1">
      <alignment horizontal="center"/>
    </xf>
    <xf numFmtId="7" fontId="35" fillId="0" borderId="0" xfId="9" applyNumberFormat="1" applyFont="1" applyBorder="1" applyAlignment="1" applyProtection="1">
      <alignment horizontal="center"/>
    </xf>
    <xf numFmtId="166" fontId="16" fillId="0" borderId="1" xfId="9" applyNumberFormat="1" applyFont="1" applyBorder="1" applyAlignment="1" applyProtection="1">
      <alignment horizontal="center"/>
      <protection locked="0"/>
    </xf>
    <xf numFmtId="165" fontId="16" fillId="0" borderId="1" xfId="9" applyNumberFormat="1" applyFont="1" applyBorder="1" applyAlignment="1" applyProtection="1">
      <alignment horizontal="center"/>
      <protection locked="0"/>
    </xf>
    <xf numFmtId="0" fontId="16" fillId="0" borderId="1" xfId="9" applyNumberFormat="1" applyFont="1" applyBorder="1" applyAlignment="1" applyProtection="1">
      <alignment horizontal="center"/>
      <protection locked="0"/>
    </xf>
    <xf numFmtId="1" fontId="16" fillId="0" borderId="1" xfId="9" applyNumberFormat="1" applyFont="1" applyBorder="1" applyAlignment="1" applyProtection="1">
      <alignment horizontal="center"/>
      <protection locked="0"/>
    </xf>
    <xf numFmtId="0" fontId="16" fillId="0" borderId="0" xfId="9" applyNumberFormat="1" applyFont="1" applyBorder="1" applyAlignment="1" applyProtection="1">
      <alignment horizontal="center"/>
      <protection locked="0"/>
    </xf>
    <xf numFmtId="4" fontId="7" fillId="0" borderId="0" xfId="9" applyNumberFormat="1" applyFont="1" applyBorder="1" applyAlignment="1" applyProtection="1">
      <alignment horizontal="center"/>
    </xf>
    <xf numFmtId="0" fontId="2" fillId="0" borderId="0" xfId="5" applyBorder="1" applyProtection="1"/>
    <xf numFmtId="0" fontId="2" fillId="0" borderId="0" xfId="5" applyBorder="1"/>
    <xf numFmtId="0" fontId="35" fillId="0" borderId="0" xfId="5" applyFont="1" applyProtection="1"/>
    <xf numFmtId="165" fontId="9" fillId="0" borderId="5" xfId="5" applyNumberFormat="1" applyFont="1" applyBorder="1" applyAlignment="1" applyProtection="1">
      <alignment horizontal="center"/>
      <protection locked="0"/>
    </xf>
    <xf numFmtId="4" fontId="22" fillId="0" borderId="0" xfId="5" applyNumberFormat="1" applyFont="1" applyBorder="1" applyAlignment="1" applyProtection="1">
      <alignment horizontal="center"/>
    </xf>
    <xf numFmtId="165" fontId="9" fillId="0" borderId="0" xfId="5" applyNumberFormat="1" applyFont="1" applyBorder="1" applyAlignment="1" applyProtection="1">
      <alignment horizontal="center"/>
      <protection locked="0"/>
    </xf>
    <xf numFmtId="0" fontId="7" fillId="0" borderId="0" xfId="0" applyFont="1" applyAlignment="1">
      <alignment horizontal="centerContinuous"/>
    </xf>
    <xf numFmtId="164" fontId="4" fillId="0" borderId="0" xfId="5" applyNumberFormat="1" applyFont="1" applyAlignment="1" applyProtection="1">
      <alignment horizontal="left"/>
      <protection locked="0"/>
    </xf>
    <xf numFmtId="0" fontId="7" fillId="0" borderId="0" xfId="5" applyFont="1"/>
    <xf numFmtId="0" fontId="4" fillId="0" borderId="0" xfId="5" applyFont="1" applyAlignment="1" applyProtection="1">
      <alignment horizontal="right"/>
      <protection locked="0"/>
    </xf>
    <xf numFmtId="164" fontId="20" fillId="0" borderId="0" xfId="5" applyNumberFormat="1" applyFont="1" applyBorder="1" applyAlignment="1" applyProtection="1">
      <alignment horizontal="left"/>
    </xf>
    <xf numFmtId="7" fontId="37" fillId="0" borderId="0" xfId="5" applyNumberFormat="1" applyFont="1" applyAlignment="1" applyProtection="1">
      <alignment horizontal="center"/>
    </xf>
    <xf numFmtId="0" fontId="7" fillId="0" borderId="0" xfId="5" applyFont="1" applyProtection="1"/>
    <xf numFmtId="164" fontId="37" fillId="0" borderId="0" xfId="5" applyNumberFormat="1" applyFont="1" applyBorder="1" applyAlignment="1" applyProtection="1">
      <alignment horizontal="left"/>
      <protection locked="0"/>
    </xf>
    <xf numFmtId="7" fontId="19" fillId="0" borderId="0" xfId="5" applyNumberFormat="1" applyFont="1" applyBorder="1" applyAlignment="1" applyProtection="1">
      <alignment horizontal="left"/>
    </xf>
    <xf numFmtId="164" fontId="37" fillId="0" borderId="0" xfId="5" applyNumberFormat="1" applyFont="1" applyBorder="1" applyAlignment="1" applyProtection="1">
      <alignment horizontal="left"/>
    </xf>
    <xf numFmtId="7" fontId="35" fillId="0" borderId="0" xfId="5" applyNumberFormat="1" applyFont="1" applyBorder="1" applyAlignment="1" applyProtection="1">
      <alignment horizontal="left"/>
    </xf>
    <xf numFmtId="0" fontId="36" fillId="0" borderId="0" xfId="5" applyFont="1" applyProtection="1"/>
    <xf numFmtId="0" fontId="37" fillId="0" borderId="0" xfId="5" applyFont="1" applyProtection="1"/>
    <xf numFmtId="7" fontId="35" fillId="0" borderId="0" xfId="5" applyNumberFormat="1" applyFont="1" applyBorder="1" applyAlignment="1" applyProtection="1">
      <alignment horizontal="left"/>
      <protection locked="0"/>
    </xf>
    <xf numFmtId="7" fontId="38" fillId="0" borderId="0" xfId="5" applyNumberFormat="1" applyFont="1" applyAlignment="1" applyProtection="1">
      <alignment horizontal="center"/>
    </xf>
    <xf numFmtId="0" fontId="37" fillId="0" borderId="0" xfId="5" applyFont="1" applyAlignment="1" applyProtection="1">
      <alignment horizontal="center"/>
    </xf>
    <xf numFmtId="2" fontId="16" fillId="0" borderId="0" xfId="5" applyNumberFormat="1" applyFont="1" applyAlignment="1" applyProtection="1">
      <alignment horizontal="center"/>
    </xf>
    <xf numFmtId="7" fontId="35" fillId="0" borderId="0" xfId="5" applyNumberFormat="1" applyFont="1" applyBorder="1" applyAlignment="1" applyProtection="1">
      <alignment horizontal="left" indent="2"/>
      <protection locked="0"/>
    </xf>
    <xf numFmtId="7" fontId="19" fillId="0" borderId="0" xfId="5" applyNumberFormat="1" applyFont="1" applyBorder="1" applyAlignment="1" applyProtection="1">
      <alignment horizontal="left" indent="2"/>
      <protection locked="0"/>
    </xf>
    <xf numFmtId="0" fontId="7" fillId="0" borderId="0" xfId="0" applyFont="1" applyProtection="1"/>
    <xf numFmtId="2" fontId="16" fillId="0" borderId="0" xfId="5" applyNumberFormat="1" applyFont="1" applyProtection="1"/>
    <xf numFmtId="7" fontId="37" fillId="0" borderId="0" xfId="5" applyNumberFormat="1" applyFont="1" applyAlignment="1" applyProtection="1">
      <alignment horizontal="center"/>
      <protection locked="0"/>
    </xf>
    <xf numFmtId="0" fontId="37" fillId="0" borderId="0" xfId="5" applyFont="1" applyAlignment="1" applyProtection="1">
      <alignment horizontal="center"/>
      <protection locked="0"/>
    </xf>
    <xf numFmtId="1" fontId="16" fillId="0" borderId="0" xfId="5" applyNumberFormat="1" applyFont="1" applyProtection="1"/>
    <xf numFmtId="0" fontId="22" fillId="0" borderId="0" xfId="5" applyFont="1" applyProtection="1"/>
    <xf numFmtId="164" fontId="37" fillId="0" borderId="0" xfId="5" applyNumberFormat="1" applyFont="1" applyAlignment="1" applyProtection="1">
      <alignment horizontal="left"/>
    </xf>
    <xf numFmtId="166" fontId="16" fillId="0" borderId="0" xfId="9" applyNumberFormat="1" applyFont="1" applyBorder="1" applyAlignment="1" applyProtection="1">
      <alignment horizontal="center"/>
      <protection locked="0"/>
    </xf>
    <xf numFmtId="1" fontId="16" fillId="0" borderId="0" xfId="9" applyNumberFormat="1" applyFont="1" applyBorder="1" applyAlignment="1" applyProtection="1">
      <alignment horizontal="center"/>
      <protection locked="0"/>
    </xf>
    <xf numFmtId="0" fontId="39" fillId="0" borderId="0" xfId="5" applyFont="1" applyBorder="1" applyAlignment="1" applyProtection="1">
      <alignment horizontal="right"/>
      <protection locked="0"/>
    </xf>
    <xf numFmtId="7" fontId="40" fillId="0" borderId="0" xfId="5" applyNumberFormat="1" applyFont="1" applyBorder="1" applyAlignment="1" applyProtection="1">
      <alignment horizontal="left"/>
    </xf>
    <xf numFmtId="165" fontId="16" fillId="0" borderId="0" xfId="9" applyNumberFormat="1" applyFont="1" applyBorder="1" applyAlignment="1" applyProtection="1">
      <alignment horizontal="center"/>
      <protection locked="0"/>
    </xf>
    <xf numFmtId="164" fontId="16" fillId="0" borderId="1" xfId="9" applyNumberFormat="1" applyFont="1" applyBorder="1" applyAlignment="1" applyProtection="1">
      <alignment horizontal="center"/>
      <protection locked="0"/>
    </xf>
    <xf numFmtId="164" fontId="16" fillId="0" borderId="0" xfId="9" applyNumberFormat="1" applyFont="1" applyBorder="1" applyAlignment="1" applyProtection="1">
      <alignment horizontal="center"/>
      <protection locked="0"/>
    </xf>
    <xf numFmtId="0" fontId="13" fillId="0" borderId="0" xfId="0" applyFont="1" applyAlignment="1">
      <alignment vertical="top"/>
    </xf>
    <xf numFmtId="0" fontId="20" fillId="0" borderId="0" xfId="0" applyFont="1" applyAlignment="1">
      <alignment horizontal="center"/>
    </xf>
    <xf numFmtId="0" fontId="0" fillId="0" borderId="0" xfId="0" applyAlignment="1"/>
    <xf numFmtId="0" fontId="3" fillId="0" borderId="0" xfId="0" applyFont="1" applyAlignment="1">
      <alignment horizontal="right"/>
    </xf>
    <xf numFmtId="0" fontId="3" fillId="0" borderId="5" xfId="0" applyFont="1" applyBorder="1" applyAlignment="1">
      <alignment horizontal="right"/>
    </xf>
    <xf numFmtId="0" fontId="3" fillId="0" borderId="0" xfId="0" applyFont="1"/>
    <xf numFmtId="0" fontId="3" fillId="0" borderId="5" xfId="0" applyFont="1" applyBorder="1"/>
    <xf numFmtId="0" fontId="42" fillId="0" borderId="0" xfId="0" applyFont="1" applyAlignment="1">
      <alignment horizontal="centerContinuous"/>
    </xf>
    <xf numFmtId="0" fontId="43" fillId="0" borderId="0" xfId="0" applyFont="1" applyAlignment="1"/>
    <xf numFmtId="0" fontId="43" fillId="0" borderId="5" xfId="0" applyFont="1" applyBorder="1" applyAlignment="1"/>
    <xf numFmtId="0" fontId="0" fillId="0" borderId="5" xfId="0" applyBorder="1" applyAlignment="1"/>
    <xf numFmtId="0" fontId="0" fillId="0" borderId="8" xfId="0" applyBorder="1" applyAlignment="1"/>
    <xf numFmtId="0" fontId="0" fillId="0" borderId="0" xfId="0" applyBorder="1" applyAlignment="1"/>
    <xf numFmtId="0" fontId="0" fillId="0" borderId="11" xfId="0" applyBorder="1" applyAlignment="1"/>
    <xf numFmtId="0" fontId="0" fillId="0" borderId="12" xfId="0" applyBorder="1" applyAlignment="1"/>
    <xf numFmtId="7" fontId="39" fillId="0" borderId="13" xfId="8" applyNumberFormat="1" applyFont="1" applyBorder="1" applyAlignment="1" applyProtection="1">
      <alignment horizontal="center"/>
    </xf>
    <xf numFmtId="166" fontId="16" fillId="0" borderId="1" xfId="8" applyNumberFormat="1" applyFont="1" applyBorder="1" applyAlignment="1" applyProtection="1">
      <alignment horizontal="center"/>
      <protection locked="0"/>
    </xf>
    <xf numFmtId="0" fontId="16" fillId="0" borderId="1"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14" fontId="16" fillId="0" borderId="13" xfId="8" applyNumberFormat="1" applyFont="1" applyBorder="1" applyAlignment="1" applyProtection="1">
      <alignment horizontal="center"/>
      <protection locked="0"/>
    </xf>
    <xf numFmtId="0" fontId="16" fillId="0" borderId="0" xfId="8" applyNumberFormat="1" applyFont="1" applyBorder="1" applyAlignment="1" applyProtection="1">
      <alignment horizontal="center"/>
      <protection locked="0"/>
    </xf>
    <xf numFmtId="1" fontId="16" fillId="0" borderId="0" xfId="8" applyNumberFormat="1" applyFont="1" applyBorder="1" applyAlignment="1" applyProtection="1">
      <alignment horizontal="center"/>
      <protection locked="0"/>
    </xf>
    <xf numFmtId="7" fontId="16" fillId="0" borderId="0" xfId="8" applyNumberFormat="1" applyFont="1" applyBorder="1" applyAlignment="1" applyProtection="1">
      <alignment horizontal="center"/>
      <protection locked="0"/>
    </xf>
    <xf numFmtId="0" fontId="0" fillId="0" borderId="4" xfId="0" applyBorder="1" applyAlignment="1"/>
    <xf numFmtId="0" fontId="20" fillId="0" borderId="7" xfId="0" applyFont="1" applyBorder="1" applyAlignment="1"/>
    <xf numFmtId="0" fontId="8" fillId="0" borderId="8" xfId="0" applyFont="1" applyBorder="1" applyAlignment="1"/>
    <xf numFmtId="0" fontId="8" fillId="0" borderId="13" xfId="0" applyFont="1" applyBorder="1" applyAlignment="1"/>
    <xf numFmtId="0" fontId="8" fillId="0" borderId="0" xfId="0" applyFont="1" applyBorder="1" applyAlignment="1"/>
    <xf numFmtId="0" fontId="7" fillId="0" borderId="13" xfId="8" applyFont="1" applyBorder="1" applyAlignment="1" applyProtection="1">
      <alignment horizontal="left"/>
    </xf>
    <xf numFmtId="0" fontId="7" fillId="0" borderId="0" xfId="8" applyFont="1" applyBorder="1" applyAlignment="1" applyProtection="1">
      <alignment horizontal="left"/>
    </xf>
    <xf numFmtId="0" fontId="16" fillId="0" borderId="0" xfId="8" applyNumberFormat="1" applyFont="1" applyBorder="1" applyAlignment="1" applyProtection="1">
      <alignment horizontal="left"/>
      <protection locked="0"/>
    </xf>
    <xf numFmtId="0" fontId="7" fillId="0" borderId="0" xfId="8" applyNumberFormat="1" applyFont="1" applyBorder="1" applyAlignment="1" applyProtection="1">
      <alignment horizontal="right"/>
      <protection locked="0"/>
    </xf>
    <xf numFmtId="0" fontId="7" fillId="0" borderId="0" xfId="8" applyFont="1" applyBorder="1" applyAlignment="1" applyProtection="1">
      <alignment horizontal="right"/>
    </xf>
    <xf numFmtId="0" fontId="7" fillId="0" borderId="0" xfId="8" quotePrefix="1" applyNumberFormat="1" applyFont="1" applyBorder="1" applyAlignment="1" applyProtection="1">
      <alignment horizontal="right"/>
    </xf>
    <xf numFmtId="0" fontId="37" fillId="0" borderId="0" xfId="8" applyFont="1" applyBorder="1" applyAlignment="1" applyProtection="1">
      <alignment horizontal="left"/>
      <protection locked="0"/>
    </xf>
    <xf numFmtId="0" fontId="7" fillId="0" borderId="0" xfId="8" applyNumberFormat="1" applyFont="1" applyBorder="1" applyAlignment="1" applyProtection="1">
      <alignment horizontal="right"/>
    </xf>
    <xf numFmtId="0" fontId="7" fillId="0" borderId="0" xfId="8" applyNumberFormat="1" applyFont="1" applyBorder="1" applyAlignment="1" applyProtection="1">
      <alignment horizontal="center"/>
    </xf>
    <xf numFmtId="1" fontId="16" fillId="0" borderId="12" xfId="8" applyNumberFormat="1" applyFont="1" applyBorder="1" applyAlignment="1" applyProtection="1">
      <alignment horizontal="center"/>
      <protection locked="0"/>
    </xf>
    <xf numFmtId="7" fontId="9" fillId="0" borderId="13" xfId="6" applyNumberFormat="1" applyFont="1" applyFill="1" applyBorder="1" applyAlignment="1" applyProtection="1">
      <alignment horizontal="left"/>
    </xf>
    <xf numFmtId="0" fontId="19" fillId="0" borderId="0" xfId="0" applyFont="1" applyBorder="1" applyAlignment="1" applyProtection="1">
      <alignment horizontal="left"/>
    </xf>
    <xf numFmtId="0" fontId="7" fillId="0" borderId="0" xfId="0" applyFont="1" applyBorder="1" applyAlignment="1" applyProtection="1"/>
    <xf numFmtId="7" fontId="19" fillId="0" borderId="0" xfId="8" applyNumberFormat="1" applyFont="1" applyBorder="1" applyAlignment="1" applyProtection="1">
      <alignment horizontal="center"/>
    </xf>
    <xf numFmtId="0" fontId="19" fillId="0" borderId="0" xfId="8" applyNumberFormat="1" applyFont="1" applyBorder="1" applyAlignment="1" applyProtection="1">
      <alignment horizontal="center"/>
    </xf>
    <xf numFmtId="7" fontId="19" fillId="0" borderId="12" xfId="8" applyNumberFormat="1" applyFont="1" applyBorder="1" applyAlignment="1" applyProtection="1">
      <alignment horizontal="center"/>
    </xf>
    <xf numFmtId="7" fontId="19" fillId="0" borderId="0" xfId="8" applyNumberFormat="1" applyFont="1" applyAlignment="1" applyProtection="1">
      <alignment horizontal="center"/>
    </xf>
    <xf numFmtId="7" fontId="19" fillId="0" borderId="13" xfId="6" applyNumberFormat="1" applyFont="1" applyFill="1" applyBorder="1" applyAlignment="1" applyProtection="1">
      <alignment horizontal="left"/>
    </xf>
    <xf numFmtId="164" fontId="9" fillId="0" borderId="13" xfId="6" applyNumberFormat="1" applyFont="1" applyFill="1" applyBorder="1" applyAlignment="1" applyProtection="1">
      <alignment horizontal="left"/>
    </xf>
    <xf numFmtId="7" fontId="20" fillId="0" borderId="0" xfId="6" applyNumberFormat="1" applyFont="1" applyFill="1" applyBorder="1" applyAlignment="1" applyProtection="1">
      <alignment horizontal="left"/>
    </xf>
    <xf numFmtId="7" fontId="16" fillId="0" borderId="0" xfId="8" applyNumberFormat="1" applyFont="1" applyBorder="1" applyAlignment="1" applyProtection="1">
      <alignment horizontal="center"/>
    </xf>
    <xf numFmtId="0" fontId="16" fillId="0" borderId="0" xfId="8" applyNumberFormat="1" applyFont="1" applyBorder="1" applyAlignment="1" applyProtection="1">
      <alignment horizontal="center"/>
    </xf>
    <xf numFmtId="7" fontId="7" fillId="0" borderId="12" xfId="8" applyNumberFormat="1" applyFont="1" applyBorder="1" applyAlignment="1" applyProtection="1">
      <alignment horizontal="center"/>
    </xf>
    <xf numFmtId="0" fontId="19" fillId="0" borderId="0" xfId="0" applyFont="1" applyAlignment="1" applyProtection="1"/>
    <xf numFmtId="0" fontId="19" fillId="0" borderId="13" xfId="0" applyFont="1" applyBorder="1" applyAlignment="1" applyProtection="1"/>
    <xf numFmtId="0" fontId="19" fillId="0" borderId="0" xfId="0" applyFont="1" applyBorder="1" applyAlignment="1" applyProtection="1"/>
    <xf numFmtId="0" fontId="19" fillId="0" borderId="12" xfId="0" applyFont="1" applyBorder="1" applyAlignment="1" applyProtection="1"/>
    <xf numFmtId="164" fontId="33" fillId="0" borderId="13" xfId="6" applyNumberFormat="1" applyFont="1" applyBorder="1" applyAlignment="1" applyProtection="1">
      <alignment horizontal="left"/>
    </xf>
    <xf numFmtId="0" fontId="3" fillId="0" borderId="0" xfId="0" applyFont="1" applyAlignment="1"/>
    <xf numFmtId="7" fontId="39" fillId="0" borderId="0" xfId="8" applyNumberFormat="1" applyFont="1" applyBorder="1" applyAlignment="1" applyProtection="1">
      <alignment horizontal="center"/>
    </xf>
    <xf numFmtId="7" fontId="34" fillId="0" borderId="0" xfId="8" applyNumberFormat="1" applyFont="1" applyBorder="1" applyAlignment="1" applyProtection="1">
      <alignment horizontal="center"/>
    </xf>
    <xf numFmtId="0" fontId="39" fillId="0" borderId="0" xfId="8" applyNumberFormat="1" applyFont="1" applyBorder="1" applyAlignment="1" applyProtection="1">
      <alignment horizontal="center"/>
    </xf>
    <xf numFmtId="0" fontId="33" fillId="0" borderId="12" xfId="6" applyFont="1" applyBorder="1" applyAlignment="1" applyProtection="1">
      <alignment horizontal="center"/>
    </xf>
    <xf numFmtId="7" fontId="45" fillId="0" borderId="13" xfId="8" applyNumberFormat="1" applyFont="1" applyBorder="1" applyAlignment="1" applyProtection="1">
      <alignment horizontal="center"/>
    </xf>
    <xf numFmtId="0" fontId="39" fillId="0" borderId="0" xfId="8" applyNumberFormat="1" applyFont="1" applyBorder="1" applyAlignment="1" applyProtection="1">
      <alignment horizontal="center" shrinkToFit="1"/>
    </xf>
    <xf numFmtId="7" fontId="39" fillId="0" borderId="12" xfId="8" applyNumberFormat="1" applyFont="1" applyBorder="1" applyAlignment="1" applyProtection="1">
      <alignment horizontal="center"/>
    </xf>
    <xf numFmtId="0" fontId="7" fillId="0" borderId="13" xfId="0" applyFont="1" applyBorder="1" applyAlignment="1" applyProtection="1"/>
    <xf numFmtId="7" fontId="34" fillId="0" borderId="0" xfId="8" applyNumberFormat="1" applyFont="1" applyBorder="1" applyAlignment="1" applyProtection="1">
      <alignment horizontal="center" shrinkToFit="1"/>
    </xf>
    <xf numFmtId="7" fontId="39" fillId="0" borderId="5" xfId="8" applyNumberFormat="1" applyFont="1" applyBorder="1" applyAlignment="1" applyProtection="1">
      <alignment horizontal="center"/>
    </xf>
    <xf numFmtId="165" fontId="16" fillId="0" borderId="1" xfId="8" applyNumberFormat="1" applyFont="1" applyBorder="1" applyAlignment="1" applyProtection="1">
      <alignment horizontal="center"/>
      <protection locked="0"/>
    </xf>
    <xf numFmtId="0" fontId="19" fillId="0" borderId="1" xfId="8" applyNumberFormat="1" applyFont="1" applyBorder="1" applyAlignment="1" applyProtection="1">
      <alignment horizontal="center"/>
      <protection locked="0"/>
    </xf>
    <xf numFmtId="165" fontId="19" fillId="0" borderId="1" xfId="8" applyNumberFormat="1" applyFont="1" applyBorder="1" applyAlignment="1" applyProtection="1">
      <alignment horizontal="center"/>
      <protection locked="0"/>
    </xf>
    <xf numFmtId="164" fontId="18" fillId="0" borderId="13" xfId="6" applyNumberFormat="1" applyFont="1" applyBorder="1" applyAlignment="1" applyProtection="1">
      <alignment horizontal="left"/>
    </xf>
    <xf numFmtId="0" fontId="9" fillId="0" borderId="8" xfId="0" applyFont="1" applyBorder="1" applyAlignment="1" applyProtection="1">
      <alignment horizontal="right"/>
    </xf>
    <xf numFmtId="7" fontId="9" fillId="0" borderId="1" xfId="8" applyNumberFormat="1" applyFont="1" applyBorder="1" applyAlignment="1" applyProtection="1">
      <alignment horizontal="center"/>
      <protection locked="0"/>
    </xf>
    <xf numFmtId="7" fontId="18" fillId="0" borderId="0" xfId="6" applyNumberFormat="1" applyFont="1" applyBorder="1" applyAlignment="1" applyProtection="1">
      <alignment horizontal="center"/>
    </xf>
    <xf numFmtId="0" fontId="18" fillId="0" borderId="0" xfId="6" applyFont="1" applyBorder="1" applyAlignment="1" applyProtection="1">
      <alignment horizontal="center"/>
    </xf>
    <xf numFmtId="0" fontId="18" fillId="0" borderId="12" xfId="6" applyFont="1" applyBorder="1" applyAlignment="1" applyProtection="1">
      <alignment horizontal="center"/>
    </xf>
    <xf numFmtId="0" fontId="16" fillId="0" borderId="0" xfId="0" applyFont="1" applyBorder="1" applyAlignment="1" applyProtection="1"/>
    <xf numFmtId="0" fontId="9" fillId="0" borderId="0" xfId="0" applyFont="1" applyBorder="1" applyAlignment="1" applyProtection="1">
      <alignment horizontal="right"/>
    </xf>
    <xf numFmtId="7" fontId="20" fillId="0" borderId="0" xfId="8" applyNumberFormat="1" applyFont="1" applyBorder="1" applyAlignment="1" applyProtection="1">
      <alignment horizontal="center"/>
      <protection locked="0"/>
    </xf>
    <xf numFmtId="0" fontId="13" fillId="0" borderId="15" xfId="0" applyFont="1" applyBorder="1" applyAlignment="1" applyProtection="1">
      <alignment horizontal="right"/>
    </xf>
    <xf numFmtId="14" fontId="46" fillId="0" borderId="13" xfId="8" applyNumberFormat="1" applyFont="1" applyBorder="1" applyAlignment="1" applyProtection="1">
      <alignment horizontal="left"/>
      <protection locked="0"/>
    </xf>
    <xf numFmtId="2" fontId="16" fillId="0" borderId="0" xfId="8" applyNumberFormat="1" applyFont="1" applyBorder="1" applyAlignment="1" applyProtection="1">
      <alignment horizontal="center"/>
      <protection locked="0"/>
    </xf>
    <xf numFmtId="2" fontId="16" fillId="0" borderId="5" xfId="8" applyNumberFormat="1" applyFont="1" applyBorder="1" applyAlignment="1" applyProtection="1">
      <alignment horizontal="center"/>
      <protection locked="0"/>
    </xf>
    <xf numFmtId="7" fontId="16" fillId="0" borderId="5" xfId="8" applyNumberFormat="1" applyFont="1" applyBorder="1" applyAlignment="1" applyProtection="1">
      <alignment horizontal="center"/>
      <protection locked="0"/>
    </xf>
    <xf numFmtId="0" fontId="9" fillId="0" borderId="5" xfId="0" applyFont="1" applyBorder="1" applyAlignment="1" applyProtection="1">
      <alignment horizontal="right"/>
    </xf>
    <xf numFmtId="7" fontId="45" fillId="0" borderId="13" xfId="8" applyNumberFormat="1" applyFont="1" applyBorder="1" applyAlignment="1" applyProtection="1">
      <alignment horizontal="center" vertical="top"/>
    </xf>
    <xf numFmtId="0" fontId="0" fillId="0" borderId="14" xfId="0" applyBorder="1"/>
    <xf numFmtId="0" fontId="0" fillId="0" borderId="5" xfId="0" applyBorder="1"/>
    <xf numFmtId="0" fontId="0" fillId="0" borderId="5" xfId="0" applyBorder="1" applyAlignment="1">
      <alignment vertical="top"/>
    </xf>
    <xf numFmtId="0" fontId="0" fillId="0" borderId="12" xfId="0" applyBorder="1"/>
    <xf numFmtId="0" fontId="0" fillId="0" borderId="0" xfId="0" applyBorder="1" applyAlignment="1">
      <alignment vertical="top"/>
    </xf>
    <xf numFmtId="0" fontId="23" fillId="0" borderId="12" xfId="0" applyFont="1" applyBorder="1" applyAlignment="1">
      <alignment horizontal="right"/>
    </xf>
    <xf numFmtId="0" fontId="23" fillId="0" borderId="0" xfId="0" applyFont="1" applyBorder="1" applyAlignment="1">
      <alignment vertical="top"/>
    </xf>
    <xf numFmtId="0" fontId="23" fillId="0" borderId="13" xfId="0" applyFont="1" applyBorder="1" applyAlignment="1">
      <alignment horizontal="left" indent="1"/>
    </xf>
    <xf numFmtId="0" fontId="23" fillId="0" borderId="0" xfId="0" applyFont="1" applyBorder="1" applyAlignment="1">
      <alignment horizontal="right"/>
    </xf>
    <xf numFmtId="0" fontId="8" fillId="0" borderId="11" xfId="0" applyFont="1" applyBorder="1" applyAlignment="1">
      <alignment horizontal="center" vertical="top"/>
    </xf>
    <xf numFmtId="0" fontId="8" fillId="0" borderId="8" xfId="0" applyFont="1" applyBorder="1" applyAlignment="1">
      <alignment horizontal="center" vertical="top"/>
    </xf>
    <xf numFmtId="0" fontId="0" fillId="0" borderId="8" xfId="0" applyBorder="1" applyAlignment="1">
      <alignment vertical="top"/>
    </xf>
    <xf numFmtId="0" fontId="8" fillId="0" borderId="7" xfId="0" applyFont="1" applyBorder="1"/>
    <xf numFmtId="7" fontId="20" fillId="0" borderId="0" xfId="4" applyNumberFormat="1" applyFont="1" applyBorder="1" applyAlignment="1" applyProtection="1">
      <alignment horizontal="right"/>
      <protection locked="0"/>
    </xf>
    <xf numFmtId="0" fontId="9" fillId="0" borderId="0" xfId="0" applyFont="1" applyBorder="1"/>
    <xf numFmtId="0" fontId="0" fillId="0" borderId="2" xfId="0" applyBorder="1" applyAlignment="1">
      <alignment horizontal="center"/>
    </xf>
    <xf numFmtId="165" fontId="16" fillId="0" borderId="2" xfId="8" applyNumberFormat="1" applyFont="1" applyBorder="1" applyAlignment="1" applyProtection="1">
      <alignment horizontal="center"/>
      <protection locked="0"/>
    </xf>
    <xf numFmtId="165" fontId="23" fillId="0" borderId="12" xfId="0" applyNumberFormat="1" applyFont="1" applyBorder="1" applyAlignment="1">
      <alignment horizontal="right"/>
    </xf>
    <xf numFmtId="165" fontId="23" fillId="0" borderId="0" xfId="0" applyNumberFormat="1" applyFont="1" applyBorder="1" applyAlignment="1">
      <alignment horizontal="right"/>
    </xf>
    <xf numFmtId="0" fontId="0" fillId="0" borderId="16" xfId="0" applyBorder="1" applyAlignment="1"/>
    <xf numFmtId="0" fontId="0" fillId="0" borderId="14" xfId="0" applyBorder="1" applyAlignment="1"/>
    <xf numFmtId="14" fontId="46" fillId="0" borderId="9" xfId="8" applyNumberFormat="1" applyFont="1" applyBorder="1" applyAlignment="1" applyProtection="1">
      <alignment horizontal="left"/>
      <protection locked="0"/>
    </xf>
    <xf numFmtId="2" fontId="16" fillId="0" borderId="9" xfId="8" applyNumberFormat="1" applyFont="1" applyBorder="1" applyAlignment="1" applyProtection="1">
      <alignment horizontal="center"/>
      <protection locked="0"/>
    </xf>
    <xf numFmtId="7" fontId="16" fillId="0" borderId="9" xfId="8" applyNumberFormat="1" applyFont="1" applyBorder="1" applyAlignment="1" applyProtection="1">
      <alignment horizontal="center"/>
      <protection locked="0"/>
    </xf>
    <xf numFmtId="0" fontId="9" fillId="0" borderId="9" xfId="0" applyFont="1" applyBorder="1" applyAlignment="1" applyProtection="1">
      <alignment horizontal="right"/>
    </xf>
    <xf numFmtId="0" fontId="0" fillId="0" borderId="9" xfId="0" applyBorder="1" applyAlignment="1"/>
    <xf numFmtId="0" fontId="0" fillId="0" borderId="7" xfId="0" applyBorder="1" applyAlignment="1"/>
    <xf numFmtId="14" fontId="16" fillId="0" borderId="0" xfId="8" applyNumberFormat="1" applyFont="1" applyBorder="1" applyAlignment="1" applyProtection="1">
      <alignment horizontal="center"/>
      <protection locked="0"/>
    </xf>
    <xf numFmtId="14" fontId="16" fillId="0" borderId="0" xfId="8" applyNumberFormat="1" applyFont="1" applyBorder="1" applyAlignment="1" applyProtection="1">
      <alignment horizontal="right"/>
      <protection locked="0"/>
    </xf>
    <xf numFmtId="0" fontId="20" fillId="0" borderId="13" xfId="0" applyFont="1" applyBorder="1"/>
    <xf numFmtId="0" fontId="0" fillId="0" borderId="13" xfId="0" applyBorder="1"/>
    <xf numFmtId="0" fontId="8" fillId="0" borderId="13" xfId="0" applyFont="1" applyBorder="1"/>
    <xf numFmtId="0" fontId="0" fillId="0" borderId="13" xfId="0" applyBorder="1" applyAlignment="1"/>
    <xf numFmtId="0" fontId="23" fillId="0" borderId="12" xfId="0" applyFont="1" applyBorder="1"/>
    <xf numFmtId="7" fontId="9" fillId="0" borderId="0" xfId="8" applyNumberFormat="1" applyFont="1" applyBorder="1" applyAlignment="1" applyProtection="1">
      <alignment horizontal="center"/>
      <protection locked="0"/>
    </xf>
    <xf numFmtId="0" fontId="48" fillId="0" borderId="13" xfId="0" applyFont="1" applyBorder="1"/>
    <xf numFmtId="0" fontId="48" fillId="0" borderId="4" xfId="0" applyFont="1" applyBorder="1"/>
    <xf numFmtId="7" fontId="46" fillId="0" borderId="5" xfId="8" applyNumberFormat="1" applyFont="1" applyBorder="1" applyAlignment="1" applyProtection="1">
      <alignment horizontal="center"/>
    </xf>
    <xf numFmtId="0" fontId="3" fillId="0" borderId="0" xfId="0" applyFont="1" applyAlignment="1">
      <alignment horizontal="left"/>
    </xf>
    <xf numFmtId="0" fontId="50" fillId="0" borderId="0" xfId="0" applyFont="1" applyAlignment="1">
      <alignment horizontal="centerContinuous"/>
    </xf>
    <xf numFmtId="0" fontId="0" fillId="0" borderId="0" xfId="0" applyAlignment="1">
      <alignment horizontal="right"/>
    </xf>
    <xf numFmtId="0" fontId="2" fillId="0" borderId="0" xfId="9" applyProtection="1">
      <protection locked="0"/>
    </xf>
    <xf numFmtId="0" fontId="2" fillId="0" borderId="0" xfId="9" applyBorder="1" applyProtection="1">
      <protection locked="0"/>
    </xf>
    <xf numFmtId="0" fontId="9" fillId="0" borderId="0" xfId="0" applyFont="1" applyBorder="1" applyAlignment="1">
      <alignment horizontal="right"/>
    </xf>
    <xf numFmtId="0" fontId="50" fillId="0" borderId="0" xfId="0" applyFont="1" applyBorder="1"/>
    <xf numFmtId="0" fontId="2" fillId="0" borderId="0" xfId="9" applyBorder="1" applyProtection="1"/>
    <xf numFmtId="0" fontId="8" fillId="0" borderId="0" xfId="0" applyFont="1" applyBorder="1" applyAlignment="1">
      <alignment horizontal="right"/>
    </xf>
    <xf numFmtId="7" fontId="45" fillId="0" borderId="0" xfId="8" applyNumberFormat="1" applyFont="1" applyBorder="1" applyAlignment="1" applyProtection="1">
      <alignment horizontal="center"/>
    </xf>
    <xf numFmtId="0" fontId="7" fillId="0" borderId="0" xfId="0" applyFont="1" applyBorder="1" applyProtection="1"/>
    <xf numFmtId="14" fontId="16" fillId="0" borderId="1" xfId="8" applyNumberFormat="1" applyFont="1" applyBorder="1" applyAlignment="1" applyProtection="1">
      <alignment horizontal="center"/>
      <protection locked="0"/>
    </xf>
    <xf numFmtId="0" fontId="16" fillId="0" borderId="13" xfId="9" applyNumberFormat="1" applyFont="1" applyBorder="1" applyAlignment="1" applyProtection="1">
      <alignment horizontal="center"/>
      <protection locked="0"/>
    </xf>
    <xf numFmtId="0" fontId="16" fillId="0" borderId="12" xfId="9" applyNumberFormat="1" applyFont="1" applyBorder="1" applyAlignment="1" applyProtection="1">
      <alignment horizontal="center"/>
      <protection locked="0"/>
    </xf>
    <xf numFmtId="0" fontId="51" fillId="0" borderId="0" xfId="0" applyNumberFormat="1" applyFont="1" applyBorder="1" applyAlignment="1"/>
    <xf numFmtId="164" fontId="51" fillId="0" borderId="0" xfId="0" applyNumberFormat="1" applyFont="1" applyBorder="1" applyAlignment="1"/>
    <xf numFmtId="0" fontId="51" fillId="0" borderId="0" xfId="0" applyFont="1" applyBorder="1" applyAlignment="1"/>
    <xf numFmtId="4" fontId="16" fillId="0" borderId="0" xfId="9" applyNumberFormat="1" applyFont="1" applyBorder="1" applyAlignment="1" applyProtection="1">
      <alignment horizontal="center"/>
      <protection locked="0"/>
    </xf>
    <xf numFmtId="0" fontId="46" fillId="0" borderId="0" xfId="4" applyFont="1" applyBorder="1" applyAlignment="1" applyProtection="1">
      <alignment horizontal="right"/>
    </xf>
    <xf numFmtId="0" fontId="0" fillId="0" borderId="0" xfId="0" applyFill="1" applyBorder="1"/>
    <xf numFmtId="0" fontId="18" fillId="0" borderId="0" xfId="4" applyFont="1" applyAlignment="1" applyProtection="1">
      <alignment horizontal="right"/>
    </xf>
    <xf numFmtId="0" fontId="7" fillId="0" borderId="0" xfId="0" applyFont="1" applyAlignment="1">
      <alignment wrapText="1"/>
    </xf>
    <xf numFmtId="0" fontId="0" fillId="0" borderId="8" xfId="0" applyBorder="1"/>
    <xf numFmtId="0" fontId="20" fillId="0" borderId="0" xfId="0" applyFont="1" applyBorder="1" applyAlignment="1"/>
    <xf numFmtId="14" fontId="46" fillId="0" borderId="0" xfId="8" applyNumberFormat="1" applyFont="1" applyBorder="1" applyAlignment="1" applyProtection="1">
      <alignment horizontal="left"/>
      <protection locked="0"/>
    </xf>
    <xf numFmtId="0" fontId="9" fillId="0" borderId="0" xfId="0" applyFont="1" applyFill="1" applyBorder="1" applyAlignment="1">
      <alignment horizontal="right"/>
    </xf>
    <xf numFmtId="0" fontId="7" fillId="0" borderId="0" xfId="0" applyFont="1" applyFill="1" applyBorder="1"/>
    <xf numFmtId="0" fontId="7" fillId="0" borderId="0" xfId="0" applyFont="1" applyFill="1" applyBorder="1" applyAlignment="1">
      <alignment horizontal="left"/>
    </xf>
    <xf numFmtId="14" fontId="16" fillId="0" borderId="0" xfId="8" applyNumberFormat="1" applyFont="1" applyFill="1" applyBorder="1" applyAlignment="1" applyProtection="1">
      <alignment horizontal="center"/>
      <protection locked="0"/>
    </xf>
    <xf numFmtId="167" fontId="16" fillId="0" borderId="0" xfId="8" applyNumberFormat="1" applyFont="1" applyFill="1" applyBorder="1" applyAlignment="1" applyProtection="1">
      <alignment horizontal="center"/>
      <protection locked="0"/>
    </xf>
    <xf numFmtId="7" fontId="16" fillId="0" borderId="0" xfId="8" applyNumberFormat="1" applyFont="1" applyFill="1" applyBorder="1" applyAlignment="1" applyProtection="1">
      <alignment horizontal="center"/>
      <protection locked="0"/>
    </xf>
    <xf numFmtId="0" fontId="16" fillId="0" borderId="0" xfId="9" applyNumberFormat="1" applyFont="1" applyFill="1" applyBorder="1" applyAlignment="1" applyProtection="1">
      <alignment horizontal="center"/>
      <protection locked="0"/>
    </xf>
    <xf numFmtId="1" fontId="16" fillId="0" borderId="0" xfId="9" applyNumberFormat="1" applyFont="1" applyFill="1" applyBorder="1" applyAlignment="1" applyProtection="1">
      <alignment horizontal="center"/>
      <protection locked="0"/>
    </xf>
    <xf numFmtId="166" fontId="16" fillId="0" borderId="0" xfId="9" applyNumberFormat="1" applyFont="1" applyFill="1" applyBorder="1" applyAlignment="1" applyProtection="1">
      <alignment horizontal="center"/>
      <protection locked="0"/>
    </xf>
    <xf numFmtId="0" fontId="51" fillId="0" borderId="0" xfId="0" applyFont="1" applyFill="1" applyBorder="1" applyAlignment="1"/>
    <xf numFmtId="0" fontId="9" fillId="0" borderId="0" xfId="0" applyFont="1" applyFill="1" applyBorder="1" applyAlignment="1" applyProtection="1">
      <alignment horizontal="right"/>
      <protection locked="0"/>
    </xf>
    <xf numFmtId="4" fontId="16" fillId="0" borderId="0" xfId="9" applyNumberFormat="1" applyFont="1" applyFill="1" applyBorder="1" applyAlignment="1" applyProtection="1">
      <alignment horizontal="center"/>
      <protection locked="0"/>
    </xf>
    <xf numFmtId="0" fontId="46" fillId="0" borderId="0" xfId="4" applyFont="1" applyFill="1" applyBorder="1" applyAlignment="1" applyProtection="1">
      <alignment horizontal="right"/>
    </xf>
    <xf numFmtId="0" fontId="18" fillId="0" borderId="0" xfId="4" applyFont="1" applyFill="1" applyBorder="1" applyAlignment="1" applyProtection="1">
      <alignment horizontal="right"/>
    </xf>
    <xf numFmtId="0" fontId="7" fillId="0" borderId="5" xfId="0" applyFont="1" applyBorder="1" applyAlignment="1">
      <alignment wrapText="1"/>
    </xf>
    <xf numFmtId="7" fontId="52" fillId="0" borderId="0" xfId="5" applyNumberFormat="1" applyFont="1" applyBorder="1" applyAlignment="1" applyProtection="1">
      <alignment horizontal="left"/>
    </xf>
    <xf numFmtId="0" fontId="20" fillId="0" borderId="5" xfId="0" applyFont="1" applyBorder="1"/>
    <xf numFmtId="0" fontId="8" fillId="0" borderId="5" xfId="0" applyFont="1" applyBorder="1"/>
    <xf numFmtId="0" fontId="8" fillId="0" borderId="14" xfId="0" applyFont="1" applyBorder="1"/>
    <xf numFmtId="0" fontId="8" fillId="0" borderId="0" xfId="0" applyFont="1"/>
    <xf numFmtId="0" fontId="8" fillId="0" borderId="12" xfId="0" applyFont="1" applyBorder="1"/>
    <xf numFmtId="7" fontId="9" fillId="0" borderId="4" xfId="8" applyNumberFormat="1" applyFont="1" applyFill="1" applyBorder="1" applyAlignment="1" applyProtection="1"/>
    <xf numFmtId="7" fontId="9" fillId="0" borderId="3" xfId="8" applyNumberFormat="1" applyFont="1" applyFill="1" applyBorder="1" applyAlignment="1" applyProtection="1">
      <alignment horizontal="center"/>
    </xf>
    <xf numFmtId="7" fontId="9" fillId="0" borderId="3" xfId="8" applyNumberFormat="1" applyFont="1" applyFill="1" applyBorder="1" applyAlignment="1" applyProtection="1">
      <alignment horizontal="center" shrinkToFit="1"/>
    </xf>
    <xf numFmtId="7" fontId="9" fillId="0" borderId="3" xfId="9" applyNumberFormat="1" applyFont="1" applyBorder="1" applyAlignment="1" applyProtection="1">
      <alignment horizontal="center"/>
    </xf>
    <xf numFmtId="0" fontId="16" fillId="0" borderId="1" xfId="8" applyNumberFormat="1" applyFont="1" applyBorder="1" applyAlignment="1" applyProtection="1">
      <alignment horizontal="center" shrinkToFit="1"/>
      <protection locked="0"/>
    </xf>
    <xf numFmtId="0" fontId="16" fillId="0" borderId="8" xfId="8" applyNumberFormat="1" applyFont="1" applyBorder="1" applyAlignment="1" applyProtection="1">
      <alignment horizontal="left"/>
      <protection locked="0"/>
    </xf>
    <xf numFmtId="166" fontId="0" fillId="0" borderId="0" xfId="0" applyNumberFormat="1"/>
    <xf numFmtId="0" fontId="16" fillId="0" borderId="6" xfId="9" applyNumberFormat="1" applyFont="1" applyBorder="1" applyAlignment="1" applyProtection="1">
      <alignment horizontal="center" shrinkToFit="1"/>
      <protection locked="0"/>
    </xf>
    <xf numFmtId="0" fontId="16" fillId="0" borderId="1" xfId="9" applyNumberFormat="1" applyFont="1" applyBorder="1" applyAlignment="1" applyProtection="1">
      <alignment horizontal="center" shrinkToFit="1"/>
      <protection locked="0"/>
    </xf>
    <xf numFmtId="0" fontId="20" fillId="0" borderId="0" xfId="8" applyNumberFormat="1" applyFont="1" applyBorder="1" applyAlignment="1" applyProtection="1">
      <alignment horizontal="right"/>
      <protection locked="0"/>
    </xf>
    <xf numFmtId="165" fontId="9" fillId="0" borderId="17" xfId="8" applyNumberFormat="1" applyFont="1" applyBorder="1" applyAlignment="1" applyProtection="1">
      <alignment horizontal="center"/>
      <protection locked="0"/>
    </xf>
    <xf numFmtId="0" fontId="7" fillId="0" borderId="5" xfId="0" applyFont="1" applyBorder="1" applyAlignment="1"/>
    <xf numFmtId="0" fontId="40" fillId="0" borderId="0" xfId="8" applyNumberFormat="1" applyFont="1" applyBorder="1" applyAlignment="1" applyProtection="1">
      <alignment horizontal="center"/>
    </xf>
    <xf numFmtId="7" fontId="7" fillId="0" borderId="0" xfId="0" applyNumberFormat="1" applyFont="1" applyFill="1" applyBorder="1" applyAlignment="1">
      <alignment horizontal="center"/>
    </xf>
    <xf numFmtId="0" fontId="37" fillId="0" borderId="8" xfId="8" applyNumberFormat="1" applyFont="1" applyBorder="1" applyAlignment="1" applyProtection="1">
      <alignment horizontal="left"/>
      <protection locked="0"/>
    </xf>
    <xf numFmtId="0" fontId="27" fillId="0" borderId="8" xfId="0" applyFont="1" applyBorder="1"/>
    <xf numFmtId="166" fontId="27" fillId="0" borderId="0" xfId="0" applyNumberFormat="1" applyFont="1"/>
    <xf numFmtId="0" fontId="27" fillId="0" borderId="0" xfId="0" applyFont="1" applyBorder="1"/>
    <xf numFmtId="165" fontId="20" fillId="0" borderId="17" xfId="8" applyNumberFormat="1" applyFont="1" applyBorder="1" applyAlignment="1" applyProtection="1">
      <alignment horizontal="center"/>
      <protection locked="0"/>
    </xf>
    <xf numFmtId="0" fontId="20" fillId="0" borderId="0" xfId="0" applyFont="1" applyBorder="1" applyAlignment="1" applyProtection="1">
      <alignment horizontal="right"/>
      <protection locked="0"/>
    </xf>
    <xf numFmtId="7" fontId="20" fillId="0" borderId="1" xfId="0" applyNumberFormat="1" applyFont="1" applyBorder="1" applyAlignment="1">
      <alignment horizontal="center"/>
    </xf>
    <xf numFmtId="166" fontId="7" fillId="0" borderId="1" xfId="8" applyNumberFormat="1" applyFont="1" applyBorder="1" applyAlignment="1" applyProtection="1">
      <alignment horizontal="center"/>
      <protection locked="0"/>
    </xf>
    <xf numFmtId="0" fontId="0" fillId="2" borderId="9" xfId="0" applyFill="1" applyBorder="1"/>
    <xf numFmtId="0" fontId="7" fillId="2" borderId="9" xfId="0" applyFont="1" applyFill="1" applyBorder="1"/>
    <xf numFmtId="7" fontId="52" fillId="0" borderId="18" xfId="5" applyNumberFormat="1" applyFont="1" applyBorder="1" applyAlignment="1" applyProtection="1">
      <alignment horizontal="left"/>
    </xf>
    <xf numFmtId="0" fontId="0" fillId="0" borderId="18" xfId="0" applyBorder="1"/>
    <xf numFmtId="0" fontId="16" fillId="0" borderId="18" xfId="9" applyNumberFormat="1" applyFont="1" applyBorder="1" applyAlignment="1" applyProtection="1">
      <alignment horizontal="center"/>
      <protection locked="0"/>
    </xf>
    <xf numFmtId="164" fontId="16" fillId="0" borderId="18" xfId="9" applyNumberFormat="1" applyFont="1" applyBorder="1" applyAlignment="1" applyProtection="1">
      <alignment horizontal="center"/>
      <protection locked="0"/>
    </xf>
    <xf numFmtId="4" fontId="16" fillId="0" borderId="18" xfId="9" applyNumberFormat="1" applyFont="1" applyBorder="1" applyAlignment="1" applyProtection="1">
      <alignment horizontal="center"/>
      <protection locked="0"/>
    </xf>
    <xf numFmtId="0" fontId="46" fillId="0" borderId="18" xfId="4" applyFont="1" applyBorder="1" applyAlignment="1" applyProtection="1">
      <alignment horizontal="right"/>
    </xf>
    <xf numFmtId="7" fontId="9" fillId="0" borderId="5" xfId="9" applyNumberFormat="1" applyFont="1" applyBorder="1" applyAlignment="1" applyProtection="1">
      <alignment horizontal="center"/>
    </xf>
    <xf numFmtId="7" fontId="35" fillId="0" borderId="0" xfId="5" applyNumberFormat="1" applyFont="1" applyBorder="1" applyAlignment="1" applyProtection="1">
      <alignment horizontal="left" indent="1"/>
    </xf>
    <xf numFmtId="0" fontId="2" fillId="0" borderId="0" xfId="5" applyFont="1" applyProtection="1"/>
    <xf numFmtId="0" fontId="10" fillId="0" borderId="0" xfId="0" applyFont="1"/>
    <xf numFmtId="7" fontId="8" fillId="0" borderId="0" xfId="7" applyNumberFormat="1" applyFont="1" applyBorder="1" applyAlignment="1" applyProtection="1">
      <alignment horizontal="center"/>
    </xf>
    <xf numFmtId="7" fontId="8" fillId="0" borderId="0" xfId="9" applyNumberFormat="1" applyFont="1" applyBorder="1" applyAlignment="1" applyProtection="1">
      <alignment horizontal="center"/>
    </xf>
    <xf numFmtId="0" fontId="8" fillId="0" borderId="0" xfId="0" applyFont="1" applyAlignment="1">
      <alignment horizontal="center"/>
    </xf>
    <xf numFmtId="7" fontId="47" fillId="0" borderId="0" xfId="7" applyNumberFormat="1" applyFont="1" applyBorder="1" applyAlignment="1" applyProtection="1">
      <alignment horizontal="center"/>
    </xf>
    <xf numFmtId="7" fontId="53" fillId="0" borderId="0" xfId="9" applyNumberFormat="1" applyFont="1" applyBorder="1" applyAlignment="1" applyProtection="1">
      <alignment horizontal="center"/>
    </xf>
    <xf numFmtId="165" fontId="6" fillId="0" borderId="1" xfId="0" applyNumberFormat="1" applyFont="1" applyBorder="1"/>
    <xf numFmtId="1" fontId="6" fillId="0" borderId="0" xfId="7" applyFont="1" applyProtection="1"/>
    <xf numFmtId="1" fontId="8" fillId="0" borderId="8" xfId="7" applyFont="1" applyBorder="1" applyAlignment="1" applyProtection="1">
      <alignment horizontal="right"/>
    </xf>
    <xf numFmtId="0" fontId="6" fillId="0" borderId="1" xfId="0" applyFont="1" applyBorder="1" applyAlignment="1">
      <alignment horizontal="center"/>
    </xf>
    <xf numFmtId="165" fontId="6" fillId="0" borderId="1" xfId="0" applyNumberFormat="1" applyFont="1" applyBorder="1" applyAlignment="1">
      <alignment horizontal="center"/>
    </xf>
    <xf numFmtId="0" fontId="8" fillId="0" borderId="0" xfId="0" applyFont="1" applyBorder="1" applyAlignment="1">
      <alignment horizontal="center"/>
    </xf>
    <xf numFmtId="0" fontId="8" fillId="0" borderId="5" xfId="0" applyFont="1" applyBorder="1" applyAlignment="1">
      <alignment horizontal="center"/>
    </xf>
    <xf numFmtId="166" fontId="6" fillId="0" borderId="3" xfId="0" applyNumberFormat="1" applyFont="1" applyBorder="1" applyAlignment="1">
      <alignment horizontal="center"/>
    </xf>
    <xf numFmtId="165" fontId="6" fillId="0" borderId="3" xfId="0" applyNumberFormat="1" applyFont="1" applyBorder="1" applyAlignment="1">
      <alignment horizontal="center"/>
    </xf>
    <xf numFmtId="166" fontId="6" fillId="0" borderId="1" xfId="0" applyNumberFormat="1" applyFont="1" applyBorder="1" applyAlignment="1">
      <alignment horizontal="center"/>
    </xf>
    <xf numFmtId="0" fontId="8" fillId="0" borderId="8" xfId="0" applyFont="1" applyBorder="1" applyAlignment="1">
      <alignment horizontal="right"/>
    </xf>
    <xf numFmtId="165" fontId="8" fillId="0" borderId="17" xfId="0" applyNumberFormat="1" applyFont="1" applyBorder="1" applyAlignment="1">
      <alignment horizontal="center"/>
    </xf>
    <xf numFmtId="0" fontId="48" fillId="0" borderId="0" xfId="0" applyFont="1" applyAlignment="1">
      <alignment horizontal="left"/>
    </xf>
    <xf numFmtId="4" fontId="12" fillId="0" borderId="0" xfId="8" applyNumberFormat="1" applyFont="1" applyBorder="1" applyAlignment="1" applyProtection="1">
      <alignment horizontal="center"/>
    </xf>
    <xf numFmtId="0" fontId="24" fillId="0" borderId="0" xfId="0" applyFont="1"/>
    <xf numFmtId="49" fontId="10" fillId="0" borderId="1" xfId="8" applyNumberFormat="1" applyFont="1" applyBorder="1" applyAlignment="1" applyProtection="1">
      <alignment horizontal="center"/>
      <protection locked="0"/>
    </xf>
    <xf numFmtId="168" fontId="10" fillId="0" borderId="1" xfId="8" applyNumberFormat="1" applyFont="1" applyBorder="1" applyAlignment="1" applyProtection="1">
      <alignment horizontal="center"/>
      <protection locked="0"/>
    </xf>
    <xf numFmtId="1" fontId="10" fillId="0" borderId="1" xfId="8" applyNumberFormat="1" applyFont="1" applyBorder="1" applyAlignment="1" applyProtection="1">
      <alignment horizontal="center"/>
      <protection locked="0"/>
    </xf>
    <xf numFmtId="7" fontId="10" fillId="0" borderId="1" xfId="8" applyNumberFormat="1" applyFont="1" applyBorder="1" applyAlignment="1" applyProtection="1">
      <alignment horizontal="center"/>
      <protection locked="0"/>
    </xf>
    <xf numFmtId="0" fontId="53" fillId="0" borderId="0" xfId="0" applyFont="1" applyAlignment="1">
      <alignment horizontal="center"/>
    </xf>
    <xf numFmtId="7" fontId="53" fillId="0" borderId="0" xfId="7" applyNumberFormat="1" applyFont="1" applyBorder="1" applyAlignment="1" applyProtection="1">
      <alignment horizontal="center"/>
    </xf>
    <xf numFmtId="0" fontId="26" fillId="0" borderId="0" xfId="0" applyFont="1" applyAlignment="1">
      <alignment horizontal="center"/>
    </xf>
    <xf numFmtId="1" fontId="10" fillId="0" borderId="1" xfId="8" applyNumberFormat="1" applyFont="1" applyBorder="1" applyAlignment="1" applyProtection="1">
      <alignment horizontal="center" shrinkToFit="1"/>
      <protection locked="0"/>
    </xf>
    <xf numFmtId="49" fontId="10" fillId="0" borderId="2" xfId="8" applyNumberFormat="1" applyFont="1" applyBorder="1" applyAlignment="1" applyProtection="1">
      <alignment horizontal="center"/>
      <protection locked="0"/>
    </xf>
    <xf numFmtId="169" fontId="56" fillId="0" borderId="0" xfId="8" applyNumberFormat="1" applyFont="1" applyFill="1" applyBorder="1" applyAlignment="1" applyProtection="1">
      <alignment horizontal="center"/>
    </xf>
    <xf numFmtId="0" fontId="58" fillId="0" borderId="0" xfId="0" applyFont="1"/>
    <xf numFmtId="14" fontId="54" fillId="0" borderId="0" xfId="8" applyNumberFormat="1" applyFont="1" applyBorder="1" applyAlignment="1" applyProtection="1">
      <alignment horizontal="left" vertical="top"/>
      <protection locked="0"/>
    </xf>
    <xf numFmtId="0" fontId="24" fillId="0" borderId="0" xfId="0" applyFont="1" applyBorder="1"/>
    <xf numFmtId="170" fontId="26" fillId="0" borderId="0" xfId="8" applyNumberFormat="1" applyFont="1" applyBorder="1" applyAlignment="1" applyProtection="1">
      <alignment horizontal="center"/>
      <protection locked="0"/>
    </xf>
    <xf numFmtId="14" fontId="24" fillId="0" borderId="0" xfId="8" applyNumberFormat="1" applyFont="1" applyBorder="1" applyAlignment="1" applyProtection="1">
      <alignment horizontal="center"/>
      <protection locked="0"/>
    </xf>
    <xf numFmtId="39" fontId="24" fillId="0" borderId="0" xfId="8" applyNumberFormat="1" applyFont="1" applyBorder="1" applyAlignment="1" applyProtection="1">
      <alignment horizontal="center"/>
      <protection locked="0"/>
    </xf>
    <xf numFmtId="7" fontId="48" fillId="0" borderId="0" xfId="7" applyNumberFormat="1" applyFont="1" applyBorder="1" applyAlignment="1" applyProtection="1">
      <alignment horizontal="center"/>
    </xf>
    <xf numFmtId="1" fontId="8" fillId="0" borderId="0" xfId="7" applyFont="1" applyBorder="1" applyAlignment="1" applyProtection="1">
      <alignment horizontal="right"/>
    </xf>
    <xf numFmtId="165" fontId="8" fillId="0" borderId="0" xfId="0" applyNumberFormat="1" applyFont="1" applyBorder="1" applyAlignment="1">
      <alignment horizontal="center"/>
    </xf>
    <xf numFmtId="0" fontId="20" fillId="0" borderId="0" xfId="0" quotePrefix="1" applyFont="1" applyBorder="1" applyAlignment="1"/>
    <xf numFmtId="1" fontId="8" fillId="0" borderId="8" xfId="7" applyFont="1" applyBorder="1" applyAlignment="1" applyProtection="1">
      <alignment horizontal="center"/>
    </xf>
    <xf numFmtId="1" fontId="8" fillId="0" borderId="0" xfId="7" applyFont="1" applyBorder="1" applyAlignment="1" applyProtection="1">
      <alignment horizontal="center"/>
    </xf>
    <xf numFmtId="0" fontId="6" fillId="0" borderId="0" xfId="0" applyFont="1" applyBorder="1" applyAlignment="1">
      <alignment horizontal="center"/>
    </xf>
    <xf numFmtId="1" fontId="10" fillId="0" borderId="0" xfId="7" applyFont="1" applyProtection="1"/>
    <xf numFmtId="4" fontId="12" fillId="0" borderId="0" xfId="7" applyNumberFormat="1" applyFont="1" applyBorder="1" applyAlignment="1" applyProtection="1">
      <alignment horizontal="center"/>
      <protection locked="0"/>
    </xf>
    <xf numFmtId="1" fontId="12" fillId="0" borderId="0" xfId="7" applyFont="1" applyAlignment="1" applyProtection="1">
      <alignment horizontal="right"/>
    </xf>
    <xf numFmtId="0" fontId="16" fillId="0" borderId="2" xfId="9" applyNumberFormat="1" applyFont="1" applyBorder="1" applyAlignment="1" applyProtection="1">
      <alignment horizontal="center"/>
      <protection locked="0"/>
    </xf>
    <xf numFmtId="0" fontId="9" fillId="0" borderId="7" xfId="9" applyFont="1" applyBorder="1" applyAlignment="1" applyProtection="1">
      <alignment horizontal="left"/>
    </xf>
    <xf numFmtId="0" fontId="2" fillId="0" borderId="8" xfId="9" applyBorder="1" applyProtection="1"/>
    <xf numFmtId="0" fontId="1" fillId="0" borderId="8" xfId="2" applyBorder="1" applyProtection="1"/>
    <xf numFmtId="0" fontId="2" fillId="0" borderId="11" xfId="9" applyBorder="1" applyProtection="1"/>
    <xf numFmtId="0" fontId="1" fillId="0" borderId="0" xfId="2" applyBorder="1" applyProtection="1"/>
    <xf numFmtId="0" fontId="2" fillId="0" borderId="12" xfId="9" applyBorder="1" applyProtection="1"/>
    <xf numFmtId="4" fontId="7" fillId="0" borderId="12" xfId="9" applyNumberFormat="1" applyFont="1" applyBorder="1" applyAlignment="1" applyProtection="1">
      <alignment horizontal="center"/>
    </xf>
    <xf numFmtId="7" fontId="9" fillId="0" borderId="13" xfId="9" applyNumberFormat="1" applyFont="1" applyBorder="1" applyAlignment="1" applyProtection="1">
      <alignment horizontal="center"/>
    </xf>
    <xf numFmtId="7" fontId="36" fillId="0" borderId="0" xfId="9" applyNumberFormat="1" applyFont="1" applyBorder="1" applyAlignment="1" applyProtection="1">
      <alignment horizontal="center"/>
    </xf>
    <xf numFmtId="7" fontId="9" fillId="0" borderId="12" xfId="9" applyNumberFormat="1" applyFont="1" applyBorder="1" applyAlignment="1" applyProtection="1">
      <alignment horizontal="center"/>
    </xf>
    <xf numFmtId="165" fontId="16" fillId="0" borderId="1" xfId="9" applyNumberFormat="1" applyFont="1" applyBorder="1" applyAlignment="1" applyProtection="1">
      <alignment horizontal="center"/>
    </xf>
    <xf numFmtId="14" fontId="16" fillId="0" borderId="0" xfId="9" applyNumberFormat="1" applyFont="1" applyBorder="1" applyAlignment="1" applyProtection="1">
      <alignment horizontal="center"/>
      <protection locked="0"/>
    </xf>
    <xf numFmtId="4" fontId="20" fillId="0" borderId="0" xfId="9" applyNumberFormat="1" applyFont="1" applyBorder="1" applyAlignment="1" applyProtection="1">
      <alignment horizontal="right"/>
      <protection locked="0"/>
    </xf>
    <xf numFmtId="7" fontId="60" fillId="0" borderId="17" xfId="9" applyNumberFormat="1" applyFont="1" applyBorder="1" applyAlignment="1" applyProtection="1">
      <alignment horizontal="center"/>
      <protection locked="0"/>
    </xf>
    <xf numFmtId="4" fontId="16" fillId="0" borderId="12" xfId="9" applyNumberFormat="1" applyFont="1" applyBorder="1" applyAlignment="1" applyProtection="1">
      <alignment horizontal="center"/>
    </xf>
    <xf numFmtId="0" fontId="2" fillId="0" borderId="13" xfId="3" applyBorder="1" applyProtection="1"/>
    <xf numFmtId="0" fontId="2" fillId="0" borderId="0" xfId="3" applyBorder="1" applyProtection="1"/>
    <xf numFmtId="0" fontId="20" fillId="0" borderId="0" xfId="9" applyFont="1" applyBorder="1" applyAlignment="1" applyProtection="1">
      <alignment horizontal="right"/>
    </xf>
    <xf numFmtId="7" fontId="17" fillId="0" borderId="0" xfId="3" applyNumberFormat="1" applyFont="1" applyBorder="1" applyAlignment="1" applyProtection="1">
      <alignment horizontal="left"/>
    </xf>
    <xf numFmtId="165" fontId="2" fillId="0" borderId="0" xfId="3" applyNumberFormat="1" applyBorder="1" applyProtection="1"/>
    <xf numFmtId="0" fontId="2" fillId="0" borderId="0" xfId="3" applyNumberFormat="1" applyBorder="1" applyProtection="1"/>
    <xf numFmtId="164" fontId="2" fillId="0" borderId="0" xfId="3" applyNumberFormat="1" applyBorder="1" applyProtection="1"/>
    <xf numFmtId="0" fontId="2" fillId="0" borderId="12" xfId="3" applyBorder="1" applyProtection="1">
      <protection locked="0"/>
    </xf>
    <xf numFmtId="0" fontId="2" fillId="0" borderId="1" xfId="3" applyNumberFormat="1" applyBorder="1" applyProtection="1"/>
    <xf numFmtId="165" fontId="0" fillId="0" borderId="8" xfId="0" applyNumberFormat="1" applyBorder="1" applyAlignment="1"/>
    <xf numFmtId="0" fontId="0" fillId="0" borderId="8" xfId="0" applyNumberFormat="1" applyBorder="1" applyAlignment="1"/>
    <xf numFmtId="0" fontId="0" fillId="0" borderId="15" xfId="0" applyBorder="1"/>
    <xf numFmtId="0" fontId="2" fillId="0" borderId="4" xfId="3" applyBorder="1" applyProtection="1"/>
    <xf numFmtId="7" fontId="17" fillId="0" borderId="5" xfId="3" applyNumberFormat="1" applyFont="1" applyBorder="1" applyAlignment="1" applyProtection="1">
      <alignment horizontal="left"/>
    </xf>
    <xf numFmtId="165" fontId="0" fillId="0" borderId="9" xfId="0" applyNumberFormat="1" applyBorder="1" applyAlignment="1"/>
    <xf numFmtId="0" fontId="20" fillId="0" borderId="5" xfId="9" applyFont="1" applyBorder="1" applyAlignment="1" applyProtection="1">
      <alignment horizontal="right"/>
    </xf>
    <xf numFmtId="0" fontId="0" fillId="0" borderId="20" xfId="0" applyBorder="1"/>
    <xf numFmtId="0" fontId="2" fillId="0" borderId="0" xfId="3" applyProtection="1"/>
    <xf numFmtId="165" fontId="2" fillId="0" borderId="0" xfId="3" applyNumberFormat="1" applyProtection="1"/>
    <xf numFmtId="0" fontId="2" fillId="0" borderId="0" xfId="3" applyFont="1" applyProtection="1">
      <protection locked="0"/>
    </xf>
    <xf numFmtId="0" fontId="9" fillId="0" borderId="13" xfId="3" applyFont="1" applyBorder="1" applyProtection="1"/>
    <xf numFmtId="1" fontId="2" fillId="0" borderId="1" xfId="3" applyNumberFormat="1" applyBorder="1" applyProtection="1"/>
    <xf numFmtId="7" fontId="60" fillId="0" borderId="17" xfId="9" applyNumberFormat="1" applyFont="1" applyBorder="1" applyAlignment="1" applyProtection="1">
      <alignment horizontal="center"/>
    </xf>
    <xf numFmtId="0" fontId="20" fillId="0" borderId="0" xfId="0" applyFont="1" applyBorder="1" applyAlignment="1">
      <alignment horizontal="right"/>
    </xf>
    <xf numFmtId="164" fontId="46" fillId="0" borderId="13" xfId="9" applyNumberFormat="1" applyFont="1" applyBorder="1" applyAlignment="1" applyProtection="1">
      <alignment horizontal="left"/>
      <protection locked="0"/>
    </xf>
    <xf numFmtId="164" fontId="46" fillId="0" borderId="13" xfId="9" applyNumberFormat="1" applyFont="1" applyBorder="1" applyAlignment="1" applyProtection="1">
      <alignment horizontal="left" indent="1"/>
      <protection locked="0"/>
    </xf>
    <xf numFmtId="0" fontId="9" fillId="0" borderId="13" xfId="9" applyFont="1" applyBorder="1" applyAlignment="1" applyProtection="1">
      <alignment horizontal="left"/>
    </xf>
    <xf numFmtId="7" fontId="33" fillId="0" borderId="0" xfId="3" applyNumberFormat="1" applyFont="1" applyBorder="1" applyAlignment="1" applyProtection="1">
      <alignment horizontal="left"/>
    </xf>
    <xf numFmtId="165" fontId="3" fillId="0" borderId="0" xfId="0" applyNumberFormat="1" applyFont="1" applyBorder="1" applyAlignment="1"/>
    <xf numFmtId="0" fontId="3" fillId="0" borderId="0" xfId="0" applyFont="1" applyBorder="1" applyAlignment="1"/>
    <xf numFmtId="0" fontId="3" fillId="0" borderId="0" xfId="0" applyNumberFormat="1" applyFont="1" applyBorder="1" applyAlignment="1"/>
    <xf numFmtId="0" fontId="39" fillId="0" borderId="0" xfId="9" applyFont="1" applyBorder="1" applyAlignment="1" applyProtection="1">
      <alignment horizontal="right"/>
    </xf>
    <xf numFmtId="0" fontId="3" fillId="0" borderId="0" xfId="0" applyFont="1" applyBorder="1"/>
    <xf numFmtId="165" fontId="61" fillId="0" borderId="0" xfId="3" applyNumberFormat="1" applyFont="1" applyBorder="1" applyProtection="1"/>
    <xf numFmtId="0" fontId="61" fillId="0" borderId="0" xfId="3" applyFont="1" applyBorder="1" applyProtection="1"/>
    <xf numFmtId="0" fontId="61" fillId="0" borderId="0" xfId="3" applyNumberFormat="1" applyFont="1" applyBorder="1" applyProtection="1"/>
    <xf numFmtId="164" fontId="61" fillId="0" borderId="0" xfId="3" applyNumberFormat="1" applyFont="1" applyBorder="1" applyProtection="1"/>
    <xf numFmtId="0" fontId="61" fillId="0" borderId="12" xfId="3" applyFont="1" applyBorder="1" applyProtection="1">
      <protection locked="0"/>
    </xf>
    <xf numFmtId="0" fontId="20" fillId="0" borderId="13" xfId="0" applyFont="1" applyBorder="1" applyAlignment="1"/>
    <xf numFmtId="165" fontId="0" fillId="0" borderId="0" xfId="0" applyNumberFormat="1" applyBorder="1"/>
    <xf numFmtId="7" fontId="34" fillId="0" borderId="16" xfId="9" applyNumberFormat="1" applyFont="1" applyBorder="1" applyAlignment="1" applyProtection="1">
      <alignment horizontal="center"/>
      <protection locked="0"/>
    </xf>
    <xf numFmtId="3"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shrinkToFit="1"/>
      <protection locked="0"/>
    </xf>
    <xf numFmtId="7" fontId="62" fillId="0" borderId="0" xfId="9" applyNumberFormat="1" applyFont="1" applyBorder="1" applyAlignment="1" applyProtection="1">
      <alignment horizontal="center"/>
    </xf>
    <xf numFmtId="0" fontId="6" fillId="0" borderId="0" xfId="9" applyFont="1" applyProtection="1"/>
    <xf numFmtId="0" fontId="53" fillId="0" borderId="0" xfId="1" applyFont="1" applyAlignment="1" applyProtection="1">
      <alignment horizontal="center"/>
    </xf>
    <xf numFmtId="166" fontId="10" fillId="0" borderId="1" xfId="9" applyNumberFormat="1" applyFont="1" applyBorder="1" applyAlignment="1" applyProtection="1">
      <alignment horizontal="center"/>
      <protection locked="0"/>
    </xf>
    <xf numFmtId="1" fontId="10" fillId="0" borderId="1" xfId="9" applyNumberFormat="1" applyFont="1" applyBorder="1" applyAlignment="1" applyProtection="1">
      <alignment horizontal="center"/>
      <protection locked="0"/>
    </xf>
    <xf numFmtId="7" fontId="62" fillId="0" borderId="0" xfId="9" applyNumberFormat="1" applyFont="1" applyBorder="1" applyAlignment="1" applyProtection="1">
      <alignment horizontal="left"/>
      <protection locked="0"/>
    </xf>
    <xf numFmtId="0" fontId="6" fillId="0" borderId="0" xfId="9" applyFont="1" applyProtection="1">
      <protection locked="0"/>
    </xf>
    <xf numFmtId="7" fontId="8" fillId="0" borderId="0" xfId="9" applyNumberFormat="1" applyFont="1" applyBorder="1" applyAlignment="1" applyProtection="1">
      <alignment horizontal="center"/>
      <protection locked="0"/>
    </xf>
    <xf numFmtId="0" fontId="6" fillId="0" borderId="0" xfId="1" applyFont="1" applyProtection="1">
      <protection locked="0"/>
    </xf>
    <xf numFmtId="0" fontId="6" fillId="0" borderId="0" xfId="0" applyFont="1" applyAlignment="1"/>
    <xf numFmtId="0" fontId="62" fillId="0" borderId="0" xfId="9" applyFont="1" applyAlignment="1" applyProtection="1">
      <alignment horizontal="right"/>
    </xf>
    <xf numFmtId="14" fontId="10" fillId="0" borderId="1" xfId="9" applyNumberFormat="1" applyFont="1" applyBorder="1" applyAlignment="1" applyProtection="1">
      <alignment horizontal="center"/>
      <protection locked="0"/>
    </xf>
    <xf numFmtId="49" fontId="10" fillId="0" borderId="1" xfId="9" applyNumberFormat="1" applyFont="1" applyBorder="1" applyAlignment="1" applyProtection="1">
      <alignment horizontal="center"/>
      <protection locked="0"/>
    </xf>
    <xf numFmtId="0" fontId="6" fillId="0" borderId="0" xfId="0" applyFont="1" applyProtection="1">
      <protection locked="0"/>
    </xf>
    <xf numFmtId="0" fontId="10" fillId="0" borderId="0" xfId="9" applyFont="1" applyProtection="1">
      <protection locked="0"/>
    </xf>
    <xf numFmtId="0" fontId="6" fillId="0" borderId="15" xfId="0" applyFont="1" applyBorder="1" applyAlignment="1"/>
    <xf numFmtId="0" fontId="5" fillId="0" borderId="0" xfId="9" applyFont="1" applyAlignment="1" applyProtection="1">
      <alignment horizontal="right"/>
    </xf>
    <xf numFmtId="166" fontId="24" fillId="0" borderId="1" xfId="9" applyNumberFormat="1" applyFont="1" applyBorder="1" applyAlignment="1" applyProtection="1">
      <alignment horizontal="center"/>
      <protection locked="0"/>
    </xf>
    <xf numFmtId="1" fontId="24" fillId="0" borderId="1" xfId="9" applyNumberFormat="1" applyFont="1" applyBorder="1" applyAlignment="1" applyProtection="1">
      <alignment horizontal="center"/>
      <protection locked="0"/>
    </xf>
    <xf numFmtId="165" fontId="24" fillId="0" borderId="1" xfId="9" applyNumberFormat="1" applyFont="1" applyBorder="1" applyAlignment="1" applyProtection="1">
      <alignment horizontal="center"/>
      <protection locked="0"/>
    </xf>
    <xf numFmtId="0" fontId="24" fillId="0" borderId="1" xfId="9" applyNumberFormat="1" applyFont="1" applyBorder="1" applyAlignment="1" applyProtection="1">
      <alignment horizontal="center"/>
      <protection locked="0"/>
    </xf>
    <xf numFmtId="0" fontId="53" fillId="0" borderId="0" xfId="0" applyFont="1"/>
    <xf numFmtId="0" fontId="53" fillId="0" borderId="0" xfId="0" applyFont="1" applyAlignment="1">
      <alignment horizontal="left" indent="1"/>
    </xf>
    <xf numFmtId="7" fontId="9" fillId="0" borderId="0" xfId="9" applyNumberFormat="1" applyFont="1" applyBorder="1" applyAlignment="1" applyProtection="1">
      <alignment horizontal="right"/>
    </xf>
    <xf numFmtId="0" fontId="9" fillId="0" borderId="0" xfId="5" applyFont="1" applyAlignment="1" applyProtection="1">
      <alignment horizontal="right"/>
    </xf>
    <xf numFmtId="0" fontId="31" fillId="0" borderId="0" xfId="0" applyFont="1" applyBorder="1"/>
    <xf numFmtId="7" fontId="14" fillId="0" borderId="0" xfId="8" applyNumberFormat="1" applyFont="1" applyBorder="1" applyAlignment="1" applyProtection="1">
      <alignment horizontal="center"/>
    </xf>
    <xf numFmtId="7" fontId="9" fillId="0" borderId="0" xfId="8" applyNumberFormat="1" applyFont="1" applyBorder="1" applyAlignment="1" applyProtection="1">
      <alignment horizontal="center"/>
    </xf>
    <xf numFmtId="4" fontId="9" fillId="0" borderId="0" xfId="8" applyNumberFormat="1" applyFont="1" applyBorder="1" applyAlignment="1" applyProtection="1">
      <alignment horizontal="center"/>
    </xf>
    <xf numFmtId="0" fontId="63" fillId="0" borderId="0" xfId="8" applyNumberFormat="1" applyFont="1" applyBorder="1" applyAlignment="1" applyProtection="1">
      <alignment horizontal="center"/>
    </xf>
    <xf numFmtId="0" fontId="64" fillId="0" borderId="0" xfId="0" applyFont="1"/>
    <xf numFmtId="7" fontId="36" fillId="0" borderId="0" xfId="8" applyNumberFormat="1" applyFont="1" applyBorder="1" applyAlignment="1" applyProtection="1">
      <alignment horizontal="center"/>
    </xf>
    <xf numFmtId="7" fontId="9" fillId="0" borderId="6" xfId="9" applyNumberFormat="1" applyFont="1" applyBorder="1" applyAlignment="1" applyProtection="1">
      <alignment horizontal="center" shrinkToFit="1"/>
    </xf>
    <xf numFmtId="7" fontId="9" fillId="0" borderId="6" xfId="9" applyNumberFormat="1" applyFont="1" applyBorder="1" applyAlignment="1" applyProtection="1">
      <alignment horizontal="center"/>
    </xf>
    <xf numFmtId="7" fontId="9" fillId="0" borderId="10" xfId="9" applyNumberFormat="1" applyFont="1" applyBorder="1" applyAlignment="1" applyProtection="1">
      <alignment horizontal="center"/>
    </xf>
    <xf numFmtId="7" fontId="9" fillId="0" borderId="10" xfId="9" applyNumberFormat="1" applyFont="1" applyBorder="1" applyAlignment="1" applyProtection="1">
      <alignment horizontal="center" shrinkToFit="1"/>
    </xf>
    <xf numFmtId="0" fontId="31" fillId="0" borderId="14" xfId="0" applyFont="1" applyBorder="1" applyAlignment="1"/>
    <xf numFmtId="7" fontId="9" fillId="0" borderId="3" xfId="9" applyNumberFormat="1" applyFont="1" applyBorder="1" applyAlignment="1" applyProtection="1">
      <alignment horizontal="center" shrinkToFit="1"/>
    </xf>
    <xf numFmtId="7" fontId="36" fillId="0" borderId="3" xfId="9" applyNumberFormat="1" applyFont="1" applyBorder="1" applyAlignment="1" applyProtection="1">
      <alignment horizontal="center"/>
    </xf>
    <xf numFmtId="0" fontId="64" fillId="0" borderId="0" xfId="0" applyFont="1" applyBorder="1"/>
    <xf numFmtId="2" fontId="10" fillId="0" borderId="1" xfId="8" applyNumberFormat="1" applyFont="1" applyBorder="1" applyAlignment="1" applyProtection="1">
      <alignment horizontal="center"/>
      <protection locked="0"/>
    </xf>
    <xf numFmtId="39" fontId="10" fillId="0" borderId="0" xfId="8" applyNumberFormat="1" applyFont="1" applyBorder="1" applyAlignment="1" applyProtection="1">
      <alignment horizontal="center"/>
      <protection locked="0"/>
    </xf>
    <xf numFmtId="7" fontId="10" fillId="0" borderId="0" xfId="8" applyNumberFormat="1" applyFont="1" applyFill="1" applyBorder="1" applyAlignment="1" applyProtection="1">
      <alignment horizontal="center"/>
      <protection locked="0"/>
    </xf>
    <xf numFmtId="14" fontId="12" fillId="0" borderId="0" xfId="8" applyNumberFormat="1" applyFont="1" applyBorder="1" applyAlignment="1" applyProtection="1">
      <alignment horizontal="right"/>
      <protection locked="0"/>
    </xf>
    <xf numFmtId="170" fontId="12" fillId="0" borderId="0" xfId="8" applyNumberFormat="1" applyFont="1" applyBorder="1" applyAlignment="1" applyProtection="1">
      <alignment horizontal="center"/>
      <protection locked="0"/>
    </xf>
    <xf numFmtId="14" fontId="10" fillId="0" borderId="0" xfId="8" applyNumberFormat="1" applyFont="1" applyBorder="1" applyAlignment="1" applyProtection="1">
      <alignment horizontal="center"/>
      <protection locked="0"/>
    </xf>
    <xf numFmtId="0" fontId="8" fillId="0" borderId="0" xfId="0" applyFont="1" applyFill="1" applyBorder="1" applyAlignment="1">
      <alignment horizontal="right"/>
    </xf>
    <xf numFmtId="165" fontId="65" fillId="0" borderId="0" xfId="0" applyNumberFormat="1" applyFont="1" applyFill="1" applyBorder="1" applyAlignment="1">
      <alignment horizontal="center"/>
    </xf>
    <xf numFmtId="0" fontId="6" fillId="0" borderId="0" xfId="0" applyFont="1" applyFill="1"/>
    <xf numFmtId="0" fontId="10" fillId="0" borderId="0" xfId="0" applyFont="1" applyFill="1"/>
    <xf numFmtId="0" fontId="8" fillId="0" borderId="0" xfId="9" applyNumberFormat="1" applyFont="1" applyAlignment="1" applyProtection="1">
      <alignment horizontal="center"/>
    </xf>
    <xf numFmtId="169" fontId="16" fillId="0" borderId="1" xfId="9" applyNumberFormat="1" applyFont="1" applyBorder="1" applyAlignment="1" applyProtection="1">
      <alignment horizontal="center"/>
      <protection locked="0"/>
    </xf>
    <xf numFmtId="49" fontId="16" fillId="0" borderId="1" xfId="9" applyNumberFormat="1" applyFont="1" applyBorder="1" applyAlignment="1" applyProtection="1">
      <alignment horizontal="center"/>
      <protection locked="0"/>
    </xf>
    <xf numFmtId="169" fontId="16" fillId="0" borderId="0" xfId="9" applyNumberFormat="1" applyFont="1" applyBorder="1" applyAlignment="1" applyProtection="1">
      <alignment horizontal="center"/>
      <protection locked="0"/>
    </xf>
    <xf numFmtId="7" fontId="20" fillId="0" borderId="0" xfId="4" applyNumberFormat="1" applyFont="1" applyBorder="1" applyAlignment="1" applyProtection="1">
      <alignment horizontal="left"/>
      <protection locked="0"/>
    </xf>
    <xf numFmtId="0" fontId="9" fillId="0" borderId="0" xfId="0" applyFont="1" applyBorder="1" applyAlignment="1">
      <alignment horizontal="center"/>
    </xf>
    <xf numFmtId="0" fontId="22" fillId="0" borderId="5" xfId="0" applyFont="1" applyBorder="1" applyAlignment="1" applyProtection="1">
      <alignment horizontal="center"/>
    </xf>
    <xf numFmtId="0" fontId="0" fillId="0" borderId="1" xfId="0" applyBorder="1"/>
    <xf numFmtId="7" fontId="8" fillId="0" borderId="17" xfId="0" applyNumberFormat="1" applyFont="1" applyBorder="1" applyAlignment="1">
      <alignment horizontal="center"/>
    </xf>
    <xf numFmtId="14" fontId="35" fillId="0" borderId="0" xfId="8" applyNumberFormat="1" applyFont="1" applyBorder="1" applyAlignment="1" applyProtection="1">
      <alignment horizontal="left"/>
      <protection locked="0"/>
    </xf>
    <xf numFmtId="167" fontId="16" fillId="0" borderId="0" xfId="8" applyNumberFormat="1" applyFont="1" applyBorder="1" applyAlignment="1" applyProtection="1">
      <alignment horizontal="center"/>
      <protection locked="0"/>
    </xf>
    <xf numFmtId="0" fontId="16" fillId="0" borderId="0" xfId="8" applyNumberFormat="1" applyFont="1" applyBorder="1" applyAlignment="1" applyProtection="1">
      <alignment horizontal="center" shrinkToFit="1"/>
      <protection locked="0"/>
    </xf>
    <xf numFmtId="164" fontId="15" fillId="0" borderId="0" xfId="4" applyNumberFormat="1" applyFont="1" applyBorder="1" applyAlignment="1" applyProtection="1">
      <alignment horizontal="center"/>
      <protection locked="0"/>
    </xf>
    <xf numFmtId="0" fontId="0" fillId="0" borderId="21" xfId="0" applyBorder="1" applyAlignment="1"/>
    <xf numFmtId="0" fontId="43" fillId="0" borderId="21" xfId="0" applyFont="1" applyBorder="1" applyAlignment="1"/>
    <xf numFmtId="0" fontId="3" fillId="0" borderId="5" xfId="0" applyFont="1" applyBorder="1" applyAlignment="1"/>
    <xf numFmtId="0" fontId="9" fillId="0" borderId="0" xfId="0" applyFont="1" applyBorder="1" applyAlignment="1">
      <alignment horizontal="center" vertical="top"/>
    </xf>
    <xf numFmtId="7" fontId="9" fillId="0" borderId="5" xfId="8" applyNumberFormat="1" applyFont="1" applyBorder="1" applyAlignment="1" applyProtection="1">
      <alignment horizontal="center"/>
    </xf>
    <xf numFmtId="0" fontId="0" fillId="0" borderId="22" xfId="0" applyBorder="1" applyAlignment="1">
      <alignment horizontal="center"/>
    </xf>
    <xf numFmtId="0" fontId="0" fillId="0" borderId="23" xfId="0" applyBorder="1" applyAlignment="1">
      <alignment horizontal="center"/>
    </xf>
    <xf numFmtId="0" fontId="0" fillId="0" borderId="11" xfId="0" applyBorder="1"/>
    <xf numFmtId="7" fontId="9" fillId="0" borderId="24" xfId="8" applyNumberFormat="1" applyFont="1" applyBorder="1" applyAlignment="1" applyProtection="1">
      <alignment horizontal="center"/>
      <protection locked="0"/>
    </xf>
    <xf numFmtId="166" fontId="7" fillId="0" borderId="3" xfId="8" applyNumberFormat="1" applyFont="1" applyBorder="1" applyAlignment="1" applyProtection="1">
      <alignment horizontal="center"/>
      <protection locked="0"/>
    </xf>
    <xf numFmtId="0" fontId="16" fillId="0" borderId="3" xfId="8" applyNumberFormat="1" applyFont="1" applyBorder="1" applyAlignment="1" applyProtection="1">
      <alignment horizontal="center" shrinkToFit="1"/>
      <protection locked="0"/>
    </xf>
    <xf numFmtId="166" fontId="16" fillId="0" borderId="3" xfId="9" applyNumberFormat="1" applyFont="1" applyBorder="1" applyAlignment="1" applyProtection="1">
      <alignment horizontal="center"/>
      <protection locked="0"/>
    </xf>
    <xf numFmtId="0" fontId="16" fillId="0" borderId="10" xfId="9" applyNumberFormat="1" applyFont="1" applyBorder="1" applyAlignment="1" applyProtection="1">
      <alignment horizontal="center" shrinkToFit="1"/>
      <protection locked="0"/>
    </xf>
    <xf numFmtId="165" fontId="16" fillId="0" borderId="3" xfId="8" applyNumberFormat="1" applyFont="1" applyBorder="1" applyAlignment="1" applyProtection="1">
      <alignment horizontal="center"/>
      <protection locked="0"/>
    </xf>
    <xf numFmtId="0" fontId="20" fillId="0" borderId="0" xfId="0" applyFont="1" applyBorder="1"/>
    <xf numFmtId="7" fontId="9" fillId="0" borderId="0" xfId="9" applyNumberFormat="1" applyFont="1" applyBorder="1" applyAlignment="1" applyProtection="1">
      <alignment horizontal="center" shrinkToFit="1"/>
    </xf>
    <xf numFmtId="7" fontId="39" fillId="0" borderId="0" xfId="9" applyNumberFormat="1" applyFont="1" applyBorder="1" applyAlignment="1" applyProtection="1">
      <alignment horizontal="center" shrinkToFit="1"/>
    </xf>
    <xf numFmtId="7" fontId="9" fillId="0" borderId="5" xfId="8" applyNumberFormat="1" applyFont="1" applyFill="1" applyBorder="1" applyAlignment="1" applyProtection="1"/>
    <xf numFmtId="7" fontId="9" fillId="0" borderId="5" xfId="8" applyNumberFormat="1" applyFont="1" applyFill="1" applyBorder="1" applyAlignment="1" applyProtection="1">
      <alignment horizontal="center"/>
    </xf>
    <xf numFmtId="7" fontId="9" fillId="0" borderId="5" xfId="9" applyNumberFormat="1" applyFont="1" applyBorder="1" applyAlignment="1" applyProtection="1">
      <alignment horizontal="center" shrinkToFit="1"/>
    </xf>
    <xf numFmtId="7" fontId="36" fillId="0" borderId="5" xfId="9" applyNumberFormat="1" applyFont="1" applyBorder="1" applyAlignment="1" applyProtection="1">
      <alignment horizontal="center"/>
    </xf>
    <xf numFmtId="7" fontId="9" fillId="0" borderId="5" xfId="8" applyNumberFormat="1" applyFont="1" applyFill="1" applyBorder="1" applyAlignment="1" applyProtection="1">
      <alignment horizontal="center" shrinkToFit="1"/>
    </xf>
    <xf numFmtId="14" fontId="46" fillId="2" borderId="9" xfId="8" applyNumberFormat="1" applyFont="1" applyFill="1" applyBorder="1" applyAlignment="1" applyProtection="1">
      <alignment horizontal="left"/>
      <protection locked="0"/>
    </xf>
    <xf numFmtId="2" fontId="16" fillId="2" borderId="9" xfId="8" applyNumberFormat="1" applyFont="1" applyFill="1" applyBorder="1" applyAlignment="1" applyProtection="1">
      <alignment horizontal="center"/>
      <protection locked="0"/>
    </xf>
    <xf numFmtId="7" fontId="16" fillId="2" borderId="9" xfId="8" applyNumberFormat="1" applyFont="1" applyFill="1" applyBorder="1" applyAlignment="1" applyProtection="1">
      <alignment horizontal="center"/>
      <protection locked="0"/>
    </xf>
    <xf numFmtId="0" fontId="9" fillId="2" borderId="9" xfId="0" applyFont="1" applyFill="1" applyBorder="1" applyAlignment="1" applyProtection="1">
      <alignment horizontal="right"/>
    </xf>
    <xf numFmtId="0" fontId="31" fillId="2" borderId="9" xfId="0" applyFont="1" applyFill="1" applyBorder="1" applyAlignment="1"/>
    <xf numFmtId="0" fontId="0" fillId="0" borderId="0" xfId="0" applyFill="1" applyAlignment="1"/>
    <xf numFmtId="14" fontId="46" fillId="0" borderId="9" xfId="8" applyNumberFormat="1" applyFont="1" applyFill="1" applyBorder="1" applyAlignment="1" applyProtection="1">
      <alignment horizontal="left"/>
      <protection locked="0"/>
    </xf>
    <xf numFmtId="2" fontId="16" fillId="0" borderId="9" xfId="8" applyNumberFormat="1" applyFont="1" applyFill="1" applyBorder="1" applyAlignment="1" applyProtection="1">
      <alignment horizontal="center"/>
      <protection locked="0"/>
    </xf>
    <xf numFmtId="7" fontId="16" fillId="0" borderId="9" xfId="8" applyNumberFormat="1" applyFont="1" applyFill="1" applyBorder="1" applyAlignment="1" applyProtection="1">
      <alignment horizontal="center"/>
      <protection locked="0"/>
    </xf>
    <xf numFmtId="0" fontId="9" fillId="0" borderId="9" xfId="0" applyFont="1" applyFill="1" applyBorder="1" applyAlignment="1" applyProtection="1">
      <alignment horizontal="right"/>
    </xf>
    <xf numFmtId="0" fontId="31" fillId="0" borderId="9" xfId="0" applyFont="1" applyFill="1" applyBorder="1" applyAlignment="1"/>
    <xf numFmtId="0" fontId="0" fillId="0" borderId="24" xfId="0" applyBorder="1" applyAlignment="1"/>
    <xf numFmtId="1" fontId="6" fillId="0" borderId="5" xfId="7" applyFont="1" applyBorder="1" applyProtection="1"/>
    <xf numFmtId="1" fontId="8" fillId="0" borderId="5" xfId="7" applyFont="1" applyBorder="1" applyAlignment="1" applyProtection="1">
      <alignment horizontal="right"/>
    </xf>
    <xf numFmtId="165" fontId="8" fillId="0" borderId="5" xfId="0" applyNumberFormat="1" applyFont="1" applyBorder="1" applyAlignment="1">
      <alignment horizontal="center"/>
    </xf>
    <xf numFmtId="0" fontId="20" fillId="0" borderId="5" xfId="0" applyFont="1" applyBorder="1" applyAlignment="1">
      <alignment horizontal="center"/>
    </xf>
    <xf numFmtId="0" fontId="35" fillId="0" borderId="0" xfId="0" applyFont="1" applyBorder="1"/>
    <xf numFmtId="14" fontId="35" fillId="0" borderId="0" xfId="8" applyNumberFormat="1" applyFont="1" applyBorder="1" applyAlignment="1" applyProtection="1">
      <alignment horizontal="left" vertical="top"/>
      <protection locked="0"/>
    </xf>
    <xf numFmtId="0" fontId="35" fillId="0" borderId="0" xfId="0" applyFont="1" applyBorder="1" applyAlignment="1">
      <alignment horizontal="left" indent="1"/>
    </xf>
    <xf numFmtId="14" fontId="35" fillId="0" borderId="0" xfId="8" applyNumberFormat="1" applyFont="1" applyBorder="1" applyAlignment="1" applyProtection="1">
      <alignment horizontal="left" vertical="top" indent="1"/>
      <protection locked="0"/>
    </xf>
    <xf numFmtId="164" fontId="46" fillId="0" borderId="2" xfId="9" applyNumberFormat="1" applyFont="1" applyBorder="1" applyAlignment="1" applyProtection="1">
      <alignment horizontal="left"/>
      <protection locked="0"/>
    </xf>
    <xf numFmtId="0" fontId="8" fillId="0" borderId="0" xfId="9" applyNumberFormat="1" applyFont="1" applyAlignment="1" applyProtection="1">
      <alignment horizontal="left"/>
    </xf>
    <xf numFmtId="7" fontId="9" fillId="0" borderId="0" xfId="9" quotePrefix="1" applyNumberFormat="1" applyFont="1" applyBorder="1" applyAlignment="1" applyProtection="1">
      <alignment horizontal="center"/>
    </xf>
    <xf numFmtId="168" fontId="16" fillId="0" borderId="1" xfId="8" applyNumberFormat="1" applyFont="1" applyBorder="1" applyAlignment="1" applyProtection="1">
      <alignment horizontal="center"/>
      <protection locked="0"/>
    </xf>
    <xf numFmtId="0" fontId="46" fillId="0" borderId="0" xfId="0" applyFont="1" applyAlignment="1">
      <alignment horizontal="left"/>
    </xf>
    <xf numFmtId="14" fontId="39" fillId="0" borderId="0" xfId="8" applyNumberFormat="1" applyFont="1" applyBorder="1" applyAlignment="1" applyProtection="1">
      <alignment horizontal="right"/>
      <protection locked="0"/>
    </xf>
    <xf numFmtId="170" fontId="39" fillId="0" borderId="0" xfId="8" applyNumberFormat="1" applyFont="1" applyBorder="1" applyAlignment="1" applyProtection="1">
      <alignment horizontal="center"/>
      <protection locked="0"/>
    </xf>
    <xf numFmtId="39" fontId="16" fillId="0" borderId="0" xfId="8" applyNumberFormat="1" applyFont="1" applyBorder="1" applyAlignment="1" applyProtection="1">
      <alignment horizontal="center"/>
      <protection locked="0"/>
    </xf>
    <xf numFmtId="165" fontId="63" fillId="0" borderId="0" xfId="0" applyNumberFormat="1" applyFont="1" applyFill="1" applyBorder="1" applyAlignment="1">
      <alignment horizontal="center"/>
    </xf>
    <xf numFmtId="0" fontId="5" fillId="0" borderId="0" xfId="0" applyFont="1" applyBorder="1" applyAlignment="1">
      <alignment horizontal="left"/>
    </xf>
    <xf numFmtId="0" fontId="6" fillId="0" borderId="0" xfId="0" applyFont="1" applyAlignment="1">
      <alignment horizontal="left"/>
    </xf>
    <xf numFmtId="0" fontId="66" fillId="0" borderId="0" xfId="0" applyFont="1" applyAlignment="1">
      <alignment horizontal="left"/>
    </xf>
    <xf numFmtId="0" fontId="67" fillId="0" borderId="0" xfId="0" applyFont="1" applyAlignment="1">
      <alignment horizontal="left"/>
    </xf>
    <xf numFmtId="0" fontId="66" fillId="0" borderId="0" xfId="0" applyFont="1" applyBorder="1" applyAlignment="1">
      <alignment horizontal="center"/>
    </xf>
    <xf numFmtId="0" fontId="6" fillId="0" borderId="0" xfId="0" applyFont="1" applyAlignment="1">
      <alignment horizontal="left" vertical="top" wrapText="1"/>
    </xf>
    <xf numFmtId="0" fontId="6" fillId="0" borderId="0" xfId="0" applyFont="1" applyBorder="1" applyAlignment="1">
      <alignment horizontal="left"/>
    </xf>
    <xf numFmtId="0" fontId="66" fillId="0" borderId="0" xfId="0" applyFont="1" applyBorder="1" applyAlignment="1">
      <alignment horizontal="left"/>
    </xf>
    <xf numFmtId="0" fontId="68" fillId="0" borderId="0" xfId="0" applyFont="1" applyBorder="1"/>
    <xf numFmtId="0" fontId="69" fillId="0" borderId="0" xfId="0" applyFont="1" applyBorder="1"/>
    <xf numFmtId="0" fontId="68" fillId="0" borderId="0" xfId="0" applyFont="1" applyBorder="1" applyAlignment="1">
      <alignment horizontal="right"/>
    </xf>
    <xf numFmtId="0" fontId="68" fillId="0" borderId="0" xfId="0" applyFont="1"/>
    <xf numFmtId="0" fontId="66" fillId="0" borderId="0" xfId="0" applyFont="1" applyBorder="1" applyAlignment="1">
      <alignment horizontal="centerContinuous"/>
    </xf>
    <xf numFmtId="0" fontId="6" fillId="0" borderId="0" xfId="0" applyFont="1" applyAlignment="1">
      <alignment horizontal="centerContinuous"/>
    </xf>
    <xf numFmtId="0" fontId="66" fillId="0" borderId="0" xfId="0" applyFont="1" applyAlignment="1">
      <alignment horizontal="centerContinuous"/>
    </xf>
    <xf numFmtId="0" fontId="67" fillId="0" borderId="0" xfId="0" applyFont="1" applyAlignment="1">
      <alignment horizontal="centerContinuous"/>
    </xf>
    <xf numFmtId="0" fontId="12" fillId="0" borderId="0" xfId="0" applyFont="1" applyAlignment="1">
      <alignment horizontal="center"/>
    </xf>
    <xf numFmtId="0" fontId="5" fillId="0" borderId="25" xfId="0" applyFont="1" applyBorder="1"/>
    <xf numFmtId="0" fontId="8" fillId="0" borderId="25" xfId="0" applyFont="1" applyBorder="1"/>
    <xf numFmtId="0" fontId="6" fillId="0" borderId="25" xfId="0" applyFont="1" applyBorder="1"/>
    <xf numFmtId="0" fontId="12" fillId="0" borderId="25" xfId="0" applyFont="1" applyBorder="1" applyAlignment="1">
      <alignment horizontal="right"/>
    </xf>
    <xf numFmtId="0" fontId="10" fillId="0" borderId="25" xfId="0" applyFont="1" applyBorder="1" applyAlignment="1">
      <alignment horizontal="centerContinuous"/>
    </xf>
    <xf numFmtId="0" fontId="6" fillId="0" borderId="25" xfId="0" applyFont="1" applyBorder="1" applyAlignment="1">
      <alignment horizontal="centerContinuous"/>
    </xf>
    <xf numFmtId="0" fontId="5" fillId="0" borderId="0" xfId="0" applyFont="1" applyBorder="1"/>
    <xf numFmtId="0" fontId="12" fillId="0" borderId="0" xfId="0" applyFont="1" applyBorder="1" applyAlignment="1">
      <alignment horizontal="right"/>
    </xf>
    <xf numFmtId="0" fontId="10" fillId="0" borderId="0" xfId="0" applyFont="1" applyBorder="1" applyAlignment="1">
      <alignment horizontal="centerContinuous"/>
    </xf>
    <xf numFmtId="0" fontId="6" fillId="0" borderId="0" xfId="0" applyFont="1" applyBorder="1" applyAlignment="1">
      <alignment horizontal="centerContinuous"/>
    </xf>
    <xf numFmtId="7" fontId="10" fillId="0" borderId="0" xfId="8" applyNumberFormat="1" applyFont="1" applyBorder="1" applyAlignment="1" applyProtection="1">
      <alignment horizontal="center"/>
      <protection locked="0"/>
    </xf>
    <xf numFmtId="0" fontId="6" fillId="0" borderId="13" xfId="8" applyFont="1" applyBorder="1" applyAlignment="1" applyProtection="1">
      <alignment horizontal="right"/>
    </xf>
    <xf numFmtId="0" fontId="6" fillId="0" borderId="5" xfId="8" applyNumberFormat="1" applyFont="1" applyBorder="1" applyAlignment="1" applyProtection="1">
      <alignment horizontal="center"/>
      <protection locked="0"/>
    </xf>
    <xf numFmtId="0" fontId="6" fillId="0" borderId="0" xfId="0" applyFont="1" applyBorder="1" applyProtection="1">
      <protection locked="0"/>
    </xf>
    <xf numFmtId="0" fontId="6" fillId="0" borderId="18" xfId="0" applyFont="1" applyBorder="1" applyProtection="1">
      <protection locked="0"/>
    </xf>
    <xf numFmtId="0" fontId="47" fillId="0" borderId="18" xfId="0" applyFont="1" applyBorder="1" applyAlignment="1" applyProtection="1">
      <alignment horizontal="center"/>
      <protection locked="0"/>
    </xf>
    <xf numFmtId="0" fontId="47" fillId="0" borderId="18" xfId="0" applyFont="1" applyBorder="1" applyAlignment="1" applyProtection="1">
      <alignment horizontal="right"/>
      <protection locked="0"/>
    </xf>
    <xf numFmtId="7" fontId="70" fillId="0" borderId="0" xfId="8" applyNumberFormat="1" applyFont="1" applyBorder="1" applyAlignment="1" applyProtection="1">
      <alignment horizontal="left"/>
    </xf>
    <xf numFmtId="164" fontId="8" fillId="0" borderId="0" xfId="6" applyNumberFormat="1" applyFont="1" applyFill="1" applyBorder="1" applyAlignment="1" applyProtection="1">
      <alignment horizontal="left"/>
    </xf>
    <xf numFmtId="7" fontId="62" fillId="0" borderId="0" xfId="6" applyNumberFormat="1" applyFont="1" applyFill="1" applyBorder="1" applyAlignment="1" applyProtection="1">
      <alignment horizontal="left"/>
    </xf>
    <xf numFmtId="0" fontId="6" fillId="0" borderId="0" xfId="0" applyFont="1" applyBorder="1" applyProtection="1"/>
    <xf numFmtId="7" fontId="10" fillId="0" borderId="0" xfId="8" applyNumberFormat="1" applyFont="1" applyBorder="1" applyAlignment="1" applyProtection="1">
      <alignment horizontal="center"/>
    </xf>
    <xf numFmtId="0" fontId="10" fillId="0" borderId="0" xfId="8" applyNumberFormat="1" applyFont="1" applyBorder="1" applyAlignment="1" applyProtection="1">
      <alignment horizontal="center"/>
    </xf>
    <xf numFmtId="0" fontId="24" fillId="0" borderId="0" xfId="0" applyFont="1" applyProtection="1"/>
    <xf numFmtId="7" fontId="12" fillId="0" borderId="0" xfId="8" applyNumberFormat="1" applyFont="1" applyBorder="1" applyAlignment="1" applyProtection="1">
      <alignment horizontal="center"/>
    </xf>
    <xf numFmtId="0" fontId="12" fillId="2" borderId="6" xfId="8" applyNumberFormat="1" applyFont="1" applyFill="1" applyBorder="1" applyAlignment="1" applyProtection="1">
      <alignment horizontal="center"/>
    </xf>
    <xf numFmtId="0" fontId="12" fillId="0" borderId="6" xfId="0" applyFont="1" applyBorder="1" applyAlignment="1">
      <alignment horizontal="center"/>
    </xf>
    <xf numFmtId="7" fontId="48" fillId="0" borderId="0" xfId="8" applyNumberFormat="1" applyFont="1" applyBorder="1" applyAlignment="1" applyProtection="1">
      <alignment horizontal="center"/>
    </xf>
    <xf numFmtId="4" fontId="48" fillId="0" borderId="0" xfId="8" applyNumberFormat="1" applyFont="1" applyBorder="1" applyAlignment="1" applyProtection="1">
      <alignment horizontal="center"/>
    </xf>
    <xf numFmtId="0" fontId="12" fillId="2" borderId="3" xfId="8" applyNumberFormat="1" applyFont="1" applyFill="1" applyBorder="1" applyAlignment="1" applyProtection="1">
      <alignment horizontal="center"/>
    </xf>
    <xf numFmtId="0" fontId="12" fillId="0" borderId="3" xfId="0" applyFont="1" applyBorder="1" applyAlignment="1">
      <alignment horizontal="center"/>
    </xf>
    <xf numFmtId="7" fontId="10" fillId="2" borderId="26" xfId="8" applyNumberFormat="1" applyFont="1" applyFill="1" applyBorder="1" applyAlignment="1" applyProtection="1">
      <alignment horizontal="center"/>
      <protection locked="0"/>
    </xf>
    <xf numFmtId="7" fontId="26" fillId="0" borderId="1" xfId="8" applyNumberFormat="1" applyFont="1" applyBorder="1" applyAlignment="1" applyProtection="1">
      <alignment horizontal="center"/>
      <protection locked="0"/>
    </xf>
    <xf numFmtId="0" fontId="48" fillId="0" borderId="0" xfId="0" applyFont="1" applyBorder="1"/>
    <xf numFmtId="165" fontId="6" fillId="0" borderId="0" xfId="0" applyNumberFormat="1" applyFont="1" applyBorder="1" applyAlignment="1">
      <alignment horizontal="center"/>
    </xf>
    <xf numFmtId="7" fontId="12" fillId="0" borderId="0" xfId="8" applyNumberFormat="1" applyFont="1" applyBorder="1" applyAlignment="1" applyProtection="1">
      <alignment horizontal="center"/>
      <protection locked="0"/>
    </xf>
    <xf numFmtId="14" fontId="12" fillId="0" borderId="0" xfId="8" applyNumberFormat="1" applyFont="1" applyFill="1" applyBorder="1" applyAlignment="1" applyProtection="1">
      <alignment horizontal="right"/>
      <protection locked="0"/>
    </xf>
    <xf numFmtId="170" fontId="12" fillId="0" borderId="0" xfId="8" applyNumberFormat="1" applyFont="1" applyFill="1" applyBorder="1" applyAlignment="1" applyProtection="1">
      <alignment horizontal="center"/>
      <protection locked="0"/>
    </xf>
    <xf numFmtId="14" fontId="10" fillId="0" borderId="0" xfId="8" applyNumberFormat="1" applyFont="1" applyFill="1" applyBorder="1" applyAlignment="1" applyProtection="1">
      <alignment horizontal="center"/>
      <protection locked="0"/>
    </xf>
    <xf numFmtId="39" fontId="10" fillId="0" borderId="0" xfId="8" applyNumberFormat="1" applyFont="1" applyFill="1" applyBorder="1" applyAlignment="1" applyProtection="1">
      <alignment horizontal="center"/>
      <protection locked="0"/>
    </xf>
    <xf numFmtId="7" fontId="12" fillId="0" borderId="0" xfId="8" applyNumberFormat="1" applyFont="1" applyFill="1" applyBorder="1" applyAlignment="1" applyProtection="1">
      <alignment horizontal="center"/>
      <protection locked="0"/>
    </xf>
    <xf numFmtId="0" fontId="54" fillId="0" borderId="0" xfId="0" applyFont="1" applyBorder="1"/>
    <xf numFmtId="14" fontId="54" fillId="0" borderId="0" xfId="8" applyNumberFormat="1" applyFont="1" applyBorder="1" applyAlignment="1" applyProtection="1">
      <alignment horizontal="left"/>
      <protection locked="0"/>
    </xf>
    <xf numFmtId="170" fontId="73" fillId="0" borderId="0" xfId="8" applyNumberFormat="1" applyFont="1" applyBorder="1" applyAlignment="1" applyProtection="1">
      <alignment horizontal="center"/>
      <protection locked="0"/>
    </xf>
    <xf numFmtId="14" fontId="58" fillId="0" borderId="0" xfId="8" applyNumberFormat="1" applyFont="1" applyBorder="1" applyAlignment="1" applyProtection="1">
      <alignment horizontal="center"/>
      <protection locked="0"/>
    </xf>
    <xf numFmtId="39" fontId="58" fillId="0" borderId="0" xfId="8" applyNumberFormat="1" applyFont="1" applyBorder="1" applyAlignment="1" applyProtection="1">
      <alignment horizontal="center"/>
      <protection locked="0"/>
    </xf>
    <xf numFmtId="14" fontId="54" fillId="0" borderId="0" xfId="8" applyNumberFormat="1" applyFont="1" applyFill="1" applyBorder="1" applyAlignment="1" applyProtection="1">
      <alignment horizontal="left"/>
      <protection locked="0"/>
    </xf>
    <xf numFmtId="0" fontId="58" fillId="0" borderId="0" xfId="0" applyFont="1" applyFill="1"/>
    <xf numFmtId="170" fontId="73" fillId="0" borderId="0" xfId="8" applyNumberFormat="1" applyFont="1" applyFill="1" applyBorder="1" applyAlignment="1" applyProtection="1">
      <alignment horizontal="center"/>
      <protection locked="0"/>
    </xf>
    <xf numFmtId="14" fontId="58" fillId="0" borderId="0" xfId="8" applyNumberFormat="1" applyFont="1" applyFill="1" applyBorder="1" applyAlignment="1" applyProtection="1">
      <alignment horizontal="center"/>
      <protection locked="0"/>
    </xf>
    <xf numFmtId="39" fontId="58" fillId="0" borderId="0" xfId="8" applyNumberFormat="1" applyFont="1" applyFill="1" applyBorder="1" applyAlignment="1" applyProtection="1">
      <alignment horizontal="center"/>
      <protection locked="0"/>
    </xf>
    <xf numFmtId="14" fontId="54" fillId="0" borderId="0" xfId="8" applyNumberFormat="1" applyFont="1" applyFill="1" applyBorder="1" applyAlignment="1" applyProtection="1">
      <alignment horizontal="left" vertical="top"/>
      <protection locked="0"/>
    </xf>
    <xf numFmtId="0" fontId="6" fillId="0" borderId="18" xfId="0" applyFont="1" applyFill="1" applyBorder="1"/>
    <xf numFmtId="170" fontId="12" fillId="0" borderId="18" xfId="8" applyNumberFormat="1" applyFont="1" applyFill="1" applyBorder="1" applyAlignment="1" applyProtection="1">
      <alignment horizontal="center"/>
      <protection locked="0"/>
    </xf>
    <xf numFmtId="14" fontId="10" fillId="0" borderId="18" xfId="8" applyNumberFormat="1" applyFont="1" applyFill="1" applyBorder="1" applyAlignment="1" applyProtection="1">
      <alignment horizontal="center"/>
      <protection locked="0"/>
    </xf>
    <xf numFmtId="39" fontId="10" fillId="0" borderId="18" xfId="8" applyNumberFormat="1" applyFont="1" applyFill="1" applyBorder="1" applyAlignment="1" applyProtection="1">
      <alignment horizontal="center"/>
      <protection locked="0"/>
    </xf>
    <xf numFmtId="7" fontId="10" fillId="0" borderId="18" xfId="8" applyNumberFormat="1" applyFont="1" applyFill="1" applyBorder="1" applyAlignment="1" applyProtection="1">
      <alignment horizontal="center"/>
      <protection locked="0"/>
    </xf>
    <xf numFmtId="0" fontId="8" fillId="0" borderId="18" xfId="0" applyFont="1" applyFill="1" applyBorder="1" applyAlignment="1">
      <alignment horizontal="right"/>
    </xf>
    <xf numFmtId="165" fontId="65" fillId="0" borderId="18" xfId="0" applyNumberFormat="1" applyFont="1" applyFill="1" applyBorder="1" applyAlignment="1">
      <alignment horizontal="center"/>
    </xf>
    <xf numFmtId="14" fontId="54" fillId="0" borderId="0" xfId="8" quotePrefix="1" applyNumberFormat="1" applyFont="1" applyFill="1" applyBorder="1" applyAlignment="1" applyProtection="1">
      <alignment horizontal="left"/>
      <protection locked="0"/>
    </xf>
    <xf numFmtId="0" fontId="10" fillId="0" borderId="0" xfId="0" applyFont="1" applyFill="1" applyBorder="1"/>
    <xf numFmtId="0" fontId="10" fillId="0" borderId="0" xfId="0" applyFont="1" applyFill="1" applyBorder="1" applyProtection="1"/>
    <xf numFmtId="0" fontId="62" fillId="0" borderId="0" xfId="0" applyFont="1" applyBorder="1" applyAlignment="1" applyProtection="1">
      <alignment horizontal="right"/>
    </xf>
    <xf numFmtId="7" fontId="62" fillId="0" borderId="17" xfId="8" applyNumberFormat="1" applyFont="1" applyBorder="1" applyAlignment="1" applyProtection="1">
      <alignment horizontal="center"/>
      <protection locked="0"/>
    </xf>
    <xf numFmtId="0" fontId="48" fillId="0" borderId="0" xfId="0" applyFont="1" applyFill="1"/>
    <xf numFmtId="0" fontId="10" fillId="0" borderId="0" xfId="0" applyFont="1" applyBorder="1" applyProtection="1"/>
    <xf numFmtId="14" fontId="48" fillId="0" borderId="0" xfId="8" applyNumberFormat="1" applyFont="1" applyBorder="1" applyAlignment="1" applyProtection="1">
      <alignment horizontal="left" vertical="top"/>
      <protection locked="0"/>
    </xf>
    <xf numFmtId="7" fontId="8" fillId="0" borderId="0" xfId="8" applyNumberFormat="1" applyFont="1" applyBorder="1" applyAlignment="1" applyProtection="1">
      <alignment horizontal="left"/>
    </xf>
    <xf numFmtId="0" fontId="10" fillId="0" borderId="0" xfId="0" applyFont="1" applyBorder="1"/>
    <xf numFmtId="0" fontId="68" fillId="0" borderId="0" xfId="0" applyFont="1" applyAlignment="1">
      <alignment horizontal="right"/>
    </xf>
    <xf numFmtId="164" fontId="28" fillId="0" borderId="0" xfId="6" applyNumberFormat="1" applyFont="1" applyBorder="1" applyAlignment="1" applyProtection="1">
      <alignment horizontal="left"/>
    </xf>
    <xf numFmtId="7" fontId="24" fillId="0" borderId="0" xfId="6" applyNumberFormat="1" applyFont="1" applyBorder="1" applyAlignment="1" applyProtection="1">
      <alignment horizontal="left"/>
    </xf>
    <xf numFmtId="7" fontId="28" fillId="0" borderId="0" xfId="6" applyNumberFormat="1" applyFont="1" applyBorder="1" applyAlignment="1" applyProtection="1">
      <alignment horizontal="center"/>
    </xf>
    <xf numFmtId="0" fontId="12" fillId="2" borderId="28" xfId="0" applyFont="1" applyFill="1" applyBorder="1" applyAlignment="1">
      <alignment horizontal="center"/>
    </xf>
    <xf numFmtId="0" fontId="10" fillId="0" borderId="25" xfId="0" applyFont="1" applyBorder="1" applyAlignment="1">
      <alignment horizontal="center"/>
    </xf>
    <xf numFmtId="0" fontId="10" fillId="0" borderId="29" xfId="0" applyFont="1" applyBorder="1" applyAlignment="1">
      <alignment horizontal="center"/>
    </xf>
    <xf numFmtId="0" fontId="48" fillId="2" borderId="30" xfId="0" applyFont="1" applyFill="1" applyBorder="1" applyAlignment="1">
      <alignment horizontal="center"/>
    </xf>
    <xf numFmtId="0" fontId="10" fillId="0" borderId="5" xfId="0" applyFont="1" applyBorder="1" applyAlignment="1">
      <alignment horizontal="center"/>
    </xf>
    <xf numFmtId="0" fontId="10" fillId="0" borderId="14" xfId="0" applyFont="1" applyBorder="1" applyAlignment="1">
      <alignment horizontal="center"/>
    </xf>
    <xf numFmtId="0" fontId="12" fillId="0" borderId="0" xfId="0" applyFont="1" applyBorder="1"/>
    <xf numFmtId="0" fontId="12" fillId="0" borderId="0" xfId="8" applyNumberFormat="1" applyFont="1" applyBorder="1" applyAlignment="1" applyProtection="1">
      <alignment horizontal="center"/>
    </xf>
    <xf numFmtId="4" fontId="12" fillId="2" borderId="6" xfId="8" applyNumberFormat="1" applyFont="1" applyFill="1" applyBorder="1" applyAlignment="1" applyProtection="1">
      <alignment horizontal="centerContinuous"/>
    </xf>
    <xf numFmtId="7" fontId="12" fillId="2" borderId="7" xfId="8" applyNumberFormat="1" applyFont="1" applyFill="1" applyBorder="1" applyAlignment="1" applyProtection="1">
      <alignment horizontal="center"/>
    </xf>
    <xf numFmtId="7" fontId="12" fillId="2" borderId="6" xfId="8" applyNumberFormat="1" applyFont="1" applyFill="1" applyBorder="1" applyAlignment="1" applyProtection="1">
      <alignment horizontal="center"/>
    </xf>
    <xf numFmtId="4" fontId="48" fillId="2" borderId="3" xfId="8" applyNumberFormat="1" applyFont="1" applyFill="1" applyBorder="1" applyAlignment="1" applyProtection="1">
      <alignment horizontal="centerContinuous"/>
    </xf>
    <xf numFmtId="7" fontId="12" fillId="2" borderId="13" xfId="8" applyNumberFormat="1" applyFont="1" applyFill="1" applyBorder="1" applyAlignment="1" applyProtection="1">
      <alignment horizontal="center"/>
    </xf>
    <xf numFmtId="7" fontId="12" fillId="2" borderId="3" xfId="8" applyNumberFormat="1" applyFont="1" applyFill="1" applyBorder="1" applyAlignment="1" applyProtection="1">
      <alignment horizontal="center"/>
    </xf>
    <xf numFmtId="0" fontId="48" fillId="2" borderId="3" xfId="8" applyNumberFormat="1" applyFont="1" applyFill="1" applyBorder="1" applyAlignment="1" applyProtection="1">
      <alignment horizontal="center"/>
    </xf>
    <xf numFmtId="37" fontId="10" fillId="2" borderId="1" xfId="8" applyNumberFormat="1" applyFont="1" applyFill="1" applyBorder="1" applyAlignment="1" applyProtection="1">
      <alignment horizontal="centerContinuous"/>
      <protection locked="0"/>
    </xf>
    <xf numFmtId="0" fontId="12" fillId="2" borderId="1" xfId="8" applyNumberFormat="1" applyFont="1" applyFill="1" applyBorder="1" applyAlignment="1" applyProtection="1">
      <alignment horizontal="center"/>
      <protection locked="0"/>
    </xf>
    <xf numFmtId="37" fontId="10" fillId="2" borderId="1" xfId="8" applyNumberFormat="1" applyFont="1" applyFill="1" applyBorder="1" applyAlignment="1" applyProtection="1">
      <alignment horizontal="center"/>
      <protection locked="0"/>
    </xf>
    <xf numFmtId="14" fontId="10" fillId="0" borderId="19" xfId="8" applyNumberFormat="1" applyFont="1" applyBorder="1" applyAlignment="1" applyProtection="1">
      <alignment horizontal="center"/>
      <protection locked="0"/>
    </xf>
    <xf numFmtId="37" fontId="10" fillId="0" borderId="1" xfId="8" applyNumberFormat="1" applyFont="1" applyBorder="1" applyAlignment="1" applyProtection="1">
      <alignment horizontal="center"/>
      <protection locked="0"/>
    </xf>
    <xf numFmtId="7" fontId="10" fillId="2" borderId="1" xfId="8" applyNumberFormat="1" applyFont="1" applyFill="1" applyBorder="1" applyAlignment="1" applyProtection="1">
      <alignment horizontal="center"/>
      <protection locked="0"/>
    </xf>
    <xf numFmtId="37" fontId="12" fillId="2" borderId="1" xfId="8" applyNumberFormat="1" applyFont="1" applyFill="1" applyBorder="1" applyAlignment="1" applyProtection="1">
      <alignment horizontal="center"/>
      <protection locked="0"/>
    </xf>
    <xf numFmtId="0" fontId="12" fillId="2" borderId="1" xfId="8" applyNumberFormat="1" applyFont="1" applyFill="1" applyBorder="1" applyAlignment="1" applyProtection="1">
      <alignment horizontal="center" shrinkToFit="1"/>
      <protection locked="0"/>
    </xf>
    <xf numFmtId="0" fontId="12" fillId="0" borderId="0" xfId="8" applyNumberFormat="1" applyFont="1" applyBorder="1" applyAlignment="1" applyProtection="1">
      <alignment horizontal="center" shrinkToFit="1"/>
      <protection locked="0"/>
    </xf>
    <xf numFmtId="37" fontId="10" fillId="0" borderId="0" xfId="8" applyNumberFormat="1" applyFont="1" applyBorder="1" applyAlignment="1" applyProtection="1">
      <alignment horizontal="center"/>
      <protection locked="0"/>
    </xf>
    <xf numFmtId="37" fontId="10" fillId="0" borderId="8" xfId="8" applyNumberFormat="1" applyFont="1" applyBorder="1" applyAlignment="1" applyProtection="1">
      <alignment horizontal="center"/>
      <protection locked="0"/>
    </xf>
    <xf numFmtId="37" fontId="10" fillId="0" borderId="0" xfId="8" applyNumberFormat="1" applyFont="1" applyFill="1" applyBorder="1" applyAlignment="1" applyProtection="1">
      <alignment horizontal="centerContinuous"/>
      <protection locked="0"/>
    </xf>
    <xf numFmtId="7" fontId="10" fillId="0" borderId="8" xfId="8" applyNumberFormat="1" applyFont="1" applyFill="1" applyBorder="1" applyAlignment="1" applyProtection="1">
      <alignment horizontal="center"/>
      <protection locked="0"/>
    </xf>
    <xf numFmtId="7" fontId="10" fillId="0" borderId="11" xfId="8" applyNumberFormat="1" applyFont="1" applyBorder="1" applyAlignment="1" applyProtection="1">
      <alignment horizontal="center"/>
      <protection locked="0"/>
    </xf>
    <xf numFmtId="14" fontId="54" fillId="0" borderId="0" xfId="8" applyNumberFormat="1" applyFont="1" applyBorder="1" applyAlignment="1" applyProtection="1">
      <alignment horizontal="left" wrapText="1"/>
      <protection locked="0"/>
    </xf>
    <xf numFmtId="14" fontId="54" fillId="0" borderId="0" xfId="8" applyNumberFormat="1" applyFont="1" applyBorder="1" applyAlignment="1" applyProtection="1">
      <alignment horizontal="left" vertical="top" wrapText="1"/>
      <protection locked="0"/>
    </xf>
    <xf numFmtId="0" fontId="10" fillId="0" borderId="0" xfId="0" applyFont="1" applyAlignment="1">
      <alignment horizontal="left" vertical="top" wrapText="1"/>
    </xf>
    <xf numFmtId="14" fontId="54" fillId="0" borderId="0" xfId="8" quotePrefix="1" applyNumberFormat="1" applyFont="1" applyFill="1" applyBorder="1" applyAlignment="1" applyProtection="1">
      <alignment horizontal="left" vertical="top"/>
      <protection locked="0"/>
    </xf>
    <xf numFmtId="14" fontId="48" fillId="0" borderId="0" xfId="8" applyNumberFormat="1" applyFont="1" applyFill="1" applyBorder="1" applyAlignment="1" applyProtection="1">
      <alignment horizontal="left" vertical="top" wrapText="1"/>
      <protection locked="0"/>
    </xf>
    <xf numFmtId="0" fontId="12" fillId="0" borderId="0" xfId="0" applyFont="1" applyBorder="1" applyAlignment="1">
      <alignment horizontal="center"/>
    </xf>
    <xf numFmtId="0" fontId="10" fillId="0" borderId="0" xfId="0" applyFont="1" applyBorder="1" applyAlignment="1">
      <alignment horizontal="center"/>
    </xf>
    <xf numFmtId="0" fontId="12" fillId="0" borderId="0" xfId="0" applyFont="1" applyBorder="1" applyAlignment="1" applyProtection="1">
      <alignment horizontal="right"/>
    </xf>
    <xf numFmtId="0" fontId="12" fillId="0" borderId="0" xfId="0" applyFont="1" applyFill="1" applyBorder="1" applyAlignment="1" applyProtection="1">
      <alignment horizontal="right"/>
    </xf>
    <xf numFmtId="0" fontId="24" fillId="0" borderId="0" xfId="0" applyFont="1" applyFill="1" applyBorder="1"/>
    <xf numFmtId="7" fontId="70" fillId="0" borderId="0" xfId="8" applyNumberFormat="1" applyFont="1" applyFill="1" applyBorder="1" applyAlignment="1" applyProtection="1">
      <alignment horizontal="center"/>
      <protection locked="0"/>
    </xf>
    <xf numFmtId="7" fontId="10" fillId="0" borderId="0" xfId="8" applyNumberFormat="1" applyFont="1" applyFill="1" applyBorder="1" applyAlignment="1" applyProtection="1">
      <alignment horizontal="left"/>
      <protection locked="0"/>
    </xf>
    <xf numFmtId="7" fontId="10" fillId="0" borderId="5" xfId="8" applyNumberFormat="1" applyFont="1" applyFill="1" applyBorder="1" applyAlignment="1" applyProtection="1">
      <alignment horizontal="center"/>
      <protection locked="0"/>
    </xf>
    <xf numFmtId="0" fontId="12" fillId="0" borderId="0" xfId="0" applyFont="1" applyFill="1" applyBorder="1" applyAlignment="1">
      <alignment horizontal="left" indent="1"/>
    </xf>
    <xf numFmtId="0" fontId="12" fillId="0" borderId="0" xfId="0" applyFont="1" applyFill="1" applyBorder="1"/>
    <xf numFmtId="0" fontId="12" fillId="0" borderId="0" xfId="0" applyFont="1" applyFill="1" applyBorder="1" applyAlignment="1">
      <alignment horizontal="right"/>
    </xf>
    <xf numFmtId="0" fontId="8" fillId="0" borderId="0" xfId="0" applyFont="1" applyBorder="1" applyAlignment="1" applyProtection="1">
      <alignment horizontal="right"/>
    </xf>
    <xf numFmtId="7" fontId="24" fillId="0" borderId="0" xfId="8" applyNumberFormat="1" applyFont="1" applyFill="1" applyBorder="1" applyAlignment="1" applyProtection="1">
      <alignment horizontal="center"/>
      <protection locked="0"/>
    </xf>
    <xf numFmtId="0" fontId="24" fillId="0" borderId="0" xfId="0" applyFont="1" applyFill="1"/>
    <xf numFmtId="7" fontId="26" fillId="0" borderId="0" xfId="8" applyNumberFormat="1" applyFont="1" applyFill="1" applyBorder="1" applyAlignment="1" applyProtection="1">
      <alignment horizontal="center"/>
      <protection locked="0"/>
    </xf>
    <xf numFmtId="0" fontId="26" fillId="0" borderId="0" xfId="0" applyFont="1" applyBorder="1" applyAlignment="1" applyProtection="1">
      <alignment horizontal="right"/>
    </xf>
    <xf numFmtId="165" fontId="24" fillId="0" borderId="0" xfId="0" applyNumberFormat="1" applyFont="1" applyBorder="1" applyAlignment="1">
      <alignment horizontal="center"/>
    </xf>
    <xf numFmtId="7" fontId="62" fillId="0" borderId="5" xfId="8" applyNumberFormat="1" applyFont="1" applyFill="1" applyBorder="1" applyAlignment="1" applyProtection="1">
      <alignment horizontal="center"/>
      <protection locked="0"/>
    </xf>
    <xf numFmtId="7" fontId="53" fillId="0" borderId="0" xfId="8" applyNumberFormat="1" applyFont="1" applyBorder="1" applyAlignment="1" applyProtection="1">
      <alignment horizontal="left"/>
    </xf>
    <xf numFmtId="7" fontId="74" fillId="0" borderId="0" xfId="8" applyNumberFormat="1" applyFont="1" applyBorder="1" applyAlignment="1" applyProtection="1">
      <alignment horizontal="left"/>
    </xf>
    <xf numFmtId="7" fontId="12" fillId="0" borderId="5" xfId="8" applyNumberFormat="1" applyFont="1" applyBorder="1" applyAlignment="1" applyProtection="1">
      <alignment horizontal="center"/>
      <protection locked="0"/>
    </xf>
    <xf numFmtId="0" fontId="55" fillId="0" borderId="0" xfId="0" applyFont="1" applyBorder="1" applyAlignment="1">
      <alignment horizontal="right"/>
    </xf>
    <xf numFmtId="0" fontId="12" fillId="0" borderId="1" xfId="0" applyFont="1" applyBorder="1" applyAlignment="1">
      <alignment horizontal="center"/>
    </xf>
    <xf numFmtId="0" fontId="26" fillId="0" borderId="0" xfId="0" applyFont="1" applyBorder="1" applyAlignment="1">
      <alignment horizontal="left" indent="2"/>
    </xf>
    <xf numFmtId="49" fontId="10" fillId="0" borderId="0" xfId="8" applyNumberFormat="1" applyFont="1" applyBorder="1" applyAlignment="1" applyProtection="1">
      <alignment horizontal="center"/>
      <protection locked="0"/>
    </xf>
    <xf numFmtId="165" fontId="6" fillId="0" borderId="8" xfId="0" applyNumberFormat="1" applyFont="1" applyBorder="1" applyAlignment="1">
      <alignment horizontal="center"/>
    </xf>
    <xf numFmtId="0" fontId="54" fillId="0" borderId="0" xfId="0" applyFont="1" applyBorder="1" applyAlignment="1">
      <alignment horizontal="left" indent="2"/>
    </xf>
    <xf numFmtId="0" fontId="58" fillId="0" borderId="0" xfId="0" applyFont="1" applyBorder="1"/>
    <xf numFmtId="0" fontId="73" fillId="0" borderId="0" xfId="0" applyFont="1" applyBorder="1"/>
    <xf numFmtId="0" fontId="73" fillId="0" borderId="0" xfId="0" applyFont="1" applyBorder="1" applyAlignment="1">
      <alignment horizontal="right"/>
    </xf>
    <xf numFmtId="49" fontId="58" fillId="0" borderId="0" xfId="8" applyNumberFormat="1" applyFont="1" applyBorder="1" applyAlignment="1" applyProtection="1">
      <alignment horizontal="center"/>
      <protection locked="0"/>
    </xf>
    <xf numFmtId="0" fontId="58" fillId="0" borderId="0" xfId="0" applyFont="1" applyBorder="1" applyAlignment="1">
      <alignment horizontal="center"/>
    </xf>
    <xf numFmtId="165" fontId="58" fillId="0" borderId="0" xfId="0" applyNumberFormat="1" applyFont="1" applyBorder="1" applyAlignment="1">
      <alignment horizontal="center"/>
    </xf>
    <xf numFmtId="7" fontId="48" fillId="0" borderId="21" xfId="8" applyNumberFormat="1" applyFont="1" applyBorder="1" applyAlignment="1" applyProtection="1">
      <alignment horizontal="left"/>
      <protection locked="0"/>
    </xf>
    <xf numFmtId="0" fontId="6" fillId="0" borderId="21" xfId="0" applyFont="1" applyBorder="1"/>
    <xf numFmtId="0" fontId="8" fillId="0" borderId="21" xfId="0" applyFont="1" applyBorder="1"/>
    <xf numFmtId="7" fontId="48" fillId="0" borderId="0" xfId="8" applyNumberFormat="1" applyFont="1" applyBorder="1" applyAlignment="1" applyProtection="1">
      <alignment horizontal="left"/>
      <protection locked="0"/>
    </xf>
    <xf numFmtId="0" fontId="6" fillId="0" borderId="0" xfId="8" applyFont="1" applyBorder="1" applyAlignment="1" applyProtection="1">
      <alignment horizontal="left"/>
    </xf>
    <xf numFmtId="0" fontId="6" fillId="0" borderId="5" xfId="8" applyFont="1" applyBorder="1" applyAlignment="1" applyProtection="1">
      <alignment horizontal="left"/>
      <protection locked="0"/>
    </xf>
    <xf numFmtId="0" fontId="6" fillId="0" borderId="0" xfId="8" applyFont="1" applyBorder="1" applyAlignment="1" applyProtection="1">
      <alignment horizontal="right"/>
    </xf>
    <xf numFmtId="0" fontId="6" fillId="0" borderId="5" xfId="8" applyFont="1" applyBorder="1" applyAlignment="1" applyProtection="1">
      <alignment horizontal="center"/>
    </xf>
    <xf numFmtId="0" fontId="28" fillId="0" borderId="0" xfId="8" applyFont="1" applyBorder="1" applyAlignment="1" applyProtection="1">
      <alignment horizontal="left"/>
      <protection locked="0"/>
    </xf>
    <xf numFmtId="0" fontId="10" fillId="0" borderId="0" xfId="8" applyNumberFormat="1" applyFont="1" applyBorder="1" applyAlignment="1" applyProtection="1">
      <alignment horizontal="left"/>
      <protection locked="0"/>
    </xf>
    <xf numFmtId="0" fontId="10" fillId="0" borderId="0" xfId="8" applyNumberFormat="1" applyFont="1" applyBorder="1" applyAlignment="1" applyProtection="1">
      <alignment horizontal="center"/>
      <protection locked="0"/>
    </xf>
    <xf numFmtId="1" fontId="10" fillId="0" borderId="0" xfId="8" applyNumberFormat="1" applyFont="1" applyBorder="1" applyAlignment="1" applyProtection="1">
      <alignment horizontal="center"/>
      <protection locked="0"/>
    </xf>
    <xf numFmtId="0" fontId="76" fillId="0" borderId="0" xfId="0" applyFont="1" applyBorder="1"/>
    <xf numFmtId="0" fontId="77" fillId="0" borderId="12" xfId="0" applyFont="1" applyFill="1" applyBorder="1" applyAlignment="1">
      <alignment horizontal="center"/>
    </xf>
    <xf numFmtId="0" fontId="76" fillId="0" borderId="12" xfId="0" applyFont="1" applyBorder="1"/>
    <xf numFmtId="0" fontId="66" fillId="0" borderId="0" xfId="0" applyFont="1" applyBorder="1"/>
    <xf numFmtId="0" fontId="47" fillId="0" borderId="0" xfId="0" applyFont="1" applyBorder="1" applyAlignment="1">
      <alignment vertical="top"/>
    </xf>
    <xf numFmtId="0" fontId="78" fillId="0" borderId="0" xfId="0" applyFont="1" applyBorder="1"/>
    <xf numFmtId="0" fontId="79" fillId="0" borderId="0" xfId="0" applyFont="1" applyBorder="1"/>
    <xf numFmtId="0" fontId="79" fillId="0" borderId="0" xfId="0" applyFont="1" applyFill="1" applyBorder="1"/>
    <xf numFmtId="0" fontId="78" fillId="0" borderId="0" xfId="0" applyFont="1" applyFill="1" applyBorder="1"/>
    <xf numFmtId="0" fontId="79" fillId="0" borderId="0" xfId="0" applyFont="1" applyFill="1" applyBorder="1" applyAlignment="1">
      <alignment horizontal="right"/>
    </xf>
    <xf numFmtId="165" fontId="80" fillId="2" borderId="17" xfId="0" applyNumberFormat="1" applyFont="1" applyFill="1" applyBorder="1" applyAlignment="1">
      <alignment horizontal="center"/>
    </xf>
    <xf numFmtId="0" fontId="78" fillId="0" borderId="0" xfId="0" applyFont="1"/>
    <xf numFmtId="0" fontId="48" fillId="0" borderId="5" xfId="0" applyFont="1" applyBorder="1"/>
    <xf numFmtId="0" fontId="58" fillId="0" borderId="0" xfId="0" applyFont="1" applyFill="1" applyAlignment="1">
      <alignment horizontal="right"/>
    </xf>
    <xf numFmtId="0" fontId="8" fillId="0" borderId="0" xfId="0" quotePrefix="1" applyFont="1" applyBorder="1"/>
    <xf numFmtId="165" fontId="65" fillId="0" borderId="1" xfId="0" applyNumberFormat="1" applyFont="1" applyBorder="1" applyAlignment="1">
      <alignment horizontal="center"/>
    </xf>
    <xf numFmtId="165" fontId="65" fillId="0" borderId="17" xfId="0" applyNumberFormat="1" applyFont="1" applyBorder="1" applyAlignment="1">
      <alignment horizontal="center"/>
    </xf>
    <xf numFmtId="7" fontId="48" fillId="0" borderId="0" xfId="8" applyNumberFormat="1" applyFont="1" applyFill="1" applyBorder="1" applyAlignment="1" applyProtection="1">
      <alignment horizontal="left" indent="2"/>
      <protection locked="0"/>
    </xf>
    <xf numFmtId="0" fontId="70" fillId="0" borderId="0" xfId="0" applyFont="1" applyBorder="1" applyAlignment="1">
      <alignment horizontal="center"/>
    </xf>
    <xf numFmtId="0" fontId="28" fillId="0" borderId="0" xfId="0" applyFont="1" applyBorder="1" applyAlignment="1">
      <alignment horizontal="left"/>
    </xf>
    <xf numFmtId="0" fontId="55" fillId="0" borderId="0" xfId="0" applyFont="1" applyBorder="1" applyAlignment="1">
      <alignment horizontal="left"/>
    </xf>
    <xf numFmtId="0" fontId="6" fillId="0" borderId="21" xfId="0" applyFont="1" applyBorder="1" applyAlignment="1">
      <alignment horizontal="left"/>
    </xf>
    <xf numFmtId="0" fontId="79" fillId="0" borderId="21" xfId="0" applyFont="1" applyBorder="1" applyAlignment="1">
      <alignment horizontal="left"/>
    </xf>
    <xf numFmtId="0" fontId="74" fillId="0" borderId="0" xfId="0" applyFont="1" applyBorder="1" applyAlignment="1">
      <alignment horizontal="left"/>
    </xf>
    <xf numFmtId="0" fontId="10" fillId="0" borderId="0" xfId="0" applyFont="1" applyAlignment="1">
      <alignment horizontal="left"/>
    </xf>
    <xf numFmtId="0" fontId="74" fillId="0" borderId="21" xfId="0" applyFont="1" applyBorder="1" applyAlignment="1">
      <alignment horizontal="left"/>
    </xf>
    <xf numFmtId="0" fontId="81" fillId="0" borderId="0" xfId="0" applyFont="1" applyAlignment="1">
      <alignment horizontal="left"/>
    </xf>
    <xf numFmtId="7" fontId="26" fillId="2" borderId="4" xfId="8" applyNumberFormat="1" applyFont="1" applyFill="1" applyBorder="1" applyAlignment="1" applyProtection="1">
      <alignment horizontal="center"/>
    </xf>
    <xf numFmtId="7" fontId="26" fillId="2" borderId="31" xfId="8" applyNumberFormat="1" applyFont="1" applyFill="1" applyBorder="1" applyAlignment="1" applyProtection="1">
      <alignment horizontal="center"/>
    </xf>
    <xf numFmtId="7" fontId="26" fillId="2" borderId="32" xfId="8" applyNumberFormat="1" applyFont="1" applyFill="1" applyBorder="1" applyAlignment="1" applyProtection="1">
      <alignment horizontal="center"/>
    </xf>
    <xf numFmtId="7" fontId="12" fillId="2" borderId="32" xfId="8" applyNumberFormat="1" applyFont="1" applyFill="1" applyBorder="1" applyAlignment="1" applyProtection="1">
      <alignment horizontal="center"/>
    </xf>
    <xf numFmtId="7" fontId="12" fillId="2" borderId="33" xfId="8" applyNumberFormat="1" applyFont="1" applyFill="1" applyBorder="1" applyAlignment="1" applyProtection="1">
      <alignment horizontal="center"/>
    </xf>
    <xf numFmtId="0" fontId="10" fillId="2" borderId="34" xfId="0" applyFont="1" applyFill="1" applyBorder="1" applyAlignment="1">
      <alignment horizontal="center"/>
    </xf>
    <xf numFmtId="0" fontId="10" fillId="2" borderId="35" xfId="0" applyNumberFormat="1" applyFont="1" applyFill="1" applyBorder="1" applyAlignment="1">
      <alignment horizontal="center"/>
    </xf>
    <xf numFmtId="0" fontId="10" fillId="2" borderId="35" xfId="0" applyFont="1" applyFill="1" applyBorder="1" applyAlignment="1">
      <alignment horizontal="center"/>
    </xf>
    <xf numFmtId="8" fontId="10" fillId="2" borderId="35" xfId="0" applyNumberFormat="1" applyFont="1" applyFill="1" applyBorder="1" applyAlignment="1">
      <alignment horizontal="center"/>
    </xf>
    <xf numFmtId="165" fontId="10" fillId="2" borderId="36" xfId="0" applyNumberFormat="1" applyFont="1" applyFill="1" applyBorder="1" applyAlignment="1">
      <alignment horizontal="center"/>
    </xf>
    <xf numFmtId="0" fontId="10" fillId="2" borderId="37" xfId="0" applyFont="1" applyFill="1" applyBorder="1" applyAlignment="1">
      <alignment horizontal="center"/>
    </xf>
    <xf numFmtId="0" fontId="10" fillId="2" borderId="38" xfId="0" applyNumberFormat="1" applyFont="1" applyFill="1" applyBorder="1" applyAlignment="1">
      <alignment horizontal="center"/>
    </xf>
    <xf numFmtId="0" fontId="10" fillId="2" borderId="38" xfId="0" applyFont="1" applyFill="1" applyBorder="1" applyAlignment="1">
      <alignment horizontal="center"/>
    </xf>
    <xf numFmtId="8" fontId="10" fillId="2" borderId="38" xfId="0" applyNumberFormat="1" applyFont="1" applyFill="1" applyBorder="1" applyAlignment="1">
      <alignment horizontal="center"/>
    </xf>
    <xf numFmtId="165" fontId="10" fillId="2" borderId="39" xfId="0" applyNumberFormat="1" applyFont="1" applyFill="1" applyBorder="1" applyAlignment="1">
      <alignment horizontal="center"/>
    </xf>
    <xf numFmtId="0" fontId="10" fillId="2" borderId="30" xfId="0" applyFont="1" applyFill="1" applyBorder="1" applyAlignment="1">
      <alignment horizontal="center"/>
    </xf>
    <xf numFmtId="0" fontId="10" fillId="2" borderId="40" xfId="0" applyNumberFormat="1" applyFont="1" applyFill="1" applyBorder="1" applyAlignment="1">
      <alignment horizontal="center"/>
    </xf>
    <xf numFmtId="0" fontId="10" fillId="2" borderId="40" xfId="0" applyFont="1" applyFill="1" applyBorder="1" applyAlignment="1">
      <alignment horizontal="center"/>
    </xf>
    <xf numFmtId="8" fontId="10" fillId="2" borderId="40" xfId="0" applyNumberFormat="1" applyFont="1" applyFill="1" applyBorder="1" applyAlignment="1">
      <alignment horizontal="center"/>
    </xf>
    <xf numFmtId="165" fontId="10" fillId="2" borderId="41" xfId="0" applyNumberFormat="1" applyFont="1" applyFill="1" applyBorder="1" applyAlignment="1">
      <alignment horizontal="center"/>
    </xf>
    <xf numFmtId="4" fontId="26" fillId="0" borderId="0" xfId="8" applyNumberFormat="1" applyFont="1" applyBorder="1" applyAlignment="1" applyProtection="1">
      <alignment horizontal="left"/>
    </xf>
    <xf numFmtId="0" fontId="12" fillId="0" borderId="5" xfId="0" applyFont="1" applyBorder="1" applyAlignment="1">
      <alignment horizontal="center"/>
    </xf>
    <xf numFmtId="168" fontId="10" fillId="0" borderId="19" xfId="8" applyNumberFormat="1" applyFont="1" applyBorder="1" applyAlignment="1" applyProtection="1">
      <alignment horizontal="center"/>
      <protection locked="0"/>
    </xf>
    <xf numFmtId="165" fontId="10" fillId="0" borderId="1" xfId="0" applyNumberFormat="1" applyFont="1" applyBorder="1" applyAlignment="1">
      <alignment horizontal="center"/>
    </xf>
    <xf numFmtId="165" fontId="55" fillId="0" borderId="17" xfId="0" applyNumberFormat="1" applyFont="1" applyBorder="1" applyAlignment="1">
      <alignment horizontal="center"/>
    </xf>
    <xf numFmtId="169" fontId="56" fillId="2" borderId="1" xfId="8" applyNumberFormat="1" applyFont="1" applyFill="1" applyBorder="1" applyAlignment="1" applyProtection="1">
      <alignment horizontal="center"/>
    </xf>
    <xf numFmtId="4" fontId="12" fillId="2" borderId="10" xfId="8" applyNumberFormat="1" applyFont="1" applyFill="1" applyBorder="1" applyAlignment="1" applyProtection="1">
      <alignment horizontal="center"/>
    </xf>
    <xf numFmtId="0" fontId="10" fillId="2" borderId="1" xfId="8" applyNumberFormat="1" applyFont="1" applyFill="1" applyBorder="1" applyAlignment="1" applyProtection="1">
      <alignment horizontal="center"/>
      <protection locked="0"/>
    </xf>
    <xf numFmtId="7" fontId="55" fillId="0" borderId="17" xfId="8" applyNumberFormat="1" applyFont="1" applyBorder="1" applyAlignment="1" applyProtection="1">
      <alignment horizontal="center"/>
      <protection locked="0"/>
    </xf>
    <xf numFmtId="169" fontId="56" fillId="2" borderId="3" xfId="8" applyNumberFormat="1" applyFont="1" applyFill="1" applyBorder="1" applyAlignment="1" applyProtection="1">
      <alignment horizontal="center"/>
    </xf>
    <xf numFmtId="0" fontId="24" fillId="0" borderId="18" xfId="0" applyFont="1" applyBorder="1"/>
    <xf numFmtId="170" fontId="26" fillId="0" borderId="18" xfId="8" applyNumberFormat="1" applyFont="1" applyBorder="1" applyAlignment="1" applyProtection="1">
      <alignment horizontal="center"/>
      <protection locked="0"/>
    </xf>
    <xf numFmtId="14" fontId="24" fillId="0" borderId="18" xfId="8" applyNumberFormat="1" applyFont="1" applyBorder="1" applyAlignment="1" applyProtection="1">
      <alignment horizontal="center"/>
      <protection locked="0"/>
    </xf>
    <xf numFmtId="39" fontId="24" fillId="0" borderId="18" xfId="8" applyNumberFormat="1" applyFont="1" applyBorder="1" applyAlignment="1" applyProtection="1">
      <alignment horizontal="center"/>
      <protection locked="0"/>
    </xf>
    <xf numFmtId="7" fontId="12" fillId="0" borderId="0" xfId="8" applyNumberFormat="1" applyFont="1" applyBorder="1" applyAlignment="1" applyProtection="1">
      <alignment horizontal="right"/>
    </xf>
    <xf numFmtId="7" fontId="12" fillId="2" borderId="11" xfId="8" applyNumberFormat="1" applyFont="1" applyFill="1" applyBorder="1" applyAlignment="1" applyProtection="1">
      <alignment horizontal="center"/>
    </xf>
    <xf numFmtId="7" fontId="54" fillId="2" borderId="3" xfId="8" applyNumberFormat="1" applyFont="1" applyFill="1" applyBorder="1" applyAlignment="1" applyProtection="1">
      <alignment horizontal="center"/>
    </xf>
    <xf numFmtId="7" fontId="54" fillId="2" borderId="14" xfId="8" applyNumberFormat="1" applyFont="1" applyFill="1" applyBorder="1" applyAlignment="1" applyProtection="1">
      <alignment horizontal="center"/>
    </xf>
    <xf numFmtId="1" fontId="10" fillId="2" borderId="1" xfId="8" applyNumberFormat="1" applyFont="1" applyFill="1" applyBorder="1" applyAlignment="1" applyProtection="1">
      <alignment horizontal="center"/>
      <protection locked="0"/>
    </xf>
    <xf numFmtId="165" fontId="10" fillId="2" borderId="1" xfId="8" applyNumberFormat="1" applyFont="1" applyFill="1" applyBorder="1" applyAlignment="1" applyProtection="1">
      <alignment horizontal="center"/>
      <protection locked="0"/>
    </xf>
    <xf numFmtId="0" fontId="12" fillId="2" borderId="6" xfId="0" applyFont="1" applyFill="1" applyBorder="1" applyAlignment="1">
      <alignment horizontal="center"/>
    </xf>
    <xf numFmtId="165" fontId="10" fillId="2" borderId="4" xfId="0" applyNumberFormat="1" applyFont="1" applyFill="1" applyBorder="1" applyAlignment="1">
      <alignment horizontal="center"/>
    </xf>
    <xf numFmtId="0" fontId="26" fillId="0" borderId="0" xfId="0" applyFont="1" applyBorder="1" applyAlignment="1">
      <alignment horizontal="left" indent="1"/>
    </xf>
    <xf numFmtId="0" fontId="24" fillId="0" borderId="1" xfId="0" applyFont="1" applyBorder="1" applyAlignment="1">
      <alignment horizontal="center"/>
    </xf>
    <xf numFmtId="165" fontId="24" fillId="0" borderId="1" xfId="0" applyNumberFormat="1" applyFont="1" applyBorder="1" applyAlignment="1">
      <alignment horizontal="center"/>
    </xf>
    <xf numFmtId="165" fontId="10" fillId="2" borderId="2" xfId="0" applyNumberFormat="1" applyFont="1" applyFill="1" applyBorder="1" applyAlignment="1">
      <alignment horizontal="center"/>
    </xf>
    <xf numFmtId="0" fontId="24" fillId="0" borderId="0" xfId="0" applyFont="1" applyBorder="1" applyAlignment="1">
      <alignment horizontal="center"/>
    </xf>
    <xf numFmtId="165" fontId="10" fillId="0" borderId="0" xfId="0" applyNumberFormat="1" applyFont="1" applyFill="1" applyBorder="1" applyAlignment="1">
      <alignment horizontal="center"/>
    </xf>
    <xf numFmtId="165" fontId="55" fillId="0" borderId="0" xfId="0" applyNumberFormat="1" applyFont="1" applyBorder="1" applyAlignment="1">
      <alignment horizontal="center"/>
    </xf>
    <xf numFmtId="0" fontId="24" fillId="0" borderId="21" xfId="0" applyFont="1" applyBorder="1"/>
    <xf numFmtId="170" fontId="26" fillId="0" borderId="21" xfId="8" applyNumberFormat="1" applyFont="1" applyBorder="1" applyAlignment="1" applyProtection="1">
      <alignment horizontal="center"/>
      <protection locked="0"/>
    </xf>
    <xf numFmtId="14" fontId="24" fillId="0" borderId="21" xfId="8" applyNumberFormat="1" applyFont="1" applyBorder="1" applyAlignment="1" applyProtection="1">
      <alignment horizontal="center"/>
      <protection locked="0"/>
    </xf>
    <xf numFmtId="39" fontId="24" fillId="0" borderId="21" xfId="8" applyNumberFormat="1" applyFont="1" applyBorder="1" applyAlignment="1" applyProtection="1">
      <alignment horizontal="center"/>
      <protection locked="0"/>
    </xf>
    <xf numFmtId="0" fontId="26" fillId="0" borderId="21" xfId="0" applyFont="1" applyBorder="1" applyAlignment="1">
      <alignment horizontal="center"/>
    </xf>
    <xf numFmtId="0" fontId="28" fillId="0" borderId="0" xfId="0" applyFont="1" applyBorder="1"/>
    <xf numFmtId="0" fontId="28" fillId="0" borderId="0" xfId="0" applyFont="1"/>
    <xf numFmtId="0" fontId="12" fillId="2" borderId="1" xfId="0" applyFont="1" applyFill="1" applyBorder="1" applyAlignment="1">
      <alignment horizontal="center"/>
    </xf>
    <xf numFmtId="0" fontId="48" fillId="0" borderId="0" xfId="0" applyFont="1" applyAlignment="1">
      <alignment horizontal="left" indent="1"/>
    </xf>
    <xf numFmtId="0" fontId="12" fillId="0" borderId="1" xfId="8" applyNumberFormat="1" applyFont="1" applyBorder="1" applyAlignment="1" applyProtection="1">
      <alignment horizontal="center"/>
      <protection locked="0"/>
    </xf>
    <xf numFmtId="14" fontId="10" fillId="0" borderId="1" xfId="8" applyNumberFormat="1" applyFont="1" applyBorder="1" applyAlignment="1" applyProtection="1">
      <alignment horizontal="center"/>
      <protection locked="0"/>
    </xf>
    <xf numFmtId="0" fontId="12" fillId="0" borderId="1" xfId="8" applyNumberFormat="1" applyFont="1" applyBorder="1" applyAlignment="1" applyProtection="1">
      <alignment horizontal="center" shrinkToFit="1"/>
      <protection locked="0"/>
    </xf>
    <xf numFmtId="37" fontId="12" fillId="0" borderId="1" xfId="8" applyNumberFormat="1" applyFont="1" applyBorder="1" applyAlignment="1" applyProtection="1">
      <alignment horizontal="center"/>
      <protection locked="0"/>
    </xf>
    <xf numFmtId="7" fontId="70" fillId="0" borderId="17" xfId="8" applyNumberFormat="1" applyFont="1" applyBorder="1" applyAlignment="1" applyProtection="1">
      <alignment horizontal="center"/>
      <protection locked="0"/>
    </xf>
    <xf numFmtId="0" fontId="68" fillId="0" borderId="21" xfId="0" applyFont="1" applyBorder="1"/>
    <xf numFmtId="0" fontId="69" fillId="0" borderId="21" xfId="0" applyFont="1" applyBorder="1"/>
    <xf numFmtId="0" fontId="30" fillId="0" borderId="0" xfId="0" applyFont="1" applyBorder="1"/>
    <xf numFmtId="0" fontId="5" fillId="0" borderId="0" xfId="0" applyFont="1" applyFill="1" applyBorder="1"/>
    <xf numFmtId="0" fontId="30" fillId="0" borderId="0" xfId="0" applyFont="1" applyFill="1" applyBorder="1"/>
    <xf numFmtId="0" fontId="5" fillId="0" borderId="0" xfId="0" applyFont="1" applyFill="1" applyBorder="1" applyAlignment="1">
      <alignment horizontal="right"/>
    </xf>
    <xf numFmtId="165" fontId="82" fillId="0" borderId="17" xfId="0" applyNumberFormat="1" applyFont="1" applyFill="1" applyBorder="1" applyAlignment="1">
      <alignment horizontal="center"/>
    </xf>
    <xf numFmtId="0" fontId="68" fillId="0" borderId="0" xfId="0" applyFont="1" applyFill="1" applyAlignment="1">
      <alignment horizontal="right"/>
    </xf>
    <xf numFmtId="165" fontId="55" fillId="0" borderId="1" xfId="0" applyNumberFormat="1" applyFont="1" applyBorder="1" applyAlignment="1">
      <alignment horizontal="center"/>
    </xf>
    <xf numFmtId="0" fontId="49" fillId="0" borderId="0" xfId="0" applyFont="1" applyFill="1" applyBorder="1" applyAlignment="1">
      <alignment horizontal="center"/>
    </xf>
    <xf numFmtId="7" fontId="10" fillId="0" borderId="8" xfId="8" applyNumberFormat="1" applyFont="1" applyBorder="1" applyAlignment="1" applyProtection="1">
      <alignment horizontal="center"/>
      <protection locked="0"/>
    </xf>
    <xf numFmtId="0" fontId="53" fillId="0" borderId="0" xfId="0" applyFont="1" applyBorder="1"/>
    <xf numFmtId="0" fontId="26" fillId="0" borderId="0" xfId="0" applyFont="1" applyBorder="1" applyAlignment="1">
      <alignment horizontal="center"/>
    </xf>
    <xf numFmtId="0" fontId="48" fillId="0" borderId="0" xfId="0" applyFont="1" applyBorder="1" applyAlignment="1">
      <alignment horizontal="left" indent="1"/>
    </xf>
    <xf numFmtId="7" fontId="75" fillId="2" borderId="32" xfId="8" applyNumberFormat="1" applyFont="1" applyFill="1" applyBorder="1" applyAlignment="1" applyProtection="1">
      <alignment horizontal="center"/>
    </xf>
    <xf numFmtId="0" fontId="48" fillId="2" borderId="35" xfId="0" applyFont="1" applyFill="1" applyBorder="1" applyAlignment="1">
      <alignment horizontal="center"/>
    </xf>
    <xf numFmtId="0" fontId="48" fillId="2" borderId="38" xfId="0" applyFont="1" applyFill="1" applyBorder="1" applyAlignment="1">
      <alignment horizontal="center"/>
    </xf>
    <xf numFmtId="0" fontId="48" fillId="2" borderId="40" xfId="0" applyFont="1" applyFill="1" applyBorder="1" applyAlignment="1">
      <alignment horizontal="center"/>
    </xf>
    <xf numFmtId="4" fontId="12" fillId="2" borderId="3" xfId="8" applyNumberFormat="1" applyFont="1" applyFill="1" applyBorder="1" applyAlignment="1" applyProtection="1">
      <alignment horizontal="center"/>
    </xf>
    <xf numFmtId="0" fontId="10" fillId="2" borderId="3" xfId="8" applyNumberFormat="1" applyFont="1" applyFill="1" applyBorder="1" applyAlignment="1" applyProtection="1">
      <alignment horizontal="center"/>
      <protection locked="0"/>
    </xf>
    <xf numFmtId="169" fontId="56" fillId="0" borderId="43" xfId="8" applyNumberFormat="1" applyFont="1" applyFill="1" applyBorder="1" applyAlignment="1" applyProtection="1">
      <alignment horizontal="center"/>
    </xf>
    <xf numFmtId="0" fontId="24" fillId="0" borderId="25" xfId="0" applyFont="1" applyBorder="1"/>
    <xf numFmtId="170" fontId="26" fillId="0" borderId="25" xfId="8" applyNumberFormat="1" applyFont="1" applyBorder="1" applyAlignment="1" applyProtection="1">
      <alignment horizontal="center"/>
      <protection locked="0"/>
    </xf>
    <xf numFmtId="14" fontId="24" fillId="0" borderId="25" xfId="8" applyNumberFormat="1" applyFont="1" applyBorder="1" applyAlignment="1" applyProtection="1">
      <alignment horizontal="center"/>
      <protection locked="0"/>
    </xf>
    <xf numFmtId="39" fontId="24" fillId="0" borderId="25" xfId="8" applyNumberFormat="1" applyFont="1" applyBorder="1" applyAlignment="1" applyProtection="1">
      <alignment horizontal="center"/>
      <protection locked="0"/>
    </xf>
    <xf numFmtId="0" fontId="26" fillId="0" borderId="25" xfId="0" applyFont="1" applyBorder="1" applyAlignment="1">
      <alignment horizontal="center"/>
    </xf>
    <xf numFmtId="14" fontId="54" fillId="0" borderId="21" xfId="8" quotePrefix="1" applyNumberFormat="1" applyFont="1" applyFill="1" applyBorder="1" applyAlignment="1" applyProtection="1">
      <alignment horizontal="left" vertical="top"/>
      <protection locked="0"/>
    </xf>
    <xf numFmtId="0" fontId="6" fillId="0" borderId="21" xfId="0" applyFont="1" applyFill="1" applyBorder="1"/>
    <xf numFmtId="0" fontId="8" fillId="0" borderId="21" xfId="0" applyFont="1" applyFill="1" applyBorder="1"/>
    <xf numFmtId="165" fontId="55" fillId="0" borderId="44" xfId="0" applyNumberFormat="1" applyFont="1" applyBorder="1" applyAlignment="1">
      <alignment horizontal="center"/>
    </xf>
    <xf numFmtId="7" fontId="26" fillId="0" borderId="0" xfId="8" applyNumberFormat="1" applyFont="1" applyBorder="1" applyAlignment="1" applyProtection="1">
      <alignment horizontal="center"/>
      <protection locked="0"/>
    </xf>
    <xf numFmtId="0" fontId="24" fillId="0" borderId="0" xfId="0" applyFont="1" applyBorder="1" applyProtection="1"/>
    <xf numFmtId="0" fontId="26" fillId="0" borderId="0" xfId="0" applyFont="1" applyFill="1" applyBorder="1" applyAlignment="1" applyProtection="1">
      <alignment horizontal="right"/>
    </xf>
    <xf numFmtId="165" fontId="55" fillId="0" borderId="0" xfId="0" applyNumberFormat="1" applyFont="1" applyFill="1" applyBorder="1" applyAlignment="1">
      <alignment horizontal="center"/>
    </xf>
    <xf numFmtId="0" fontId="26" fillId="0" borderId="18" xfId="0" applyFont="1" applyBorder="1" applyAlignment="1">
      <alignment horizontal="center"/>
    </xf>
    <xf numFmtId="14" fontId="48" fillId="0" borderId="18" xfId="8" applyNumberFormat="1" applyFont="1" applyBorder="1" applyAlignment="1" applyProtection="1">
      <alignment horizontal="left" vertical="top"/>
      <protection locked="0"/>
    </xf>
    <xf numFmtId="0" fontId="62" fillId="0" borderId="0" xfId="0" applyFont="1" applyBorder="1" applyAlignment="1" applyProtection="1">
      <alignment horizontal="right" vertical="center"/>
    </xf>
    <xf numFmtId="7" fontId="70" fillId="0" borderId="17" xfId="8" applyNumberFormat="1" applyFont="1" applyBorder="1" applyAlignment="1" applyProtection="1">
      <alignment horizontal="center" vertical="center"/>
      <protection locked="0"/>
    </xf>
    <xf numFmtId="0" fontId="6" fillId="0" borderId="0" xfId="0" applyFont="1" applyBorder="1" applyAlignment="1" applyProtection="1">
      <alignment vertical="center"/>
    </xf>
    <xf numFmtId="0" fontId="10" fillId="0" borderId="18" xfId="0" applyFont="1" applyBorder="1"/>
    <xf numFmtId="170" fontId="12" fillId="0" borderId="18" xfId="8" applyNumberFormat="1" applyFont="1" applyBorder="1" applyAlignment="1" applyProtection="1">
      <alignment horizontal="center"/>
      <protection locked="0"/>
    </xf>
    <xf numFmtId="14" fontId="10" fillId="0" borderId="18" xfId="8" applyNumberFormat="1" applyFont="1" applyBorder="1" applyAlignment="1" applyProtection="1">
      <alignment horizontal="center"/>
      <protection locked="0"/>
    </xf>
    <xf numFmtId="39" fontId="10" fillId="0" borderId="18" xfId="8" applyNumberFormat="1" applyFont="1" applyBorder="1" applyAlignment="1" applyProtection="1">
      <alignment horizontal="center"/>
      <protection locked="0"/>
    </xf>
    <xf numFmtId="7" fontId="49" fillId="2" borderId="32" xfId="8" applyNumberFormat="1" applyFont="1" applyFill="1" applyBorder="1" applyAlignment="1" applyProtection="1">
      <alignment horizontal="center"/>
    </xf>
    <xf numFmtId="14" fontId="54" fillId="0" borderId="0" xfId="8" applyNumberFormat="1" applyFont="1" applyBorder="1" applyAlignment="1" applyProtection="1">
      <alignment horizontal="left" vertical="center" wrapText="1"/>
      <protection locked="0"/>
    </xf>
    <xf numFmtId="0" fontId="8" fillId="0" borderId="21" xfId="0" applyFont="1" applyFill="1" applyBorder="1" applyAlignment="1">
      <alignment horizontal="right"/>
    </xf>
    <xf numFmtId="0" fontId="10" fillId="0" borderId="21" xfId="0" applyFont="1" applyFill="1" applyBorder="1"/>
    <xf numFmtId="0" fontId="48" fillId="0" borderId="21" xfId="0" applyFont="1" applyBorder="1"/>
    <xf numFmtId="0" fontId="48" fillId="0" borderId="0" xfId="0" applyFont="1" applyBorder="1" applyAlignment="1"/>
    <xf numFmtId="14" fontId="48" fillId="0" borderId="0" xfId="8" applyNumberFormat="1" applyFont="1" applyBorder="1" applyAlignment="1" applyProtection="1">
      <alignment horizontal="left"/>
      <protection locked="0"/>
    </xf>
    <xf numFmtId="0" fontId="12" fillId="0" borderId="0" xfId="0" applyFont="1" applyAlignment="1">
      <alignment horizontal="center" vertical="top"/>
    </xf>
    <xf numFmtId="0" fontId="12" fillId="0" borderId="42" xfId="0" applyFont="1" applyBorder="1" applyAlignment="1">
      <alignment horizontal="center"/>
    </xf>
    <xf numFmtId="0" fontId="83" fillId="0" borderId="0" xfId="10" applyFont="1" applyBorder="1" applyProtection="1">
      <protection locked="0"/>
    </xf>
    <xf numFmtId="0" fontId="84" fillId="0" borderId="0" xfId="10" applyFont="1" applyBorder="1" applyProtection="1">
      <protection locked="0"/>
    </xf>
    <xf numFmtId="0" fontId="48" fillId="0" borderId="18" xfId="0" applyFont="1" applyBorder="1" applyAlignment="1">
      <alignment horizontal="left" indent="1"/>
    </xf>
    <xf numFmtId="14" fontId="54" fillId="0" borderId="18" xfId="8" quotePrefix="1" applyNumberFormat="1" applyFont="1" applyFill="1" applyBorder="1" applyAlignment="1" applyProtection="1">
      <alignment horizontal="left" vertical="top"/>
      <protection locked="0"/>
    </xf>
    <xf numFmtId="0" fontId="8" fillId="0" borderId="18" xfId="0" applyFont="1" applyFill="1" applyBorder="1"/>
    <xf numFmtId="0" fontId="54" fillId="0" borderId="0" xfId="0" applyFont="1" applyBorder="1" applyAlignment="1">
      <alignment horizontal="left" vertical="top" indent="1"/>
    </xf>
    <xf numFmtId="7" fontId="52" fillId="0" borderId="0" xfId="5" applyNumberFormat="1" applyFont="1" applyBorder="1" applyAlignment="1" applyProtection="1">
      <alignment horizontal="left" vertical="top" indent="1"/>
    </xf>
    <xf numFmtId="7" fontId="40" fillId="0" borderId="0" xfId="0" applyNumberFormat="1" applyFont="1" applyBorder="1" applyAlignment="1" applyProtection="1">
      <alignment horizontal="left"/>
    </xf>
    <xf numFmtId="49" fontId="10" fillId="0" borderId="0" xfId="9" applyNumberFormat="1" applyFont="1" applyBorder="1" applyAlignment="1" applyProtection="1">
      <alignment horizontal="center"/>
      <protection locked="0"/>
    </xf>
    <xf numFmtId="165" fontId="10" fillId="0" borderId="0" xfId="9" applyNumberFormat="1" applyFont="1" applyBorder="1" applyAlignment="1" applyProtection="1">
      <alignment horizontal="center"/>
      <protection locked="0"/>
    </xf>
    <xf numFmtId="164" fontId="22" fillId="0" borderId="0" xfId="6" applyNumberFormat="1" applyFont="1" applyFill="1" applyBorder="1" applyAlignment="1" applyProtection="1">
      <alignment horizontal="left"/>
    </xf>
    <xf numFmtId="0" fontId="22" fillId="0" borderId="0" xfId="0" applyFont="1" applyFill="1" applyBorder="1"/>
    <xf numFmtId="0" fontId="19" fillId="0" borderId="1" xfId="0" applyFont="1" applyFill="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19" fillId="0" borderId="0" xfId="0" applyFont="1" applyBorder="1" applyAlignment="1">
      <alignment horizontal="center"/>
    </xf>
    <xf numFmtId="0" fontId="19" fillId="0" borderId="0" xfId="10" applyFont="1" applyBorder="1" applyAlignment="1" applyProtection="1">
      <alignment horizontal="center"/>
      <protection locked="0"/>
    </xf>
    <xf numFmtId="0" fontId="22" fillId="0" borderId="0" xfId="10" applyFont="1" applyBorder="1" applyAlignment="1" applyProtection="1">
      <alignment horizontal="center"/>
      <protection locked="0"/>
    </xf>
    <xf numFmtId="0" fontId="19" fillId="0" borderId="18" xfId="10" applyFont="1" applyBorder="1" applyAlignment="1" applyProtection="1">
      <alignment horizontal="center"/>
      <protection locked="0"/>
    </xf>
    <xf numFmtId="0" fontId="19" fillId="0" borderId="19" xfId="0" applyFont="1" applyBorder="1" applyAlignment="1">
      <alignment horizontal="center"/>
    </xf>
    <xf numFmtId="0" fontId="22" fillId="0" borderId="0" xfId="0" applyFont="1" applyBorder="1" applyAlignment="1">
      <alignment horizontal="center"/>
    </xf>
    <xf numFmtId="0" fontId="19" fillId="0" borderId="1" xfId="0" applyFont="1" applyBorder="1" applyAlignment="1">
      <alignment horizontal="center"/>
    </xf>
    <xf numFmtId="165" fontId="19" fillId="0" borderId="0" xfId="0" applyNumberFormat="1" applyFont="1" applyBorder="1" applyAlignment="1">
      <alignment horizontal="center"/>
    </xf>
    <xf numFmtId="165" fontId="22" fillId="0" borderId="8" xfId="0" applyNumberFormat="1" applyFont="1" applyFill="1" applyBorder="1" applyAlignment="1">
      <alignment horizontal="center"/>
    </xf>
    <xf numFmtId="165" fontId="22" fillId="0" borderId="0" xfId="0" applyNumberFormat="1" applyFont="1" applyFill="1" applyBorder="1" applyAlignment="1">
      <alignment horizontal="center"/>
    </xf>
    <xf numFmtId="0" fontId="19" fillId="0" borderId="0" xfId="0" applyFont="1" applyFill="1" applyBorder="1" applyAlignment="1">
      <alignment horizontal="center"/>
    </xf>
    <xf numFmtId="165" fontId="19" fillId="3" borderId="5" xfId="0" applyNumberFormat="1" applyFont="1" applyFill="1" applyBorder="1" applyAlignment="1">
      <alignment horizontal="center"/>
    </xf>
    <xf numFmtId="165" fontId="19" fillId="3" borderId="9" xfId="0" applyNumberFormat="1" applyFont="1" applyFill="1" applyBorder="1" applyAlignment="1">
      <alignment horizontal="center"/>
    </xf>
    <xf numFmtId="165" fontId="19" fillId="0" borderId="0" xfId="0" applyNumberFormat="1" applyFont="1" applyFill="1" applyBorder="1" applyAlignment="1">
      <alignment horizontal="center"/>
    </xf>
    <xf numFmtId="165" fontId="19" fillId="0" borderId="1" xfId="0" applyNumberFormat="1" applyFont="1" applyFill="1" applyBorder="1" applyAlignment="1">
      <alignment horizontal="center"/>
    </xf>
    <xf numFmtId="165" fontId="22" fillId="0" borderId="5" xfId="0" applyNumberFormat="1" applyFont="1" applyFill="1" applyBorder="1" applyAlignment="1">
      <alignment horizontal="center"/>
    </xf>
    <xf numFmtId="165" fontId="19" fillId="0" borderId="5" xfId="0" applyNumberFormat="1" applyFont="1" applyFill="1" applyBorder="1" applyAlignment="1">
      <alignment horizontal="center"/>
    </xf>
    <xf numFmtId="0" fontId="37" fillId="0" borderId="17" xfId="0" applyFont="1" applyBorder="1" applyAlignment="1">
      <alignment horizontal="center" shrinkToFit="1"/>
    </xf>
    <xf numFmtId="0" fontId="7" fillId="0" borderId="0" xfId="0" applyFont="1" applyAlignment="1"/>
    <xf numFmtId="0" fontId="7" fillId="0" borderId="0" xfId="0" applyFont="1" applyBorder="1" applyAlignment="1"/>
    <xf numFmtId="0" fontId="7" fillId="0" borderId="9" xfId="0" applyFont="1" applyBorder="1" applyAlignment="1"/>
    <xf numFmtId="0" fontId="7" fillId="0" borderId="9" xfId="0" applyFont="1" applyBorder="1" applyAlignment="1">
      <alignment horizontal="center" shrinkToFit="1"/>
    </xf>
    <xf numFmtId="0" fontId="7" fillId="0" borderId="5" xfId="0" applyFont="1" applyBorder="1" applyAlignment="1">
      <alignment horizontal="center" shrinkToFit="1"/>
    </xf>
    <xf numFmtId="0" fontId="7" fillId="0" borderId="0" xfId="0" applyFont="1" applyBorder="1" applyAlignment="1">
      <alignment horizontal="center" shrinkToFit="1"/>
    </xf>
    <xf numFmtId="0" fontId="7" fillId="0" borderId="0" xfId="10" applyFont="1" applyBorder="1" applyProtection="1"/>
    <xf numFmtId="0" fontId="7" fillId="0" borderId="0" xfId="10" applyFont="1" applyBorder="1" applyProtection="1">
      <protection locked="0"/>
    </xf>
    <xf numFmtId="0" fontId="7" fillId="0" borderId="0" xfId="10" applyFont="1" applyBorder="1" applyAlignment="1" applyProtection="1">
      <alignment horizontal="center" shrinkToFit="1"/>
      <protection locked="0"/>
    </xf>
    <xf numFmtId="0" fontId="35" fillId="0" borderId="0" xfId="10" applyFont="1" applyBorder="1" applyAlignment="1" applyProtection="1">
      <alignment horizontal="left"/>
    </xf>
    <xf numFmtId="0" fontId="19" fillId="0" borderId="0" xfId="10" applyFont="1" applyBorder="1" applyProtection="1"/>
    <xf numFmtId="0" fontId="19" fillId="0" borderId="0" xfId="10" applyFont="1" applyBorder="1" applyProtection="1">
      <protection locked="0"/>
    </xf>
    <xf numFmtId="0" fontId="19" fillId="0" borderId="0" xfId="10" applyFont="1" applyBorder="1" applyAlignment="1" applyProtection="1">
      <alignment horizontal="center" shrinkToFit="1"/>
      <protection locked="0"/>
    </xf>
    <xf numFmtId="1" fontId="35" fillId="0" borderId="0" xfId="10" applyNumberFormat="1" applyFont="1" applyBorder="1" applyAlignment="1" applyProtection="1">
      <alignment horizontal="left"/>
    </xf>
    <xf numFmtId="1" fontId="40" fillId="0" borderId="0" xfId="10" applyNumberFormat="1" applyFont="1" applyBorder="1" applyAlignment="1" applyProtection="1">
      <alignment horizontal="left"/>
    </xf>
    <xf numFmtId="0" fontId="22" fillId="0" borderId="0" xfId="10" applyFont="1" applyBorder="1" applyProtection="1"/>
    <xf numFmtId="0" fontId="22" fillId="0" borderId="0" xfId="10" applyFont="1" applyBorder="1" applyProtection="1">
      <protection locked="0"/>
    </xf>
    <xf numFmtId="0" fontId="22" fillId="0" borderId="0" xfId="10" applyFont="1" applyBorder="1" applyAlignment="1" applyProtection="1">
      <alignment horizontal="center" shrinkToFit="1"/>
      <protection locked="0"/>
    </xf>
    <xf numFmtId="1" fontId="36" fillId="0" borderId="18" xfId="10" applyNumberFormat="1" applyFont="1" applyBorder="1" applyAlignment="1" applyProtection="1">
      <alignment horizontal="left"/>
      <protection locked="0"/>
    </xf>
    <xf numFmtId="0" fontId="7" fillId="0" borderId="18" xfId="10" applyFont="1" applyBorder="1" applyProtection="1">
      <protection locked="0"/>
    </xf>
    <xf numFmtId="0" fontId="7" fillId="0" borderId="18" xfId="10" applyFont="1" applyBorder="1" applyAlignment="1" applyProtection="1">
      <alignment horizontal="center" shrinkToFit="1"/>
      <protection locked="0"/>
    </xf>
    <xf numFmtId="0" fontId="7" fillId="0" borderId="0" xfId="0" applyFont="1" applyAlignment="1">
      <alignment horizontal="center" shrinkToFit="1"/>
    </xf>
    <xf numFmtId="0" fontId="9" fillId="0" borderId="1" xfId="0" applyFont="1" applyBorder="1" applyAlignment="1">
      <alignment horizontal="center" shrinkToFit="1"/>
    </xf>
    <xf numFmtId="0" fontId="7" fillId="2" borderId="6" xfId="0" applyFont="1" applyFill="1" applyBorder="1" applyAlignment="1">
      <alignment horizontal="center"/>
    </xf>
    <xf numFmtId="0" fontId="7" fillId="0" borderId="9" xfId="0" applyFont="1" applyBorder="1"/>
    <xf numFmtId="0" fontId="7" fillId="0" borderId="19" xfId="0" applyFont="1" applyBorder="1"/>
    <xf numFmtId="0" fontId="7" fillId="0" borderId="1" xfId="0" applyFont="1" applyFill="1" applyBorder="1" applyAlignment="1">
      <alignment horizontal="center"/>
    </xf>
    <xf numFmtId="0" fontId="7" fillId="0" borderId="1" xfId="0" applyFont="1" applyBorder="1" applyAlignment="1">
      <alignment horizontal="center" shrinkToFit="1"/>
    </xf>
    <xf numFmtId="0" fontId="7" fillId="0" borderId="14" xfId="0" applyFont="1" applyBorder="1"/>
    <xf numFmtId="0" fontId="7" fillId="0" borderId="5" xfId="0" applyFont="1" applyBorder="1"/>
    <xf numFmtId="0" fontId="9" fillId="0" borderId="0" xfId="0" applyFont="1"/>
    <xf numFmtId="0" fontId="9" fillId="0" borderId="0" xfId="0" applyFont="1" applyBorder="1" applyAlignment="1">
      <alignment horizontal="center" shrinkToFit="1"/>
    </xf>
    <xf numFmtId="0" fontId="19" fillId="2" borderId="2" xfId="0" applyFont="1" applyFill="1" applyBorder="1" applyAlignment="1">
      <alignment horizontal="center"/>
    </xf>
    <xf numFmtId="0" fontId="19" fillId="0" borderId="10" xfId="0" applyFont="1" applyBorder="1" applyAlignment="1">
      <alignment horizontal="center" shrinkToFit="1"/>
    </xf>
    <xf numFmtId="0" fontId="7" fillId="0" borderId="8" xfId="0" applyFont="1" applyBorder="1"/>
    <xf numFmtId="0" fontId="7" fillId="0" borderId="7" xfId="0" applyFont="1" applyBorder="1"/>
    <xf numFmtId="0" fontId="7" fillId="0" borderId="11" xfId="0" applyFont="1" applyBorder="1"/>
    <xf numFmtId="0" fontId="19" fillId="0" borderId="0" xfId="0" applyFont="1" applyBorder="1"/>
    <xf numFmtId="165" fontId="19" fillId="0" borderId="9" xfId="0" applyNumberFormat="1" applyFont="1" applyBorder="1" applyAlignment="1">
      <alignment horizontal="right"/>
    </xf>
    <xf numFmtId="0" fontId="19" fillId="0" borderId="0" xfId="0" applyFont="1" applyAlignment="1">
      <alignment horizontal="center" shrinkToFit="1"/>
    </xf>
    <xf numFmtId="0" fontId="19" fillId="0" borderId="2" xfId="0" applyFont="1" applyBorder="1"/>
    <xf numFmtId="0" fontId="19" fillId="0" borderId="19" xfId="0" applyFont="1" applyBorder="1"/>
    <xf numFmtId="165" fontId="19" fillId="3" borderId="1" xfId="0" applyNumberFormat="1" applyFont="1" applyFill="1" applyBorder="1" applyAlignment="1">
      <alignment horizontal="right"/>
    </xf>
    <xf numFmtId="0" fontId="19" fillId="0" borderId="4" xfId="0" applyFont="1" applyBorder="1"/>
    <xf numFmtId="165" fontId="19" fillId="0" borderId="1" xfId="0" applyNumberFormat="1" applyFont="1" applyFill="1" applyBorder="1" applyAlignment="1">
      <alignment horizontal="right"/>
    </xf>
    <xf numFmtId="0" fontId="19" fillId="0" borderId="11" xfId="0" applyFont="1" applyBorder="1"/>
    <xf numFmtId="165" fontId="22" fillId="0" borderId="8" xfId="0" applyNumberFormat="1" applyFont="1" applyFill="1" applyBorder="1" applyAlignment="1">
      <alignment horizontal="right"/>
    </xf>
    <xf numFmtId="0" fontId="22" fillId="0" borderId="0" xfId="0" applyFont="1" applyBorder="1" applyAlignment="1">
      <alignment horizontal="center" shrinkToFit="1"/>
    </xf>
    <xf numFmtId="165" fontId="22" fillId="0" borderId="0" xfId="0" applyNumberFormat="1" applyFont="1" applyFill="1" applyBorder="1" applyAlignment="1">
      <alignment horizontal="right"/>
    </xf>
    <xf numFmtId="0" fontId="7" fillId="0" borderId="0" xfId="0" applyFont="1" applyFill="1" applyBorder="1" applyAlignment="1">
      <alignment horizontal="center"/>
    </xf>
    <xf numFmtId="0" fontId="22" fillId="0" borderId="0" xfId="0" applyFont="1" applyBorder="1"/>
    <xf numFmtId="0" fontId="22" fillId="0" borderId="9" xfId="0" applyFont="1" applyBorder="1"/>
    <xf numFmtId="0" fontId="22" fillId="0" borderId="19" xfId="0" applyFont="1" applyBorder="1"/>
    <xf numFmtId="0" fontId="19" fillId="0" borderId="5" xfId="0" applyFont="1" applyBorder="1"/>
    <xf numFmtId="165" fontId="19" fillId="3" borderId="5" xfId="0" applyNumberFormat="1" applyFont="1" applyFill="1" applyBorder="1" applyAlignment="1">
      <alignment horizontal="right"/>
    </xf>
    <xf numFmtId="0" fontId="19" fillId="0" borderId="5" xfId="0" applyFont="1" applyBorder="1" applyAlignment="1">
      <alignment horizontal="center" shrinkToFit="1"/>
    </xf>
    <xf numFmtId="165" fontId="19" fillId="3" borderId="1" xfId="0" applyNumberFormat="1" applyFont="1" applyFill="1" applyBorder="1"/>
    <xf numFmtId="0" fontId="19" fillId="0" borderId="8" xfId="0" applyFont="1" applyBorder="1"/>
    <xf numFmtId="165" fontId="19" fillId="3" borderId="5" xfId="0" applyNumberFormat="1" applyFont="1" applyFill="1" applyBorder="1"/>
    <xf numFmtId="0" fontId="19" fillId="0" borderId="4" xfId="0" applyFont="1" applyBorder="1" applyAlignment="1">
      <alignment horizontal="center" shrinkToFit="1"/>
    </xf>
    <xf numFmtId="165" fontId="19" fillId="3" borderId="9" xfId="0" applyNumberFormat="1" applyFont="1" applyFill="1" applyBorder="1" applyAlignment="1">
      <alignment horizontal="right"/>
    </xf>
    <xf numFmtId="0" fontId="19" fillId="0" borderId="1" xfId="0" applyFont="1" applyBorder="1" applyAlignment="1">
      <alignment horizontal="center" shrinkToFit="1"/>
    </xf>
    <xf numFmtId="0" fontId="19" fillId="0" borderId="13" xfId="0" applyFont="1" applyBorder="1"/>
    <xf numFmtId="0" fontId="22" fillId="0" borderId="0" xfId="0" applyFont="1" applyFill="1" applyBorder="1" applyAlignment="1">
      <alignment horizontal="center" shrinkToFit="1"/>
    </xf>
    <xf numFmtId="0" fontId="19" fillId="0" borderId="0" xfId="0" applyFont="1" applyFill="1" applyBorder="1"/>
    <xf numFmtId="165" fontId="19" fillId="0" borderId="0" xfId="0" applyNumberFormat="1" applyFont="1" applyFill="1" applyBorder="1" applyAlignment="1">
      <alignment horizontal="right"/>
    </xf>
    <xf numFmtId="0" fontId="19" fillId="0" borderId="2" xfId="0" applyFont="1" applyFill="1" applyBorder="1"/>
    <xf numFmtId="165" fontId="16" fillId="0" borderId="1" xfId="0" applyNumberFormat="1" applyFont="1" applyFill="1" applyBorder="1" applyAlignment="1">
      <alignment horizontal="right"/>
    </xf>
    <xf numFmtId="0" fontId="7" fillId="0" borderId="2" xfId="0" applyFont="1" applyFill="1" applyBorder="1"/>
    <xf numFmtId="165" fontId="7" fillId="0" borderId="1" xfId="0" applyNumberFormat="1" applyFont="1" applyFill="1" applyBorder="1" applyAlignment="1">
      <alignment horizontal="center"/>
    </xf>
    <xf numFmtId="165" fontId="7" fillId="0" borderId="2" xfId="0" applyNumberFormat="1" applyFont="1" applyFill="1" applyBorder="1" applyAlignment="1">
      <alignment horizontal="center"/>
    </xf>
    <xf numFmtId="0" fontId="7" fillId="0" borderId="2" xfId="0" applyFont="1" applyFill="1" applyBorder="1" applyAlignment="1">
      <alignment horizontal="center"/>
    </xf>
    <xf numFmtId="0" fontId="7" fillId="0" borderId="7" xfId="0" applyFont="1" applyFill="1" applyBorder="1"/>
    <xf numFmtId="165" fontId="16" fillId="0" borderId="11" xfId="0" applyNumberFormat="1" applyFont="1" applyFill="1" applyBorder="1" applyAlignment="1">
      <alignment horizontal="right"/>
    </xf>
    <xf numFmtId="165" fontId="39" fillId="0" borderId="8" xfId="0" applyNumberFormat="1" applyFont="1" applyFill="1" applyBorder="1" applyAlignment="1">
      <alignment horizontal="right"/>
    </xf>
    <xf numFmtId="0" fontId="9" fillId="0" borderId="8" xfId="0" applyFont="1" applyFill="1" applyBorder="1" applyAlignment="1">
      <alignment horizontal="center" shrinkToFit="1"/>
    </xf>
    <xf numFmtId="165" fontId="16" fillId="0" borderId="0" xfId="0" applyNumberFormat="1" applyFont="1" applyFill="1" applyBorder="1" applyAlignment="1">
      <alignment horizontal="right"/>
    </xf>
    <xf numFmtId="165" fontId="7" fillId="0" borderId="0" xfId="0" applyNumberFormat="1" applyFont="1" applyFill="1" applyBorder="1"/>
    <xf numFmtId="0" fontId="7" fillId="0" borderId="0" xfId="0" applyFont="1" applyFill="1" applyBorder="1" applyAlignment="1">
      <alignment horizontal="center" shrinkToFit="1"/>
    </xf>
    <xf numFmtId="0" fontId="9" fillId="0" borderId="5" xfId="0" applyFont="1" applyBorder="1"/>
    <xf numFmtId="165" fontId="9" fillId="0" borderId="5" xfId="0" applyNumberFormat="1" applyFont="1" applyFill="1" applyBorder="1" applyAlignment="1">
      <alignment horizontal="right"/>
    </xf>
    <xf numFmtId="0" fontId="7" fillId="0" borderId="4" xfId="0" applyFont="1" applyBorder="1"/>
    <xf numFmtId="0" fontId="7" fillId="0" borderId="4" xfId="0" applyFont="1" applyFill="1" applyBorder="1"/>
    <xf numFmtId="165" fontId="16" fillId="0" borderId="1" xfId="0" applyNumberFormat="1" applyFont="1" applyFill="1" applyBorder="1"/>
    <xf numFmtId="165" fontId="16" fillId="3" borderId="1" xfId="0" applyNumberFormat="1" applyFont="1" applyFill="1" applyBorder="1" applyAlignment="1">
      <alignment horizontal="right"/>
    </xf>
    <xf numFmtId="165" fontId="16" fillId="0" borderId="14" xfId="0" applyNumberFormat="1" applyFont="1" applyFill="1" applyBorder="1" applyAlignment="1">
      <alignment horizontal="right"/>
    </xf>
    <xf numFmtId="165" fontId="16" fillId="0" borderId="19" xfId="0" applyNumberFormat="1" applyFont="1" applyFill="1" applyBorder="1" applyAlignment="1">
      <alignment horizontal="right"/>
    </xf>
    <xf numFmtId="0" fontId="7" fillId="0" borderId="10" xfId="0" applyFont="1" applyFill="1" applyBorder="1"/>
    <xf numFmtId="0" fontId="7" fillId="0" borderId="9" xfId="0" applyFont="1" applyFill="1" applyBorder="1"/>
    <xf numFmtId="0" fontId="7" fillId="0" borderId="6" xfId="0" applyFont="1" applyFill="1" applyBorder="1"/>
    <xf numFmtId="0" fontId="7" fillId="0" borderId="19" xfId="0" applyFont="1" applyFill="1" applyBorder="1"/>
    <xf numFmtId="0" fontId="7" fillId="0" borderId="5" xfId="0" applyFont="1" applyFill="1" applyBorder="1"/>
    <xf numFmtId="165" fontId="39" fillId="0" borderId="0" xfId="0" applyNumberFormat="1" applyFont="1" applyFill="1" applyBorder="1" applyAlignment="1">
      <alignment horizontal="right"/>
    </xf>
    <xf numFmtId="0" fontId="9" fillId="0" borderId="0" xfId="0" applyFont="1" applyFill="1" applyBorder="1" applyAlignment="1">
      <alignment horizontal="center" shrinkToFit="1"/>
    </xf>
    <xf numFmtId="165" fontId="7" fillId="0" borderId="0" xfId="0" applyNumberFormat="1" applyFont="1" applyFill="1" applyBorder="1" applyAlignment="1">
      <alignment horizontal="right"/>
    </xf>
    <xf numFmtId="165" fontId="7" fillId="0" borderId="1" xfId="0" applyNumberFormat="1" applyFont="1" applyFill="1" applyBorder="1" applyAlignment="1">
      <alignment horizontal="right"/>
    </xf>
    <xf numFmtId="0" fontId="9" fillId="0" borderId="8" xfId="0" applyFont="1" applyBorder="1"/>
    <xf numFmtId="0" fontId="9" fillId="0" borderId="8" xfId="0" applyFont="1" applyBorder="1" applyAlignment="1">
      <alignment horizontal="center" shrinkToFit="1"/>
    </xf>
    <xf numFmtId="0" fontId="7" fillId="0" borderId="8" xfId="0" applyFont="1" applyFill="1" applyBorder="1"/>
    <xf numFmtId="165" fontId="7" fillId="0" borderId="19" xfId="0" applyNumberFormat="1" applyFont="1" applyFill="1" applyBorder="1" applyAlignment="1">
      <alignment horizontal="right"/>
    </xf>
    <xf numFmtId="165" fontId="9" fillId="0" borderId="8" xfId="0" applyNumberFormat="1" applyFont="1" applyFill="1" applyBorder="1" applyAlignment="1">
      <alignment horizontal="right"/>
    </xf>
    <xf numFmtId="165" fontId="7" fillId="0" borderId="5" xfId="0" applyNumberFormat="1" applyFont="1" applyFill="1" applyBorder="1" applyAlignment="1">
      <alignment horizontal="right"/>
    </xf>
    <xf numFmtId="165" fontId="7" fillId="0" borderId="3" xfId="0" applyNumberFormat="1" applyFont="1" applyFill="1" applyBorder="1" applyAlignment="1">
      <alignment horizontal="right"/>
    </xf>
    <xf numFmtId="165" fontId="9" fillId="0" borderId="0" xfId="0" applyNumberFormat="1" applyFont="1" applyFill="1" applyBorder="1" applyAlignment="1">
      <alignment horizontal="right"/>
    </xf>
    <xf numFmtId="0" fontId="7" fillId="2" borderId="1" xfId="0" applyFont="1" applyFill="1" applyBorder="1" applyAlignment="1">
      <alignment horizontal="center"/>
    </xf>
    <xf numFmtId="165" fontId="16" fillId="0" borderId="5" xfId="0" applyNumberFormat="1" applyFont="1" applyFill="1" applyBorder="1" applyAlignment="1">
      <alignment horizontal="right"/>
    </xf>
    <xf numFmtId="0" fontId="4" fillId="0" borderId="0" xfId="0" applyFont="1" applyAlignment="1">
      <alignment horizontal="center" shrinkToFit="1"/>
    </xf>
    <xf numFmtId="165" fontId="3" fillId="0" borderId="0" xfId="0" applyNumberFormat="1" applyFont="1" applyBorder="1"/>
    <xf numFmtId="0" fontId="85" fillId="0" borderId="0" xfId="0" applyFont="1" applyBorder="1" applyAlignment="1"/>
    <xf numFmtId="0" fontId="85" fillId="0" borderId="0" xfId="0" applyNumberFormat="1" applyFont="1" applyBorder="1" applyAlignment="1"/>
    <xf numFmtId="164" fontId="85" fillId="0" borderId="0" xfId="0" applyNumberFormat="1" applyFont="1" applyBorder="1" applyAlignment="1"/>
    <xf numFmtId="4" fontId="39" fillId="0" borderId="0" xfId="9" applyNumberFormat="1" applyFont="1" applyBorder="1" applyAlignment="1" applyProtection="1">
      <alignment horizontal="right"/>
      <protection locked="0"/>
    </xf>
    <xf numFmtId="7" fontId="34" fillId="0" borderId="0" xfId="9" applyNumberFormat="1" applyFont="1" applyBorder="1" applyAlignment="1" applyProtection="1">
      <alignment horizontal="center"/>
      <protection locked="0"/>
    </xf>
    <xf numFmtId="0" fontId="0" fillId="0" borderId="45" xfId="0" applyBorder="1"/>
    <xf numFmtId="0" fontId="8" fillId="0" borderId="0" xfId="0" applyFont="1" applyAlignment="1">
      <alignment horizontal="right"/>
    </xf>
    <xf numFmtId="7" fontId="7" fillId="0" borderId="1" xfId="8" applyNumberFormat="1" applyFont="1" applyFill="1" applyBorder="1" applyAlignment="1" applyProtection="1">
      <alignment horizontal="center"/>
      <protection locked="0"/>
    </xf>
    <xf numFmtId="7" fontId="20" fillId="0" borderId="1" xfId="8" applyNumberFormat="1" applyFont="1" applyFill="1" applyBorder="1" applyAlignment="1" applyProtection="1">
      <alignment horizontal="center"/>
      <protection locked="0"/>
    </xf>
    <xf numFmtId="164" fontId="16" fillId="0" borderId="0" xfId="5" applyNumberFormat="1" applyFont="1" applyBorder="1" applyAlignment="1" applyProtection="1">
      <alignment horizontal="left"/>
    </xf>
    <xf numFmtId="0" fontId="16" fillId="0" borderId="0" xfId="5" applyFont="1" applyAlignment="1" applyProtection="1">
      <alignment horizontal="center"/>
    </xf>
    <xf numFmtId="0" fontId="16" fillId="0" borderId="0" xfId="5" applyFont="1" applyProtection="1"/>
    <xf numFmtId="4" fontId="39" fillId="0" borderId="0" xfId="5" applyNumberFormat="1" applyFont="1" applyAlignment="1" applyProtection="1">
      <alignment horizontal="center"/>
    </xf>
    <xf numFmtId="0" fontId="61" fillId="0" borderId="0" xfId="5" applyFont="1" applyProtection="1"/>
    <xf numFmtId="0" fontId="26" fillId="0" borderId="0" xfId="0" applyFont="1" applyBorder="1" applyAlignment="1">
      <alignment horizontal="left" indent="4"/>
    </xf>
    <xf numFmtId="0" fontId="40" fillId="0" borderId="2" xfId="0" applyFont="1" applyBorder="1" applyAlignment="1">
      <alignment horizontal="center" vertical="center" shrinkToFit="1"/>
    </xf>
    <xf numFmtId="165" fontId="35" fillId="0" borderId="2" xfId="0" applyNumberFormat="1" applyFont="1" applyBorder="1" applyAlignment="1">
      <alignment horizontal="center"/>
    </xf>
    <xf numFmtId="0" fontId="53" fillId="0" borderId="0" xfId="0" applyFont="1" applyBorder="1" applyAlignment="1" applyProtection="1">
      <alignment horizontal="center"/>
      <protection locked="0"/>
    </xf>
    <xf numFmtId="0" fontId="24" fillId="0" borderId="0" xfId="8" applyFont="1" applyBorder="1" applyAlignment="1" applyProtection="1">
      <alignment horizontal="center"/>
    </xf>
    <xf numFmtId="7" fontId="53" fillId="0" borderId="0" xfId="8" applyNumberFormat="1" applyFont="1" applyBorder="1" applyAlignment="1" applyProtection="1">
      <alignment horizontal="left" indent="1"/>
      <protection locked="0"/>
    </xf>
    <xf numFmtId="165" fontId="48" fillId="2" borderId="1" xfId="0" applyNumberFormat="1" applyFont="1" applyFill="1" applyBorder="1" applyAlignment="1">
      <alignment horizontal="center"/>
    </xf>
    <xf numFmtId="0" fontId="54" fillId="0" borderId="21" xfId="0" applyFont="1" applyBorder="1"/>
    <xf numFmtId="0" fontId="53" fillId="0" borderId="0" xfId="0" applyFont="1" applyBorder="1" applyAlignment="1">
      <alignment horizontal="centerContinuous"/>
    </xf>
    <xf numFmtId="0" fontId="23" fillId="0" borderId="12" xfId="0" applyFont="1" applyBorder="1" applyAlignment="1">
      <alignment horizontal="centerContinuous"/>
    </xf>
    <xf numFmtId="0" fontId="16" fillId="0" borderId="2" xfId="8" applyNumberFormat="1" applyFont="1" applyBorder="1" applyAlignment="1" applyProtection="1">
      <alignment horizontal="center"/>
      <protection locked="0"/>
    </xf>
    <xf numFmtId="0" fontId="35" fillId="0" borderId="0" xfId="0" applyFont="1"/>
    <xf numFmtId="165" fontId="7" fillId="0" borderId="1" xfId="0" applyNumberFormat="1" applyFont="1" applyBorder="1" applyAlignment="1">
      <alignment horizontal="center"/>
    </xf>
    <xf numFmtId="165" fontId="7" fillId="0" borderId="3" xfId="0" applyNumberFormat="1" applyFont="1" applyBorder="1" applyAlignment="1">
      <alignment horizontal="center"/>
    </xf>
    <xf numFmtId="165" fontId="9" fillId="0" borderId="0" xfId="0" applyNumberFormat="1" applyFont="1" applyBorder="1" applyAlignment="1">
      <alignment horizontal="center"/>
    </xf>
    <xf numFmtId="0" fontId="7" fillId="0" borderId="0" xfId="0" applyFont="1" applyAlignment="1">
      <alignment horizontal="center"/>
    </xf>
    <xf numFmtId="165" fontId="7" fillId="0" borderId="2" xfId="0" applyNumberFormat="1" applyFont="1" applyBorder="1" applyAlignment="1">
      <alignment horizontal="center"/>
    </xf>
    <xf numFmtId="165" fontId="7" fillId="0" borderId="7" xfId="0" applyNumberFormat="1" applyFont="1" applyBorder="1" applyAlignment="1">
      <alignment horizontal="center"/>
    </xf>
    <xf numFmtId="165" fontId="19" fillId="0" borderId="1" xfId="0" applyNumberFormat="1" applyFont="1" applyBorder="1" applyAlignment="1">
      <alignment horizontal="center"/>
    </xf>
    <xf numFmtId="165" fontId="19" fillId="0" borderId="2" xfId="0" applyNumberFormat="1" applyFont="1" applyBorder="1" applyAlignment="1">
      <alignment horizontal="center"/>
    </xf>
    <xf numFmtId="165" fontId="19" fillId="0" borderId="6" xfId="0" applyNumberFormat="1" applyFont="1" applyBorder="1" applyAlignment="1">
      <alignment horizontal="center"/>
    </xf>
    <xf numFmtId="165" fontId="19" fillId="0" borderId="7" xfId="0" applyNumberFormat="1" applyFont="1" applyBorder="1" applyAlignment="1">
      <alignment horizontal="center"/>
    </xf>
    <xf numFmtId="165" fontId="19" fillId="0" borderId="4" xfId="0" applyNumberFormat="1" applyFont="1" applyBorder="1" applyAlignment="1">
      <alignment horizontal="center"/>
    </xf>
    <xf numFmtId="0" fontId="22" fillId="0" borderId="0" xfId="0" applyFont="1" applyFill="1" applyBorder="1" applyAlignment="1">
      <alignment horizontal="center"/>
    </xf>
    <xf numFmtId="0" fontId="19" fillId="0" borderId="9" xfId="0" applyFont="1" applyBorder="1" applyAlignment="1">
      <alignment horizontal="center"/>
    </xf>
    <xf numFmtId="165" fontId="19" fillId="0" borderId="10" xfId="0" applyNumberFormat="1" applyFont="1" applyBorder="1" applyAlignment="1">
      <alignment horizontal="center"/>
    </xf>
    <xf numFmtId="165" fontId="19" fillId="0" borderId="13" xfId="0" applyNumberFormat="1" applyFont="1" applyBorder="1" applyAlignment="1">
      <alignment horizontal="center"/>
    </xf>
    <xf numFmtId="165" fontId="19" fillId="0" borderId="2" xfId="0" applyNumberFormat="1" applyFont="1" applyFill="1" applyBorder="1" applyAlignment="1">
      <alignment horizontal="center"/>
    </xf>
    <xf numFmtId="165" fontId="7" fillId="0" borderId="6" xfId="0" applyNumberFormat="1" applyFont="1" applyFill="1" applyBorder="1" applyAlignment="1">
      <alignment horizontal="center"/>
    </xf>
    <xf numFmtId="165" fontId="7" fillId="0" borderId="7" xfId="0" applyNumberFormat="1" applyFont="1" applyFill="1" applyBorder="1" applyAlignment="1">
      <alignment horizontal="center"/>
    </xf>
    <xf numFmtId="165" fontId="9" fillId="0" borderId="8" xfId="0" applyNumberFormat="1" applyFont="1" applyFill="1" applyBorder="1" applyAlignment="1">
      <alignment horizontal="center"/>
    </xf>
    <xf numFmtId="165" fontId="7" fillId="0" borderId="0" xfId="0" applyNumberFormat="1" applyFont="1" applyFill="1" applyBorder="1" applyAlignment="1">
      <alignment horizontal="center"/>
    </xf>
    <xf numFmtId="0" fontId="9" fillId="0" borderId="5" xfId="0" applyFont="1" applyFill="1" applyBorder="1" applyAlignment="1">
      <alignment horizontal="center"/>
    </xf>
    <xf numFmtId="165" fontId="7" fillId="0" borderId="4" xfId="0" applyNumberFormat="1" applyFont="1" applyFill="1" applyBorder="1" applyAlignment="1">
      <alignment horizontal="center"/>
    </xf>
    <xf numFmtId="165" fontId="9" fillId="0" borderId="0" xfId="0" applyNumberFormat="1" applyFont="1" applyFill="1" applyBorder="1" applyAlignment="1">
      <alignment horizontal="center"/>
    </xf>
    <xf numFmtId="165" fontId="7" fillId="0" borderId="6" xfId="0" applyNumberFormat="1" applyFont="1" applyBorder="1" applyAlignment="1">
      <alignment horizontal="center"/>
    </xf>
    <xf numFmtId="165" fontId="9" fillId="0" borderId="8" xfId="0" applyNumberFormat="1" applyFont="1" applyBorder="1" applyAlignment="1">
      <alignment horizontal="center"/>
    </xf>
    <xf numFmtId="0" fontId="7" fillId="0" borderId="5" xfId="0" applyFont="1" applyBorder="1" applyAlignment="1">
      <alignment horizontal="center"/>
    </xf>
    <xf numFmtId="165" fontId="7" fillId="0" borderId="3" xfId="0" applyNumberFormat="1" applyFont="1" applyFill="1" applyBorder="1" applyAlignment="1">
      <alignment horizontal="center"/>
    </xf>
    <xf numFmtId="0" fontId="7" fillId="0" borderId="5" xfId="0" applyFont="1" applyFill="1" applyBorder="1" applyAlignment="1">
      <alignment horizontal="center"/>
    </xf>
    <xf numFmtId="165" fontId="7" fillId="0" borderId="0" xfId="0" applyNumberFormat="1" applyFont="1" applyAlignment="1">
      <alignment horizontal="center"/>
    </xf>
    <xf numFmtId="49" fontId="4" fillId="0" borderId="5" xfId="5" applyNumberFormat="1" applyFont="1" applyBorder="1" applyAlignment="1" applyProtection="1">
      <alignment horizontal="left"/>
      <protection locked="0"/>
    </xf>
    <xf numFmtId="0" fontId="4" fillId="0" borderId="5" xfId="5" applyNumberFormat="1" applyFont="1" applyBorder="1" applyAlignment="1" applyProtection="1">
      <alignment horizontal="center"/>
      <protection locked="0"/>
    </xf>
    <xf numFmtId="0" fontId="10" fillId="0" borderId="1" xfId="8" applyNumberFormat="1" applyFont="1" applyBorder="1" applyAlignment="1" applyProtection="1">
      <alignment horizontal="center"/>
      <protection locked="0"/>
    </xf>
    <xf numFmtId="166" fontId="10" fillId="0" borderId="1" xfId="0" applyNumberFormat="1" applyFont="1" applyBorder="1" applyAlignment="1">
      <alignment horizontal="center"/>
    </xf>
    <xf numFmtId="49" fontId="10" fillId="0" borderId="1" xfId="8" applyNumberFormat="1" applyFont="1" applyBorder="1" applyAlignment="1" applyProtection="1">
      <alignment horizontal="center" shrinkToFit="1"/>
      <protection locked="0"/>
    </xf>
    <xf numFmtId="49" fontId="24" fillId="0" borderId="1" xfId="0" applyNumberFormat="1" applyFont="1" applyBorder="1" applyAlignment="1">
      <alignment horizontal="center"/>
    </xf>
    <xf numFmtId="0" fontId="5" fillId="0" borderId="1" xfId="0" applyFont="1" applyBorder="1" applyAlignment="1">
      <alignment horizontal="center"/>
    </xf>
    <xf numFmtId="49" fontId="16" fillId="0" borderId="1" xfId="8" applyNumberFormat="1" applyFont="1" applyBorder="1" applyAlignment="1" applyProtection="1">
      <alignment horizontal="center"/>
      <protection locked="0"/>
    </xf>
    <xf numFmtId="166" fontId="10" fillId="0" borderId="1" xfId="8" applyNumberFormat="1" applyFont="1" applyBorder="1" applyAlignment="1" applyProtection="1">
      <alignment horizontal="center"/>
      <protection locked="0"/>
    </xf>
    <xf numFmtId="166" fontId="10" fillId="0" borderId="19" xfId="8" applyNumberFormat="1" applyFont="1" applyBorder="1" applyAlignment="1" applyProtection="1">
      <alignment horizontal="center"/>
      <protection locked="0"/>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49" fontId="7" fillId="0" borderId="5" xfId="8" applyNumberFormat="1" applyFont="1" applyBorder="1" applyAlignment="1" applyProtection="1">
      <alignment horizontal="left"/>
    </xf>
    <xf numFmtId="49" fontId="37" fillId="0" borderId="5" xfId="8" applyNumberFormat="1" applyFont="1" applyBorder="1" applyAlignment="1" applyProtection="1">
      <alignment horizontal="left"/>
      <protection locked="0"/>
    </xf>
    <xf numFmtId="0" fontId="0" fillId="0" borderId="5" xfId="0" applyBorder="1" applyAlignment="1">
      <alignment horizontal="center"/>
    </xf>
    <xf numFmtId="0" fontId="24" fillId="0" borderId="5" xfId="0" applyFont="1" applyBorder="1" applyAlignment="1"/>
    <xf numFmtId="0" fontId="10" fillId="0" borderId="5" xfId="0" applyFont="1" applyBorder="1"/>
    <xf numFmtId="0" fontId="16" fillId="0" borderId="3" xfId="9" applyNumberFormat="1" applyFont="1" applyBorder="1" applyAlignment="1" applyProtection="1">
      <alignment horizontal="center"/>
      <protection locked="0"/>
    </xf>
    <xf numFmtId="49" fontId="16" fillId="0" borderId="5" xfId="8" applyNumberFormat="1" applyFont="1" applyBorder="1" applyAlignment="1" applyProtection="1">
      <alignment horizontal="left"/>
      <protection locked="0"/>
    </xf>
    <xf numFmtId="49" fontId="16" fillId="0" borderId="14" xfId="8" applyNumberFormat="1" applyFont="1" applyBorder="1" applyAlignment="1" applyProtection="1">
      <alignment horizontal="left"/>
      <protection locked="0"/>
    </xf>
    <xf numFmtId="49" fontId="16" fillId="0" borderId="9" xfId="8" applyNumberFormat="1" applyFont="1" applyBorder="1" applyAlignment="1" applyProtection="1">
      <alignment horizontal="left"/>
      <protection locked="0"/>
    </xf>
    <xf numFmtId="49" fontId="16" fillId="0" borderId="19" xfId="8" applyNumberFormat="1" applyFont="1" applyBorder="1" applyAlignment="1" applyProtection="1">
      <alignment horizontal="left"/>
      <protection locked="0"/>
    </xf>
    <xf numFmtId="49" fontId="16" fillId="0" borderId="8" xfId="8" applyNumberFormat="1" applyFont="1" applyBorder="1" applyAlignment="1" applyProtection="1">
      <alignment horizontal="left"/>
      <protection locked="0"/>
    </xf>
    <xf numFmtId="49" fontId="16" fillId="0" borderId="11" xfId="8" applyNumberFormat="1" applyFont="1" applyBorder="1" applyAlignment="1" applyProtection="1">
      <alignment horizontal="left"/>
      <protection locked="0"/>
    </xf>
    <xf numFmtId="49" fontId="16" fillId="0" borderId="2" xfId="8" applyNumberFormat="1" applyFont="1" applyBorder="1" applyAlignment="1" applyProtection="1">
      <alignment horizontal="left"/>
      <protection locked="0"/>
    </xf>
    <xf numFmtId="11" fontId="16" fillId="0" borderId="9" xfId="8" applyNumberFormat="1" applyFont="1" applyBorder="1" applyAlignment="1" applyProtection="1">
      <alignment horizontal="left"/>
      <protection locked="0"/>
    </xf>
    <xf numFmtId="11" fontId="16" fillId="0" borderId="19" xfId="8" applyNumberFormat="1" applyFont="1" applyBorder="1" applyAlignment="1" applyProtection="1">
      <alignment horizontal="left"/>
      <protection locked="0"/>
    </xf>
    <xf numFmtId="11" fontId="16" fillId="0" borderId="8" xfId="8" applyNumberFormat="1" applyFont="1" applyBorder="1" applyAlignment="1" applyProtection="1">
      <alignment horizontal="left"/>
      <protection locked="0"/>
    </xf>
    <xf numFmtId="11" fontId="16" fillId="0" borderId="11" xfId="8" applyNumberFormat="1" applyFont="1" applyBorder="1" applyAlignment="1" applyProtection="1">
      <alignment horizontal="left"/>
      <protection locked="0"/>
    </xf>
    <xf numFmtId="11" fontId="16" fillId="0" borderId="2" xfId="8" applyNumberFormat="1" applyFont="1" applyBorder="1" applyAlignment="1" applyProtection="1">
      <alignment horizontal="left"/>
      <protection locked="0"/>
    </xf>
    <xf numFmtId="166" fontId="24" fillId="0" borderId="1" xfId="7" applyNumberFormat="1" applyFont="1" applyBorder="1" applyAlignment="1" applyProtection="1">
      <alignment horizontal="center"/>
      <protection locked="0"/>
    </xf>
    <xf numFmtId="0" fontId="24" fillId="0" borderId="1" xfId="7" applyNumberFormat="1" applyFont="1" applyBorder="1" applyAlignment="1" applyProtection="1">
      <alignment horizontal="center"/>
      <protection locked="0"/>
    </xf>
    <xf numFmtId="0" fontId="6" fillId="0" borderId="3" xfId="0" applyNumberFormat="1" applyFont="1" applyBorder="1" applyAlignment="1">
      <alignment horizontal="center"/>
    </xf>
    <xf numFmtId="0" fontId="6" fillId="0" borderId="1" xfId="0" applyNumberFormat="1" applyFont="1" applyBorder="1" applyAlignment="1">
      <alignment horizontal="center"/>
    </xf>
    <xf numFmtId="166" fontId="6" fillId="0" borderId="1" xfId="0" applyNumberFormat="1" applyFont="1" applyBorder="1"/>
    <xf numFmtId="165" fontId="0" fillId="0" borderId="19" xfId="0" applyNumberFormat="1" applyBorder="1"/>
    <xf numFmtId="49" fontId="16" fillId="0" borderId="1" xfId="8" applyNumberFormat="1" applyFont="1" applyBorder="1" applyAlignment="1" applyProtection="1">
      <alignment horizontal="center" shrinkToFit="1"/>
      <protection locked="0"/>
    </xf>
    <xf numFmtId="164" fontId="20" fillId="0" borderId="17" xfId="4" applyNumberFormat="1" applyFont="1" applyBorder="1" applyAlignment="1" applyProtection="1">
      <alignment horizontal="center"/>
      <protection locked="0"/>
    </xf>
    <xf numFmtId="0" fontId="87" fillId="0" borderId="0" xfId="0" applyFont="1"/>
    <xf numFmtId="0" fontId="88" fillId="0" borderId="0" xfId="0" applyFont="1"/>
    <xf numFmtId="0" fontId="88" fillId="0" borderId="0" xfId="0" applyFont="1" applyAlignment="1">
      <alignment horizontal="center"/>
    </xf>
    <xf numFmtId="164" fontId="87" fillId="0" borderId="0" xfId="0" applyNumberFormat="1" applyFont="1" applyAlignment="1">
      <alignment horizontal="right"/>
    </xf>
    <xf numFmtId="0" fontId="88" fillId="0" borderId="43" xfId="0" applyFont="1" applyBorder="1" applyAlignment="1">
      <alignment horizontal="center" shrinkToFit="1"/>
    </xf>
    <xf numFmtId="0" fontId="89" fillId="0" borderId="0" xfId="0" applyFont="1"/>
    <xf numFmtId="0" fontId="16" fillId="0" borderId="5" xfId="5" applyNumberFormat="1" applyFont="1" applyBorder="1" applyAlignment="1" applyProtection="1">
      <alignment horizontal="center"/>
      <protection locked="0"/>
    </xf>
    <xf numFmtId="0" fontId="6" fillId="0" borderId="5" xfId="0" applyFont="1" applyBorder="1" applyAlignment="1">
      <alignment horizontal="center"/>
    </xf>
    <xf numFmtId="0" fontId="12" fillId="0" borderId="27" xfId="0" applyFont="1" applyBorder="1" applyAlignment="1">
      <alignment horizontal="center"/>
    </xf>
    <xf numFmtId="0" fontId="2" fillId="0" borderId="1" xfId="5" applyBorder="1" applyAlignment="1" applyProtection="1">
      <alignment horizontal="center"/>
    </xf>
    <xf numFmtId="164" fontId="6" fillId="0" borderId="1" xfId="0" applyNumberFormat="1" applyFont="1" applyBorder="1" applyAlignment="1">
      <alignment horizontal="center"/>
    </xf>
    <xf numFmtId="0" fontId="58" fillId="0" borderId="0" xfId="0" applyFont="1" applyFill="1" applyBorder="1"/>
    <xf numFmtId="0" fontId="86" fillId="0" borderId="0" xfId="4" applyFont="1" applyFill="1" applyBorder="1" applyAlignment="1" applyProtection="1">
      <alignment horizontal="right"/>
    </xf>
    <xf numFmtId="4" fontId="86" fillId="0" borderId="0" xfId="9" applyNumberFormat="1" applyFont="1" applyFill="1" applyBorder="1" applyAlignment="1" applyProtection="1">
      <alignment horizontal="center"/>
      <protection locked="0"/>
    </xf>
    <xf numFmtId="0" fontId="90" fillId="0" borderId="0" xfId="4" applyFont="1" applyFill="1" applyBorder="1" applyAlignment="1" applyProtection="1">
      <alignment horizontal="right"/>
    </xf>
    <xf numFmtId="14" fontId="37" fillId="0" borderId="0" xfId="8" applyNumberFormat="1" applyFont="1" applyFill="1" applyBorder="1" applyAlignment="1" applyProtection="1">
      <alignment horizontal="center"/>
      <protection locked="0"/>
    </xf>
    <xf numFmtId="167" fontId="37" fillId="0" borderId="0" xfId="8" applyNumberFormat="1" applyFont="1" applyFill="1" applyBorder="1" applyAlignment="1" applyProtection="1">
      <alignment horizontal="center"/>
      <protection locked="0"/>
    </xf>
    <xf numFmtId="7" fontId="37" fillId="0" borderId="0" xfId="8" applyNumberFormat="1" applyFont="1" applyFill="1" applyBorder="1" applyAlignment="1" applyProtection="1">
      <alignment horizontal="center"/>
      <protection locked="0"/>
    </xf>
    <xf numFmtId="0" fontId="37" fillId="0" borderId="0" xfId="9" applyNumberFormat="1" applyFont="1" applyFill="1" applyBorder="1" applyAlignment="1" applyProtection="1">
      <alignment horizontal="center"/>
      <protection locked="0"/>
    </xf>
    <xf numFmtId="1" fontId="37" fillId="0" borderId="0" xfId="9" applyNumberFormat="1" applyFont="1" applyFill="1" applyBorder="1" applyAlignment="1" applyProtection="1">
      <alignment horizontal="center"/>
      <protection locked="0"/>
    </xf>
    <xf numFmtId="0" fontId="28" fillId="0" borderId="0" xfId="0" applyFont="1" applyFill="1" applyBorder="1"/>
    <xf numFmtId="166" fontId="37" fillId="0" borderId="0" xfId="9" applyNumberFormat="1" applyFont="1" applyFill="1" applyBorder="1" applyAlignment="1" applyProtection="1">
      <alignment horizontal="center"/>
      <protection locked="0"/>
    </xf>
    <xf numFmtId="0" fontId="21" fillId="0" borderId="0" xfId="0" applyFont="1" applyBorder="1" applyAlignment="1">
      <alignment horizontal="left" indent="2"/>
    </xf>
    <xf numFmtId="0" fontId="21" fillId="0" borderId="0" xfId="0" applyFont="1" applyBorder="1" applyAlignment="1">
      <alignment horizontal="left" indent="4"/>
    </xf>
    <xf numFmtId="0" fontId="53" fillId="0" borderId="8" xfId="0" applyFont="1" applyBorder="1" applyAlignment="1" applyProtection="1">
      <alignment horizontal="center"/>
      <protection locked="0"/>
    </xf>
    <xf numFmtId="0" fontId="6" fillId="0" borderId="5" xfId="8" applyFont="1" applyBorder="1" applyAlignment="1" applyProtection="1">
      <alignment horizontal="center"/>
      <protection locked="0"/>
    </xf>
    <xf numFmtId="0" fontId="6" fillId="0" borderId="5" xfId="8" applyNumberFormat="1" applyFont="1" applyBorder="1" applyAlignment="1" applyProtection="1">
      <alignment horizontal="center"/>
    </xf>
    <xf numFmtId="0" fontId="6" fillId="0" borderId="0" xfId="0" applyFont="1" applyAlignment="1">
      <alignment horizontal="center"/>
    </xf>
    <xf numFmtId="0" fontId="6" fillId="0" borderId="0" xfId="8" applyFont="1" applyBorder="1" applyAlignment="1" applyProtection="1">
      <protection locked="0"/>
    </xf>
    <xf numFmtId="0" fontId="47" fillId="0" borderId="0" xfId="0" applyFont="1" applyBorder="1" applyAlignment="1" applyProtection="1">
      <alignment horizontal="right"/>
      <protection locked="0"/>
    </xf>
    <xf numFmtId="0" fontId="53" fillId="0" borderId="0" xfId="0" applyFont="1" applyBorder="1" applyAlignment="1" applyProtection="1">
      <alignment horizontal="right"/>
      <protection locked="0"/>
    </xf>
    <xf numFmtId="0" fontId="53" fillId="0" borderId="0" xfId="0" applyFont="1" applyBorder="1" applyAlignment="1">
      <alignment horizontal="left" indent="1"/>
    </xf>
    <xf numFmtId="4" fontId="25" fillId="0" borderId="0" xfId="8" applyNumberFormat="1" applyFont="1" applyBorder="1" applyAlignment="1" applyProtection="1">
      <alignment horizontal="left"/>
    </xf>
    <xf numFmtId="0" fontId="51" fillId="0" borderId="0" xfId="0" applyFont="1" applyBorder="1" applyAlignment="1" applyProtection="1">
      <alignment horizontal="right"/>
    </xf>
    <xf numFmtId="0" fontId="25" fillId="0" borderId="0" xfId="0" applyFont="1" applyBorder="1" applyAlignment="1">
      <alignment horizontal="left" indent="2"/>
    </xf>
    <xf numFmtId="0" fontId="25" fillId="0" borderId="0" xfId="0" applyFont="1" applyFill="1" applyBorder="1"/>
    <xf numFmtId="0" fontId="65" fillId="0" borderId="5" xfId="0" applyFont="1" applyFill="1" applyBorder="1" applyAlignment="1">
      <alignment horizontal="center"/>
    </xf>
    <xf numFmtId="0" fontId="48" fillId="0" borderId="0" xfId="0" applyFont="1" applyBorder="1" applyAlignment="1">
      <alignment horizontal="center" vertical="top"/>
    </xf>
    <xf numFmtId="0" fontId="68" fillId="0" borderId="21" xfId="0" applyFont="1" applyBorder="1" applyAlignment="1">
      <alignment horizontal="right"/>
    </xf>
    <xf numFmtId="7" fontId="48" fillId="0" borderId="25" xfId="8" applyNumberFormat="1" applyFont="1" applyBorder="1" applyAlignment="1" applyProtection="1">
      <alignment horizontal="left"/>
      <protection locked="0"/>
    </xf>
    <xf numFmtId="165" fontId="8" fillId="0" borderId="1" xfId="0" applyNumberFormat="1" applyFont="1" applyBorder="1" applyAlignment="1">
      <alignment horizontal="center"/>
    </xf>
    <xf numFmtId="7" fontId="46" fillId="0" borderId="0" xfId="9" applyNumberFormat="1" applyFont="1" applyBorder="1" applyAlignment="1" applyProtection="1">
      <alignment horizontal="center"/>
    </xf>
    <xf numFmtId="7" fontId="17" fillId="0" borderId="0" xfId="5" applyNumberFormat="1" applyFont="1" applyBorder="1" applyAlignment="1" applyProtection="1">
      <alignment horizontal="left"/>
    </xf>
    <xf numFmtId="1" fontId="52" fillId="0" borderId="1" xfId="9" applyNumberFormat="1" applyFont="1" applyBorder="1" applyAlignment="1" applyProtection="1">
      <alignment horizontal="center"/>
      <protection locked="0"/>
    </xf>
    <xf numFmtId="0" fontId="3" fillId="0" borderId="0" xfId="0" applyFont="1" applyAlignment="1">
      <alignment horizontal="left" vertical="top" wrapText="1"/>
    </xf>
    <xf numFmtId="7" fontId="9" fillId="0" borderId="0" xfId="9" applyNumberFormat="1" applyFont="1" applyBorder="1" applyAlignment="1" applyProtection="1">
      <alignment horizontal="center"/>
    </xf>
    <xf numFmtId="7" fontId="9" fillId="0" borderId="5" xfId="9" applyNumberFormat="1" applyFont="1" applyBorder="1" applyAlignment="1" applyProtection="1">
      <alignment horizontal="center"/>
    </xf>
    <xf numFmtId="7" fontId="35" fillId="0" borderId="0" xfId="9" applyNumberFormat="1" applyFont="1" applyBorder="1" applyAlignment="1" applyProtection="1">
      <alignment horizontal="center"/>
    </xf>
    <xf numFmtId="0" fontId="42" fillId="0" borderId="0" xfId="0" applyFont="1" applyAlignment="1">
      <alignment horizontal="left"/>
    </xf>
    <xf numFmtId="0" fontId="27" fillId="0" borderId="5" xfId="0" applyFont="1" applyBorder="1" applyAlignment="1">
      <alignment horizontal="left"/>
    </xf>
    <xf numFmtId="0" fontId="3" fillId="0" borderId="0" xfId="0" applyFont="1" applyFill="1"/>
    <xf numFmtId="49" fontId="3" fillId="0" borderId="1" xfId="8" applyNumberFormat="1" applyFont="1" applyBorder="1" applyAlignment="1" applyProtection="1">
      <alignment horizontal="center"/>
      <protection locked="0"/>
    </xf>
    <xf numFmtId="49" fontId="3" fillId="0" borderId="0" xfId="8" applyNumberFormat="1" applyFont="1" applyBorder="1" applyAlignment="1" applyProtection="1">
      <alignment horizontal="center"/>
      <protection locked="0"/>
    </xf>
    <xf numFmtId="7" fontId="3" fillId="0" borderId="0" xfId="8" applyNumberFormat="1" applyFont="1" applyBorder="1" applyAlignment="1" applyProtection="1">
      <alignment horizontal="center"/>
      <protection locked="0"/>
    </xf>
    <xf numFmtId="0" fontId="3" fillId="0" borderId="0" xfId="0" applyFont="1" applyBorder="1" applyProtection="1"/>
    <xf numFmtId="0" fontId="3" fillId="0" borderId="25" xfId="0" applyFont="1" applyBorder="1" applyAlignment="1">
      <alignment horizontal="centerContinuous"/>
    </xf>
    <xf numFmtId="0" fontId="3" fillId="0" borderId="0" xfId="0" applyFont="1" applyBorder="1" applyAlignment="1">
      <alignment horizontal="centerContinuous"/>
    </xf>
    <xf numFmtId="0" fontId="23" fillId="0" borderId="0" xfId="8" applyFont="1" applyBorder="1" applyAlignment="1" applyProtection="1">
      <alignment horizontal="center"/>
    </xf>
    <xf numFmtId="168" fontId="3" fillId="0" borderId="1" xfId="8" applyNumberFormat="1" applyFont="1" applyBorder="1" applyAlignment="1" applyProtection="1">
      <alignment horizontal="center"/>
      <protection locked="0"/>
    </xf>
    <xf numFmtId="1" fontId="3" fillId="0" borderId="1" xfId="8" applyNumberFormat="1" applyFont="1" applyBorder="1" applyAlignment="1" applyProtection="1">
      <alignment horizontal="center" shrinkToFit="1"/>
      <protection locked="0"/>
    </xf>
    <xf numFmtId="0" fontId="3" fillId="0" borderId="1" xfId="8" applyNumberFormat="1" applyFont="1" applyBorder="1" applyAlignment="1" applyProtection="1">
      <alignment horizontal="center"/>
      <protection locked="0"/>
    </xf>
    <xf numFmtId="7" fontId="3" fillId="0" borderId="1" xfId="8" applyNumberFormat="1" applyFont="1" applyBorder="1" applyAlignment="1" applyProtection="1">
      <alignment horizontal="center"/>
      <protection locked="0"/>
    </xf>
    <xf numFmtId="165" fontId="3" fillId="2" borderId="1" xfId="8"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165" fontId="3" fillId="0" borderId="1" xfId="0" applyNumberFormat="1" applyFont="1" applyBorder="1" applyAlignment="1">
      <alignment horizontal="center"/>
    </xf>
    <xf numFmtId="0" fontId="23" fillId="0" borderId="18" xfId="0" applyFont="1" applyBorder="1"/>
    <xf numFmtId="170" fontId="25" fillId="0" borderId="18" xfId="8" applyNumberFormat="1" applyFont="1" applyBorder="1" applyAlignment="1" applyProtection="1">
      <alignment horizontal="center"/>
      <protection locked="0"/>
    </xf>
    <xf numFmtId="14" fontId="23" fillId="0" borderId="18" xfId="8" applyNumberFormat="1" applyFont="1" applyBorder="1" applyAlignment="1" applyProtection="1">
      <alignment horizontal="center"/>
      <protection locked="0"/>
    </xf>
    <xf numFmtId="39" fontId="23" fillId="0" borderId="18" xfId="8" applyNumberFormat="1" applyFont="1" applyBorder="1" applyAlignment="1" applyProtection="1">
      <alignment horizontal="center"/>
      <protection locked="0"/>
    </xf>
    <xf numFmtId="0" fontId="3" fillId="0" borderId="21" xfId="0" applyFont="1" applyFill="1" applyBorder="1"/>
    <xf numFmtId="0" fontId="25" fillId="0" borderId="18" xfId="0" applyFont="1" applyBorder="1" applyAlignment="1">
      <alignment horizontal="center"/>
    </xf>
    <xf numFmtId="170" fontId="25" fillId="0" borderId="0" xfId="8" applyNumberFormat="1" applyFont="1" applyBorder="1" applyAlignment="1" applyProtection="1">
      <alignment horizontal="center"/>
      <protection locked="0"/>
    </xf>
    <xf numFmtId="14" fontId="23" fillId="0" borderId="0" xfId="8" applyNumberFormat="1" applyFont="1" applyBorder="1" applyAlignment="1" applyProtection="1">
      <alignment horizontal="center"/>
      <protection locked="0"/>
    </xf>
    <xf numFmtId="39" fontId="23" fillId="0" borderId="0" xfId="8" applyNumberFormat="1" applyFont="1" applyBorder="1" applyAlignment="1" applyProtection="1">
      <alignment horizontal="center"/>
      <protection locked="0"/>
    </xf>
    <xf numFmtId="0" fontId="25" fillId="0" borderId="0" xfId="0" applyFont="1" applyBorder="1" applyAlignment="1">
      <alignment horizontal="center"/>
    </xf>
    <xf numFmtId="37" fontId="3" fillId="2" borderId="1" xfId="8" applyNumberFormat="1" applyFont="1" applyFill="1" applyBorder="1" applyAlignment="1" applyProtection="1">
      <alignment horizontal="centerContinuous"/>
      <protection locked="0"/>
    </xf>
    <xf numFmtId="37" fontId="3" fillId="2" borderId="1" xfId="8" applyNumberFormat="1" applyFont="1" applyFill="1" applyBorder="1" applyAlignment="1" applyProtection="1">
      <alignment horizontal="center"/>
      <protection locked="0"/>
    </xf>
    <xf numFmtId="14" fontId="3" fillId="0" borderId="19" xfId="8" applyNumberFormat="1" applyFont="1" applyBorder="1" applyAlignment="1" applyProtection="1">
      <alignment horizontal="center"/>
      <protection locked="0"/>
    </xf>
    <xf numFmtId="37" fontId="3" fillId="0" borderId="1" xfId="8" applyNumberFormat="1" applyFont="1" applyBorder="1" applyAlignment="1" applyProtection="1">
      <alignment horizontal="center"/>
      <protection locked="0"/>
    </xf>
    <xf numFmtId="7" fontId="3" fillId="2" borderId="1" xfId="8" applyNumberFormat="1" applyFont="1" applyFill="1" applyBorder="1" applyAlignment="1" applyProtection="1">
      <alignment horizontal="center"/>
      <protection locked="0"/>
    </xf>
    <xf numFmtId="37" fontId="3" fillId="0" borderId="0" xfId="8" applyNumberFormat="1" applyFont="1" applyBorder="1" applyAlignment="1" applyProtection="1">
      <alignment horizontal="center"/>
      <protection locked="0"/>
    </xf>
    <xf numFmtId="14" fontId="3" fillId="0" borderId="0" xfId="8" applyNumberFormat="1" applyFont="1" applyBorder="1" applyAlignment="1" applyProtection="1">
      <alignment horizontal="center"/>
      <protection locked="0"/>
    </xf>
    <xf numFmtId="37" fontId="3" fillId="0" borderId="8" xfId="8" applyNumberFormat="1" applyFont="1" applyBorder="1" applyAlignment="1" applyProtection="1">
      <alignment horizontal="center"/>
      <protection locked="0"/>
    </xf>
    <xf numFmtId="37" fontId="3" fillId="0" borderId="0" xfId="8" applyNumberFormat="1" applyFont="1" applyFill="1" applyBorder="1" applyAlignment="1" applyProtection="1">
      <alignment horizontal="centerContinuous"/>
      <protection locked="0"/>
    </xf>
    <xf numFmtId="7" fontId="3" fillId="0" borderId="8" xfId="8" applyNumberFormat="1" applyFont="1" applyFill="1" applyBorder="1" applyAlignment="1" applyProtection="1">
      <alignment horizontal="center"/>
      <protection locked="0"/>
    </xf>
    <xf numFmtId="7" fontId="3" fillId="0" borderId="11" xfId="8" applyNumberFormat="1" applyFont="1" applyBorder="1" applyAlignment="1" applyProtection="1">
      <alignment horizontal="center"/>
      <protection locked="0"/>
    </xf>
    <xf numFmtId="0" fontId="3" fillId="0" borderId="0" xfId="0" applyFont="1" applyBorder="1" applyAlignment="1">
      <alignment horizontal="center"/>
    </xf>
    <xf numFmtId="7" fontId="3" fillId="0" borderId="0" xfId="8" applyNumberFormat="1" applyFont="1" applyFill="1" applyBorder="1" applyAlignment="1" applyProtection="1">
      <alignment horizontal="center"/>
      <protection locked="0"/>
    </xf>
    <xf numFmtId="0" fontId="3" fillId="0" borderId="0" xfId="0" applyFont="1" applyFill="1" applyBorder="1" applyProtection="1"/>
    <xf numFmtId="7" fontId="51" fillId="0" borderId="5" xfId="8" applyNumberFormat="1" applyFont="1" applyFill="1" applyBorder="1" applyAlignment="1" applyProtection="1">
      <alignment horizontal="center"/>
      <protection locked="0"/>
    </xf>
    <xf numFmtId="0" fontId="3" fillId="0" borderId="0" xfId="0" applyFont="1" applyFill="1" applyBorder="1"/>
    <xf numFmtId="7" fontId="3" fillId="0" borderId="0" xfId="8" applyNumberFormat="1" applyFont="1" applyFill="1" applyBorder="1" applyAlignment="1" applyProtection="1">
      <alignment horizontal="left"/>
      <protection locked="0"/>
    </xf>
    <xf numFmtId="164" fontId="7" fillId="4" borderId="2" xfId="5" applyNumberFormat="1" applyFont="1" applyFill="1" applyBorder="1" applyAlignment="1" applyProtection="1">
      <alignment horizontal="left"/>
    </xf>
    <xf numFmtId="7" fontId="7" fillId="4" borderId="1" xfId="6" applyNumberFormat="1" applyFont="1" applyFill="1" applyBorder="1" applyAlignment="1" applyProtection="1">
      <alignment horizontal="left"/>
    </xf>
    <xf numFmtId="0" fontId="7" fillId="4" borderId="1" xfId="0" applyFont="1" applyFill="1" applyBorder="1"/>
    <xf numFmtId="165" fontId="16" fillId="4" borderId="1" xfId="0" applyNumberFormat="1" applyFont="1" applyFill="1" applyBorder="1"/>
    <xf numFmtId="165" fontId="17" fillId="4" borderId="1" xfId="0" applyNumberFormat="1" applyFont="1" applyFill="1" applyBorder="1" applyAlignment="1">
      <alignment horizontal="center"/>
    </xf>
    <xf numFmtId="165" fontId="7" fillId="4" borderId="1" xfId="0" applyNumberFormat="1" applyFont="1" applyFill="1" applyBorder="1" applyAlignment="1">
      <alignment horizontal="center"/>
    </xf>
    <xf numFmtId="0" fontId="7" fillId="4" borderId="1" xfId="0" applyFont="1" applyFill="1" applyBorder="1" applyAlignment="1">
      <alignment horizontal="center" shrinkToFit="1"/>
    </xf>
    <xf numFmtId="164" fontId="7" fillId="4" borderId="3" xfId="0" applyNumberFormat="1" applyFont="1" applyFill="1" applyBorder="1" applyAlignment="1">
      <alignment horizontal="left"/>
    </xf>
    <xf numFmtId="165" fontId="19" fillId="4" borderId="1" xfId="0" applyNumberFormat="1" applyFont="1" applyFill="1" applyBorder="1" applyAlignment="1">
      <alignment horizontal="center"/>
    </xf>
    <xf numFmtId="7" fontId="9" fillId="0" borderId="0" xfId="9" applyNumberFormat="1" applyFont="1" applyBorder="1" applyAlignment="1" applyProtection="1">
      <alignment horizontal="center"/>
    </xf>
    <xf numFmtId="0" fontId="17" fillId="0" borderId="1" xfId="0" applyFont="1" applyBorder="1" applyAlignment="1">
      <alignment horizontal="center"/>
    </xf>
    <xf numFmtId="0" fontId="17" fillId="0" borderId="1" xfId="0" applyFont="1" applyBorder="1"/>
    <xf numFmtId="0" fontId="17" fillId="0" borderId="6" xfId="0" applyFont="1" applyBorder="1"/>
    <xf numFmtId="7" fontId="17" fillId="0" borderId="6" xfId="6" applyNumberFormat="1" applyFont="1" applyBorder="1" applyAlignment="1" applyProtection="1">
      <alignment horizontal="left"/>
    </xf>
    <xf numFmtId="165" fontId="17" fillId="0" borderId="1" xfId="0" applyNumberFormat="1" applyFont="1" applyFill="1" applyBorder="1" applyAlignment="1">
      <alignment horizontal="center"/>
    </xf>
    <xf numFmtId="7" fontId="9" fillId="0" borderId="0" xfId="9" applyNumberFormat="1" applyFont="1" applyBorder="1" applyAlignment="1" applyProtection="1">
      <alignment horizontal="center"/>
    </xf>
    <xf numFmtId="7" fontId="39" fillId="0" borderId="0" xfId="8" applyNumberFormat="1" applyFont="1" applyBorder="1" applyAlignment="1" applyProtection="1">
      <alignment horizontal="center"/>
    </xf>
    <xf numFmtId="0" fontId="20" fillId="0" borderId="0" xfId="5" applyFont="1" applyAlignment="1" applyProtection="1">
      <alignment horizontal="center"/>
    </xf>
    <xf numFmtId="0" fontId="17" fillId="0" borderId="0" xfId="5" applyFont="1" applyProtection="1"/>
    <xf numFmtId="7" fontId="63" fillId="0" borderId="0" xfId="5" applyNumberFormat="1" applyFont="1" applyBorder="1" applyAlignment="1" applyProtection="1">
      <alignment horizontal="left"/>
    </xf>
    <xf numFmtId="165" fontId="19" fillId="0" borderId="0" xfId="9" applyNumberFormat="1" applyFont="1" applyFill="1" applyBorder="1" applyAlignment="1" applyProtection="1">
      <alignment horizontal="center"/>
      <protection locked="0"/>
    </xf>
    <xf numFmtId="0" fontId="17" fillId="0" borderId="0" xfId="0" applyFont="1" applyBorder="1" applyAlignment="1" applyProtection="1">
      <alignment horizontal="left"/>
    </xf>
    <xf numFmtId="165" fontId="16" fillId="0" borderId="0" xfId="8" applyNumberFormat="1" applyFont="1" applyBorder="1" applyAlignment="1" applyProtection="1">
      <alignment horizontal="center"/>
      <protection locked="0"/>
    </xf>
    <xf numFmtId="166" fontId="16" fillId="0" borderId="0" xfId="8" applyNumberFormat="1" applyFont="1" applyBorder="1" applyAlignment="1" applyProtection="1">
      <alignment horizontal="center"/>
      <protection locked="0"/>
    </xf>
    <xf numFmtId="0" fontId="53" fillId="0" borderId="13" xfId="0" applyFont="1" applyBorder="1" applyAlignment="1"/>
    <xf numFmtId="0" fontId="9" fillId="0" borderId="0" xfId="0" applyFont="1" applyBorder="1" applyAlignment="1" applyProtection="1">
      <alignment horizontal="left"/>
    </xf>
    <xf numFmtId="0" fontId="53" fillId="0" borderId="0" xfId="0" applyFont="1" applyBorder="1" applyAlignment="1"/>
    <xf numFmtId="7" fontId="3" fillId="2" borderId="26" xfId="8" applyNumberFormat="1" applyFont="1" applyFill="1" applyBorder="1" applyAlignment="1" applyProtection="1">
      <alignment horizontal="center"/>
      <protection locked="0"/>
    </xf>
    <xf numFmtId="7" fontId="9" fillId="0" borderId="0" xfId="9" applyNumberFormat="1" applyFont="1" applyBorder="1" applyAlignment="1" applyProtection="1">
      <alignment horizontal="center"/>
    </xf>
    <xf numFmtId="7" fontId="35" fillId="0" borderId="0" xfId="5" applyNumberFormat="1" applyFont="1" applyBorder="1" applyAlignment="1" applyProtection="1"/>
    <xf numFmtId="14" fontId="51" fillId="0" borderId="0" xfId="8" quotePrefix="1" applyNumberFormat="1" applyFont="1" applyFill="1" applyBorder="1" applyAlignment="1" applyProtection="1">
      <alignment horizontal="left"/>
      <protection locked="0"/>
    </xf>
    <xf numFmtId="0" fontId="12" fillId="2" borderId="10" xfId="8" applyNumberFormat="1" applyFont="1" applyFill="1" applyBorder="1" applyAlignment="1" applyProtection="1">
      <alignment horizontal="center"/>
    </xf>
    <xf numFmtId="7" fontId="3" fillId="2" borderId="51" xfId="8" applyNumberFormat="1" applyFont="1" applyFill="1" applyBorder="1" applyAlignment="1" applyProtection="1">
      <alignment horizontal="center"/>
      <protection locked="0"/>
    </xf>
    <xf numFmtId="7" fontId="16" fillId="0" borderId="1" xfId="8" applyNumberFormat="1" applyFont="1" applyBorder="1" applyAlignment="1" applyProtection="1">
      <alignment horizontal="center"/>
      <protection locked="0"/>
    </xf>
    <xf numFmtId="7" fontId="39" fillId="0" borderId="0" xfId="8" applyNumberFormat="1" applyFont="1" applyBorder="1" applyAlignment="1" applyProtection="1">
      <alignment horizontal="center"/>
    </xf>
    <xf numFmtId="165" fontId="16" fillId="0" borderId="1" xfId="8" applyNumberFormat="1" applyFont="1" applyBorder="1" applyAlignment="1" applyProtection="1">
      <alignment horizontal="center"/>
    </xf>
    <xf numFmtId="165" fontId="19" fillId="0" borderId="2" xfId="8" applyNumberFormat="1" applyFont="1" applyBorder="1" applyAlignment="1" applyProtection="1">
      <alignment horizontal="center"/>
      <protection locked="0"/>
    </xf>
    <xf numFmtId="0" fontId="34" fillId="0" borderId="0" xfId="8" applyNumberFormat="1" applyFont="1" applyBorder="1" applyAlignment="1" applyProtection="1">
      <alignment horizontal="center"/>
    </xf>
    <xf numFmtId="7" fontId="53" fillId="0" borderId="21" xfId="8" applyNumberFormat="1" applyFont="1" applyBorder="1" applyAlignment="1" applyProtection="1">
      <alignment horizontal="left"/>
      <protection locked="0"/>
    </xf>
    <xf numFmtId="7" fontId="16" fillId="0" borderId="1" xfId="8" applyNumberFormat="1" applyFont="1" applyBorder="1" applyAlignment="1" applyProtection="1">
      <alignment horizontal="center"/>
      <protection locked="0"/>
    </xf>
    <xf numFmtId="0" fontId="16" fillId="0" borderId="2" xfId="9" applyNumberFormat="1" applyFont="1" applyBorder="1" applyAlignment="1" applyProtection="1">
      <alignment horizontal="center"/>
      <protection locked="0"/>
    </xf>
    <xf numFmtId="165" fontId="13" fillId="0" borderId="47" xfId="0" applyNumberFormat="1" applyFont="1" applyBorder="1" applyAlignment="1">
      <alignment horizontal="center"/>
    </xf>
    <xf numFmtId="165" fontId="13" fillId="0" borderId="48" xfId="0" applyNumberFormat="1" applyFont="1" applyBorder="1" applyAlignment="1">
      <alignment horizontal="center"/>
    </xf>
    <xf numFmtId="14" fontId="48" fillId="0" borderId="0" xfId="8" applyNumberFormat="1" applyFont="1" applyFill="1" applyBorder="1" applyAlignment="1" applyProtection="1">
      <alignment horizontal="left" vertical="top" wrapText="1"/>
      <protection locked="0"/>
    </xf>
    <xf numFmtId="0" fontId="48" fillId="0" borderId="0" xfId="0" applyFont="1" applyAlignment="1">
      <alignment horizontal="left" wrapText="1"/>
    </xf>
    <xf numFmtId="14" fontId="54" fillId="0" borderId="0" xfId="8" applyNumberFormat="1" applyFont="1" applyBorder="1" applyAlignment="1" applyProtection="1">
      <alignment horizontal="left" vertical="top" wrapText="1"/>
      <protection locked="0"/>
    </xf>
    <xf numFmtId="0" fontId="6" fillId="0" borderId="0" xfId="0" applyFont="1" applyAlignment="1">
      <alignment horizontal="left" vertical="top" wrapText="1"/>
    </xf>
    <xf numFmtId="0" fontId="6" fillId="0" borderId="0" xfId="0" applyFont="1" applyAlignment="1">
      <alignment horizontal="left" wrapText="1"/>
    </xf>
    <xf numFmtId="0" fontId="0" fillId="0" borderId="0" xfId="0" applyAlignment="1">
      <alignment horizontal="left" wrapText="1"/>
    </xf>
    <xf numFmtId="14" fontId="54" fillId="0" borderId="0" xfId="8" applyNumberFormat="1" applyFont="1" applyBorder="1" applyAlignment="1" applyProtection="1">
      <alignment wrapText="1"/>
      <protection locked="0"/>
    </xf>
    <xf numFmtId="0" fontId="53" fillId="0" borderId="8" xfId="0" applyFont="1" applyBorder="1" applyAlignment="1" applyProtection="1">
      <alignment horizontal="center"/>
      <protection locked="0"/>
    </xf>
    <xf numFmtId="0" fontId="6" fillId="0" borderId="5" xfId="8" applyNumberFormat="1" applyFont="1" applyBorder="1" applyAlignment="1" applyProtection="1">
      <alignment horizontal="center"/>
      <protection locked="0"/>
    </xf>
    <xf numFmtId="0" fontId="6" fillId="0" borderId="5" xfId="8" applyFont="1" applyBorder="1" applyAlignment="1" applyProtection="1">
      <alignment horizontal="center"/>
      <protection locked="0"/>
    </xf>
    <xf numFmtId="0" fontId="6" fillId="0" borderId="5" xfId="8" applyNumberFormat="1" applyFont="1" applyBorder="1" applyAlignment="1" applyProtection="1">
      <alignment horizontal="center"/>
    </xf>
    <xf numFmtId="0" fontId="3"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wrapText="1"/>
    </xf>
    <xf numFmtId="0" fontId="10" fillId="0" borderId="0" xfId="0" applyFont="1" applyAlignment="1">
      <alignment horizontal="left" wrapText="1"/>
    </xf>
    <xf numFmtId="14" fontId="53" fillId="0" borderId="0" xfId="8" applyNumberFormat="1" applyFont="1" applyBorder="1" applyAlignment="1" applyProtection="1">
      <alignment horizontal="left" vertical="top" wrapText="1"/>
      <protection locked="0"/>
    </xf>
    <xf numFmtId="0" fontId="23" fillId="0" borderId="0" xfId="0" applyFont="1" applyAlignment="1">
      <alignment horizontal="left" vertical="top" wrapText="1"/>
    </xf>
    <xf numFmtId="0" fontId="0" fillId="0" borderId="0" xfId="0" applyAlignment="1">
      <alignment horizontal="left" vertical="top" wrapText="1"/>
    </xf>
    <xf numFmtId="0" fontId="93" fillId="0" borderId="0" xfId="0" applyFont="1" applyAlignment="1">
      <alignment horizontal="left" wrapText="1"/>
    </xf>
    <xf numFmtId="14" fontId="48" fillId="0" borderId="0" xfId="8" applyNumberFormat="1" applyFont="1" applyBorder="1" applyAlignment="1" applyProtection="1">
      <alignment horizontal="left" vertical="top" wrapText="1"/>
      <protection locked="0"/>
    </xf>
    <xf numFmtId="7" fontId="9" fillId="0" borderId="0" xfId="9" applyNumberFormat="1" applyFont="1" applyBorder="1" applyAlignment="1" applyProtection="1">
      <alignment horizontal="center"/>
    </xf>
    <xf numFmtId="165" fontId="19" fillId="0" borderId="2" xfId="9" applyNumberFormat="1" applyFont="1" applyBorder="1" applyAlignment="1" applyProtection="1">
      <alignment horizontal="center"/>
      <protection locked="0"/>
    </xf>
    <xf numFmtId="165" fontId="19" fillId="0" borderId="19" xfId="9" applyNumberFormat="1" applyFont="1" applyBorder="1" applyAlignment="1" applyProtection="1">
      <alignment horizontal="center"/>
      <protection locked="0"/>
    </xf>
    <xf numFmtId="7" fontId="35" fillId="0" borderId="5" xfId="9" applyNumberFormat="1" applyFont="1" applyBorder="1" applyAlignment="1" applyProtection="1">
      <alignment horizontal="center"/>
    </xf>
    <xf numFmtId="7" fontId="39" fillId="0" borderId="0" xfId="8" applyNumberFormat="1" applyFont="1" applyBorder="1" applyAlignment="1" applyProtection="1">
      <alignment horizontal="center"/>
    </xf>
    <xf numFmtId="7" fontId="16" fillId="0" borderId="2" xfId="8" applyNumberFormat="1" applyFont="1" applyBorder="1" applyAlignment="1" applyProtection="1">
      <alignment horizontal="center"/>
      <protection locked="0"/>
    </xf>
    <xf numFmtId="7" fontId="16" fillId="0" borderId="9" xfId="8" applyNumberFormat="1" applyFont="1" applyBorder="1" applyAlignment="1" applyProtection="1">
      <alignment horizontal="center"/>
      <protection locked="0"/>
    </xf>
    <xf numFmtId="7" fontId="16" fillId="0" borderId="19" xfId="8" applyNumberFormat="1" applyFont="1" applyBorder="1" applyAlignment="1" applyProtection="1">
      <alignment horizontal="center"/>
      <protection locked="0"/>
    </xf>
    <xf numFmtId="7" fontId="13" fillId="0" borderId="49" xfId="8" applyNumberFormat="1" applyFont="1" applyBorder="1" applyAlignment="1" applyProtection="1">
      <alignment horizontal="center"/>
      <protection locked="0"/>
    </xf>
    <xf numFmtId="7" fontId="13" fillId="0" borderId="50" xfId="8" applyNumberFormat="1" applyFont="1" applyBorder="1" applyAlignment="1" applyProtection="1">
      <alignment horizontal="center"/>
      <protection locked="0"/>
    </xf>
    <xf numFmtId="7" fontId="13" fillId="0" borderId="46" xfId="8" applyNumberFormat="1" applyFont="1" applyBorder="1" applyAlignment="1" applyProtection="1">
      <alignment horizontal="center"/>
      <protection locked="0"/>
    </xf>
    <xf numFmtId="0" fontId="10" fillId="0" borderId="2" xfId="0" applyFont="1" applyBorder="1" applyAlignment="1">
      <alignment horizontal="center"/>
    </xf>
    <xf numFmtId="0" fontId="10" fillId="0" borderId="19" xfId="0" applyFont="1" applyBorder="1" applyAlignment="1">
      <alignment horizontal="center"/>
    </xf>
    <xf numFmtId="7" fontId="9" fillId="0" borderId="7" xfId="8" applyNumberFormat="1" applyFont="1" applyBorder="1" applyAlignment="1" applyProtection="1">
      <alignment horizontal="center"/>
      <protection locked="0"/>
    </xf>
    <xf numFmtId="7" fontId="9" fillId="0" borderId="8" xfId="8" applyNumberFormat="1" applyFont="1" applyBorder="1" applyAlignment="1" applyProtection="1">
      <alignment horizontal="center"/>
      <protection locked="0"/>
    </xf>
    <xf numFmtId="49" fontId="16" fillId="0" borderId="5" xfId="8" applyNumberFormat="1" applyFont="1" applyBorder="1" applyAlignment="1" applyProtection="1">
      <alignment horizontal="center"/>
      <protection locked="0"/>
    </xf>
    <xf numFmtId="49" fontId="16" fillId="0" borderId="9" xfId="8" applyNumberFormat="1" applyFont="1" applyBorder="1" applyAlignment="1" applyProtection="1">
      <alignment horizontal="center"/>
      <protection locked="0"/>
    </xf>
    <xf numFmtId="7" fontId="39" fillId="0" borderId="12" xfId="8" applyNumberFormat="1" applyFont="1" applyBorder="1" applyAlignment="1" applyProtection="1">
      <alignment horizontal="center"/>
    </xf>
    <xf numFmtId="7" fontId="39" fillId="0" borderId="5" xfId="8" applyNumberFormat="1" applyFont="1" applyBorder="1" applyAlignment="1" applyProtection="1">
      <alignment horizontal="center"/>
    </xf>
    <xf numFmtId="7" fontId="39" fillId="0" borderId="14" xfId="8" applyNumberFormat="1" applyFont="1" applyBorder="1" applyAlignment="1" applyProtection="1">
      <alignment horizontal="center"/>
    </xf>
    <xf numFmtId="0" fontId="10" fillId="0" borderId="0" xfId="0" applyFont="1"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49" fontId="16" fillId="0" borderId="14" xfId="8" applyNumberFormat="1" applyFont="1" applyBorder="1" applyAlignment="1" applyProtection="1">
      <alignment horizontal="center"/>
      <protection locked="0"/>
    </xf>
    <xf numFmtId="49" fontId="16" fillId="0" borderId="19" xfId="8" applyNumberFormat="1" applyFont="1" applyBorder="1" applyAlignment="1" applyProtection="1">
      <alignment horizontal="center"/>
      <protection locked="0"/>
    </xf>
    <xf numFmtId="7" fontId="9" fillId="0" borderId="2" xfId="8" applyNumberFormat="1" applyFont="1" applyBorder="1" applyAlignment="1" applyProtection="1">
      <alignment horizontal="center"/>
      <protection locked="0"/>
    </xf>
    <xf numFmtId="7" fontId="9" fillId="0" borderId="9" xfId="8" applyNumberFormat="1" applyFont="1" applyBorder="1" applyAlignment="1" applyProtection="1">
      <alignment horizontal="center"/>
      <protection locked="0"/>
    </xf>
    <xf numFmtId="7" fontId="9" fillId="0" borderId="19" xfId="8" applyNumberFormat="1" applyFont="1" applyBorder="1" applyAlignment="1" applyProtection="1">
      <alignment horizontal="center"/>
      <protection locked="0"/>
    </xf>
    <xf numFmtId="7" fontId="16" fillId="0" borderId="1" xfId="8" applyNumberFormat="1" applyFont="1" applyBorder="1" applyAlignment="1" applyProtection="1">
      <alignment horizontal="center"/>
      <protection locked="0"/>
    </xf>
    <xf numFmtId="49" fontId="16" fillId="0" borderId="2" xfId="9" applyNumberFormat="1" applyFont="1" applyBorder="1" applyAlignment="1" applyProtection="1">
      <alignment horizontal="center"/>
      <protection locked="0"/>
    </xf>
    <xf numFmtId="49" fontId="16" fillId="0" borderId="19" xfId="9" applyNumberFormat="1" applyFont="1" applyBorder="1" applyAlignment="1" applyProtection="1">
      <alignment horizontal="center"/>
      <protection locked="0"/>
    </xf>
    <xf numFmtId="165" fontId="16" fillId="0" borderId="2" xfId="9" applyNumberFormat="1" applyFont="1" applyBorder="1" applyAlignment="1" applyProtection="1">
      <alignment horizontal="center"/>
      <protection locked="0"/>
    </xf>
    <xf numFmtId="165" fontId="16" fillId="0" borderId="19" xfId="9" applyNumberFormat="1" applyFont="1" applyBorder="1" applyAlignment="1" applyProtection="1">
      <alignment horizontal="center"/>
      <protection locked="0"/>
    </xf>
    <xf numFmtId="0" fontId="16" fillId="0" borderId="2" xfId="9" applyNumberFormat="1" applyFont="1" applyBorder="1" applyAlignment="1" applyProtection="1">
      <alignment horizontal="center"/>
      <protection locked="0"/>
    </xf>
    <xf numFmtId="0" fontId="16" fillId="0" borderId="19" xfId="9" applyNumberFormat="1" applyFont="1" applyBorder="1" applyAlignment="1" applyProtection="1">
      <alignment horizontal="center"/>
      <protection locked="0"/>
    </xf>
    <xf numFmtId="7" fontId="9" fillId="0" borderId="5" xfId="9" applyNumberFormat="1" applyFont="1" applyBorder="1" applyAlignment="1" applyProtection="1">
      <alignment horizontal="center"/>
    </xf>
    <xf numFmtId="165" fontId="19" fillId="5" borderId="2" xfId="9" applyNumberFormat="1" applyFont="1" applyFill="1" applyBorder="1" applyAlignment="1" applyProtection="1">
      <alignment horizontal="center"/>
      <protection locked="0"/>
    </xf>
    <xf numFmtId="165" fontId="19" fillId="5" borderId="19" xfId="9" applyNumberFormat="1" applyFont="1" applyFill="1" applyBorder="1" applyAlignment="1" applyProtection="1">
      <alignment horizontal="center"/>
      <protection locked="0"/>
    </xf>
    <xf numFmtId="0" fontId="19" fillId="0" borderId="2" xfId="5" applyFont="1" applyBorder="1" applyAlignment="1" applyProtection="1">
      <alignment horizontal="center"/>
    </xf>
    <xf numFmtId="0" fontId="19" fillId="0" borderId="19" xfId="5" applyFont="1" applyBorder="1" applyAlignment="1" applyProtection="1">
      <alignment horizontal="center"/>
    </xf>
    <xf numFmtId="0" fontId="6" fillId="0" borderId="49" xfId="0" applyFont="1" applyBorder="1" applyAlignment="1">
      <alignment horizontal="center"/>
    </xf>
    <xf numFmtId="0" fontId="6" fillId="0" borderId="50" xfId="0" applyFont="1" applyBorder="1" applyAlignment="1">
      <alignment horizontal="center"/>
    </xf>
    <xf numFmtId="0" fontId="6" fillId="0" borderId="46" xfId="0" applyFont="1" applyBorder="1" applyAlignment="1">
      <alignment horizontal="center"/>
    </xf>
    <xf numFmtId="7" fontId="55" fillId="0" borderId="2" xfId="8" applyNumberFormat="1" applyFont="1" applyBorder="1" applyAlignment="1" applyProtection="1">
      <alignment horizontal="center"/>
      <protection locked="0"/>
    </xf>
    <xf numFmtId="7" fontId="55" fillId="0" borderId="9" xfId="8" applyNumberFormat="1" applyFont="1" applyBorder="1" applyAlignment="1" applyProtection="1">
      <alignment horizontal="center"/>
      <protection locked="0"/>
    </xf>
    <xf numFmtId="7" fontId="55" fillId="0" borderId="19" xfId="8" applyNumberFormat="1" applyFont="1" applyBorder="1" applyAlignment="1" applyProtection="1">
      <alignment horizontal="center"/>
      <protection locked="0"/>
    </xf>
    <xf numFmtId="7" fontId="55" fillId="0" borderId="7" xfId="8" applyNumberFormat="1" applyFont="1" applyBorder="1" applyAlignment="1" applyProtection="1">
      <alignment horizontal="center"/>
      <protection locked="0"/>
    </xf>
    <xf numFmtId="7" fontId="55" fillId="0" borderId="8" xfId="8" applyNumberFormat="1" applyFont="1" applyBorder="1" applyAlignment="1" applyProtection="1">
      <alignment horizontal="center"/>
      <protection locked="0"/>
    </xf>
    <xf numFmtId="7" fontId="55" fillId="0" borderId="11" xfId="8" applyNumberFormat="1" applyFont="1" applyBorder="1" applyAlignment="1" applyProtection="1">
      <alignment horizontal="center"/>
      <protection locked="0"/>
    </xf>
    <xf numFmtId="0" fontId="8" fillId="0" borderId="0" xfId="0" applyFont="1" applyAlignment="1">
      <alignment horizontal="center"/>
    </xf>
    <xf numFmtId="165" fontId="6" fillId="0" borderId="2" xfId="0" applyNumberFormat="1" applyFont="1" applyBorder="1" applyAlignment="1">
      <alignment horizontal="center"/>
    </xf>
    <xf numFmtId="165" fontId="6" fillId="0" borderId="9" xfId="0" applyNumberFormat="1" applyFont="1" applyBorder="1" applyAlignment="1">
      <alignment horizontal="center"/>
    </xf>
    <xf numFmtId="165" fontId="6" fillId="0" borderId="19" xfId="0" applyNumberFormat="1" applyFont="1" applyBorder="1" applyAlignment="1">
      <alignment horizontal="center"/>
    </xf>
    <xf numFmtId="165" fontId="8" fillId="0" borderId="49" xfId="0" applyNumberFormat="1" applyFont="1" applyBorder="1" applyAlignment="1">
      <alignment horizontal="center"/>
    </xf>
    <xf numFmtId="165" fontId="8" fillId="0" borderId="50" xfId="0" applyNumberFormat="1" applyFont="1" applyBorder="1" applyAlignment="1">
      <alignment horizontal="center"/>
    </xf>
    <xf numFmtId="165" fontId="8" fillId="0" borderId="46" xfId="0" applyNumberFormat="1" applyFont="1" applyBorder="1" applyAlignment="1">
      <alignment horizontal="center"/>
    </xf>
    <xf numFmtId="0" fontId="0" fillId="0" borderId="19" xfId="0" applyBorder="1"/>
    <xf numFmtId="165" fontId="24" fillId="0" borderId="2" xfId="9" applyNumberFormat="1" applyFont="1" applyBorder="1" applyAlignment="1" applyProtection="1">
      <alignment horizontal="center"/>
      <protection locked="0"/>
    </xf>
    <xf numFmtId="165" fontId="24" fillId="0" borderId="9" xfId="9" applyNumberFormat="1" applyFont="1" applyBorder="1" applyAlignment="1" applyProtection="1">
      <alignment horizontal="center"/>
      <protection locked="0"/>
    </xf>
    <xf numFmtId="165" fontId="24" fillId="0" borderId="19" xfId="9" applyNumberFormat="1" applyFont="1" applyBorder="1" applyAlignment="1" applyProtection="1">
      <alignment horizontal="center"/>
      <protection locked="0"/>
    </xf>
    <xf numFmtId="7" fontId="8" fillId="0" borderId="0" xfId="9" applyNumberFormat="1" applyFont="1" applyBorder="1" applyAlignment="1" applyProtection="1">
      <alignment horizontal="center"/>
    </xf>
    <xf numFmtId="165" fontId="10" fillId="0" borderId="2" xfId="9" applyNumberFormat="1" applyFont="1" applyBorder="1" applyAlignment="1" applyProtection="1">
      <alignment horizontal="center"/>
      <protection locked="0"/>
    </xf>
    <xf numFmtId="165" fontId="10" fillId="0" borderId="9" xfId="9" applyNumberFormat="1" applyFont="1" applyBorder="1" applyAlignment="1" applyProtection="1">
      <alignment horizontal="center"/>
      <protection locked="0"/>
    </xf>
    <xf numFmtId="165" fontId="10" fillId="0" borderId="19" xfId="9" applyNumberFormat="1" applyFont="1" applyBorder="1" applyAlignment="1" applyProtection="1">
      <alignment horizontal="center"/>
      <protection locked="0"/>
    </xf>
    <xf numFmtId="7" fontId="5" fillId="0" borderId="49" xfId="9" applyNumberFormat="1" applyFont="1" applyBorder="1" applyAlignment="1" applyProtection="1">
      <alignment horizontal="center"/>
      <protection locked="0"/>
    </xf>
    <xf numFmtId="7" fontId="5" fillId="0" borderId="50" xfId="9" applyNumberFormat="1" applyFont="1" applyBorder="1" applyAlignment="1" applyProtection="1">
      <alignment horizontal="center"/>
      <protection locked="0"/>
    </xf>
    <xf numFmtId="7" fontId="5" fillId="0" borderId="46" xfId="9" applyNumberFormat="1" applyFont="1" applyBorder="1" applyAlignment="1" applyProtection="1">
      <alignment horizontal="center"/>
      <protection locked="0"/>
    </xf>
    <xf numFmtId="7" fontId="62" fillId="0" borderId="49" xfId="9" applyNumberFormat="1" applyFont="1" applyBorder="1" applyAlignment="1" applyProtection="1">
      <alignment horizontal="center"/>
      <protection locked="0"/>
    </xf>
    <xf numFmtId="7" fontId="62" fillId="0" borderId="50" xfId="9" applyNumberFormat="1" applyFont="1" applyBorder="1" applyAlignment="1" applyProtection="1">
      <alignment horizontal="center"/>
      <protection locked="0"/>
    </xf>
    <xf numFmtId="7" fontId="62" fillId="0" borderId="46" xfId="9" applyNumberFormat="1" applyFont="1" applyBorder="1" applyAlignment="1" applyProtection="1">
      <alignment horizontal="center"/>
      <protection locked="0"/>
    </xf>
    <xf numFmtId="165" fontId="62" fillId="0" borderId="2" xfId="9" applyNumberFormat="1" applyFont="1" applyBorder="1" applyAlignment="1" applyProtection="1">
      <alignment horizontal="center"/>
      <protection locked="0"/>
    </xf>
    <xf numFmtId="165" fontId="62" fillId="0" borderId="9" xfId="9" applyNumberFormat="1" applyFont="1" applyBorder="1" applyAlignment="1" applyProtection="1">
      <alignment horizontal="center"/>
      <protection locked="0"/>
    </xf>
    <xf numFmtId="165" fontId="62" fillId="0" borderId="19" xfId="9" applyNumberFormat="1" applyFont="1" applyBorder="1" applyAlignment="1" applyProtection="1">
      <alignment horizontal="center"/>
      <protection locked="0"/>
    </xf>
    <xf numFmtId="7" fontId="35" fillId="0" borderId="0" xfId="9" applyNumberFormat="1" applyFont="1" applyBorder="1" applyAlignment="1" applyProtection="1">
      <alignment horizontal="center"/>
    </xf>
    <xf numFmtId="0" fontId="2" fillId="0" borderId="2" xfId="5" applyBorder="1" applyAlignment="1" applyProtection="1">
      <alignment horizontal="center"/>
    </xf>
    <xf numFmtId="0" fontId="2" fillId="0" borderId="19" xfId="5" applyBorder="1" applyAlignment="1" applyProtection="1">
      <alignment horizontal="center"/>
    </xf>
    <xf numFmtId="49" fontId="16" fillId="0" borderId="9" xfId="9" applyNumberFormat="1" applyFont="1" applyBorder="1" applyAlignment="1" applyProtection="1">
      <alignment horizontal="center"/>
      <protection locked="0"/>
    </xf>
    <xf numFmtId="7" fontId="9" fillId="0" borderId="0" xfId="8" applyNumberFormat="1" applyFont="1" applyBorder="1" applyAlignment="1" applyProtection="1">
      <alignment horizontal="center"/>
    </xf>
    <xf numFmtId="7" fontId="46" fillId="0" borderId="0" xfId="9" applyNumberFormat="1" applyFont="1" applyBorder="1" applyAlignment="1" applyProtection="1">
      <alignment horizontal="center"/>
    </xf>
    <xf numFmtId="0" fontId="9" fillId="0" borderId="0" xfId="0" applyFont="1" applyBorder="1" applyAlignment="1">
      <alignment horizontal="center" vertical="top"/>
    </xf>
  </cellXfs>
  <cellStyles count="11">
    <cellStyle name="Normal" xfId="0" builtinId="0"/>
    <cellStyle name="Normal_604B_1" xfId="1"/>
    <cellStyle name="Normal_604B_1_604B_2" xfId="2"/>
    <cellStyle name="Normal_604B_2_1" xfId="3"/>
    <cellStyle name="Normal_610B_1 (2)" xfId="4"/>
    <cellStyle name="Normal_FORM1" xfId="5"/>
    <cellStyle name="Normal_FORM2" xfId="6"/>
    <cellStyle name="Normal_FORM2_1" xfId="7"/>
    <cellStyle name="Normal_FORM2A" xfId="8"/>
    <cellStyle name="Normal_FORM4A" xfId="9"/>
    <cellStyle name="Normal_FORMB"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37"/>
  <sheetViews>
    <sheetView view="pageBreakPreview" topLeftCell="A99" zoomScaleNormal="100" zoomScaleSheetLayoutView="100" workbookViewId="0">
      <selection activeCell="E125" sqref="E125"/>
    </sheetView>
  </sheetViews>
  <sheetFormatPr defaultRowHeight="12.75" x14ac:dyDescent="0.2"/>
  <cols>
    <col min="1" max="1" width="7.140625" style="5" customWidth="1"/>
    <col min="2" max="2" width="7.42578125" style="5" customWidth="1"/>
    <col min="3" max="4" width="8.140625" style="5" hidden="1" customWidth="1"/>
    <col min="5" max="5" width="22" style="5" customWidth="1"/>
    <col min="6" max="6" width="4.85546875" style="929" customWidth="1"/>
    <col min="7" max="7" width="15.5703125" style="5" customWidth="1"/>
    <col min="8" max="8" width="10" style="5" customWidth="1"/>
    <col min="9" max="9" width="17.42578125" style="5" customWidth="1"/>
    <col min="10" max="10" width="22.7109375" style="970" customWidth="1"/>
    <col min="11" max="11" width="2" customWidth="1"/>
  </cols>
  <sheetData>
    <row r="1" spans="1:11" ht="16.5" thickBot="1" x14ac:dyDescent="0.3">
      <c r="A1" s="115" t="s">
        <v>1440</v>
      </c>
      <c r="I1" s="111" t="s">
        <v>289</v>
      </c>
      <c r="J1" s="948"/>
    </row>
    <row r="2" spans="1:11" s="1155" customFormat="1" ht="3" customHeight="1" x14ac:dyDescent="0.15">
      <c r="A2" s="1150"/>
      <c r="B2" s="1151"/>
      <c r="C2" s="1151"/>
      <c r="D2" s="1151"/>
      <c r="E2" s="1151"/>
      <c r="F2" s="1152"/>
      <c r="G2" s="1151"/>
      <c r="H2" s="1151"/>
      <c r="I2" s="1153"/>
      <c r="J2" s="1154"/>
    </row>
    <row r="3" spans="1:11" s="3" customFormat="1" x14ac:dyDescent="0.2">
      <c r="A3" s="119" t="s">
        <v>287</v>
      </c>
      <c r="B3" s="949"/>
      <c r="C3" s="951"/>
      <c r="D3" s="951"/>
      <c r="E3" s="363"/>
      <c r="F3" s="1108"/>
      <c r="G3" s="363"/>
      <c r="H3" s="363"/>
      <c r="J3" s="31"/>
    </row>
    <row r="4" spans="1:11" s="122" customFormat="1" x14ac:dyDescent="0.2">
      <c r="A4" s="119" t="s">
        <v>288</v>
      </c>
      <c r="B4" s="949"/>
      <c r="C4" s="950"/>
      <c r="D4" s="950"/>
      <c r="E4" s="951"/>
      <c r="F4" s="930"/>
      <c r="G4" s="363"/>
      <c r="H4" s="363"/>
      <c r="I4" s="121" t="s">
        <v>290</v>
      </c>
      <c r="J4" s="953"/>
    </row>
    <row r="5" spans="1:11" s="122" customFormat="1" x14ac:dyDescent="0.2">
      <c r="A5" s="119" t="s">
        <v>97</v>
      </c>
      <c r="B5" s="949"/>
      <c r="C5" s="950"/>
      <c r="D5" s="950"/>
      <c r="E5" s="950"/>
      <c r="F5" s="931"/>
      <c r="G5" s="363"/>
      <c r="H5" s="363"/>
      <c r="I5" s="363"/>
      <c r="J5" s="953"/>
    </row>
    <row r="6" spans="1:11" s="122" customFormat="1" x14ac:dyDescent="0.2">
      <c r="A6" s="119" t="s">
        <v>98</v>
      </c>
      <c r="B6" s="949"/>
      <c r="C6" s="950"/>
      <c r="D6" s="950"/>
      <c r="E6" s="950"/>
      <c r="F6" s="931"/>
      <c r="G6" s="951"/>
      <c r="H6" s="951"/>
      <c r="I6" s="951"/>
      <c r="J6" s="952"/>
    </row>
    <row r="7" spans="1:11" ht="3.75" customHeight="1" x14ac:dyDescent="0.25">
      <c r="A7" s="32"/>
      <c r="B7" s="949"/>
      <c r="C7" s="950"/>
      <c r="D7" s="950"/>
      <c r="E7" s="950"/>
      <c r="F7" s="931"/>
      <c r="G7" s="949"/>
      <c r="H7" s="950"/>
      <c r="I7" s="950"/>
      <c r="J7" s="954"/>
    </row>
    <row r="8" spans="1:11" s="39" customFormat="1" ht="12.95" customHeight="1" x14ac:dyDescent="0.25">
      <c r="A8" s="38" t="s">
        <v>291</v>
      </c>
      <c r="B8" s="955"/>
      <c r="C8" s="956"/>
      <c r="D8" s="956"/>
      <c r="E8" s="956"/>
      <c r="F8" s="932"/>
      <c r="G8" s="956"/>
      <c r="H8" s="956"/>
      <c r="I8" s="956"/>
      <c r="J8" s="957"/>
    </row>
    <row r="9" spans="1:11" s="916" customFormat="1" ht="11.25" customHeight="1" x14ac:dyDescent="0.2">
      <c r="A9" s="958" t="s">
        <v>208</v>
      </c>
      <c r="B9" s="959"/>
      <c r="C9" s="960"/>
      <c r="D9" s="960"/>
      <c r="E9" s="960"/>
      <c r="F9" s="932"/>
      <c r="G9" s="960"/>
      <c r="H9" s="960"/>
      <c r="I9" s="960"/>
      <c r="J9" s="961"/>
    </row>
    <row r="10" spans="1:11" s="916" customFormat="1" ht="11.25" customHeight="1" x14ac:dyDescent="0.2">
      <c r="A10" s="958" t="s">
        <v>292</v>
      </c>
      <c r="B10" s="959"/>
      <c r="C10" s="960"/>
      <c r="D10" s="960"/>
      <c r="E10" s="960"/>
      <c r="F10" s="932"/>
      <c r="G10" s="960"/>
      <c r="H10" s="960"/>
      <c r="I10" s="960"/>
      <c r="J10" s="961"/>
    </row>
    <row r="11" spans="1:11" s="916" customFormat="1" ht="11.25" customHeight="1" x14ac:dyDescent="0.2">
      <c r="A11" s="962" t="s">
        <v>293</v>
      </c>
      <c r="B11" s="959"/>
      <c r="C11" s="960"/>
      <c r="D11" s="960"/>
      <c r="E11" s="960"/>
      <c r="F11" s="932"/>
      <c r="G11" s="960"/>
      <c r="H11" s="960"/>
      <c r="I11" s="960"/>
      <c r="J11" s="961"/>
    </row>
    <row r="12" spans="1:11" s="916" customFormat="1" ht="11.25" customHeight="1" x14ac:dyDescent="0.2">
      <c r="A12" s="962" t="s">
        <v>779</v>
      </c>
      <c r="B12" s="959"/>
      <c r="C12" s="960"/>
      <c r="D12" s="960"/>
      <c r="E12" s="960"/>
      <c r="F12" s="932"/>
      <c r="G12" s="960"/>
      <c r="H12" s="960"/>
      <c r="I12" s="960"/>
      <c r="J12" s="961"/>
    </row>
    <row r="13" spans="1:11" s="916" customFormat="1" ht="11.25" customHeight="1" x14ac:dyDescent="0.2">
      <c r="A13" s="962" t="s">
        <v>449</v>
      </c>
      <c r="B13" s="959"/>
      <c r="C13" s="960"/>
      <c r="D13" s="960"/>
      <c r="E13" s="960"/>
      <c r="F13" s="932"/>
      <c r="G13" s="960"/>
      <c r="H13" s="960"/>
      <c r="I13" s="960"/>
      <c r="J13" s="961"/>
    </row>
    <row r="14" spans="1:11" s="916" customFormat="1" ht="11.25" customHeight="1" x14ac:dyDescent="0.2">
      <c r="A14" s="963" t="s">
        <v>209</v>
      </c>
      <c r="B14" s="964"/>
      <c r="C14" s="965"/>
      <c r="D14" s="965"/>
      <c r="E14" s="965"/>
      <c r="F14" s="933"/>
      <c r="G14" s="965"/>
      <c r="H14" s="965"/>
      <c r="I14" s="965"/>
      <c r="J14" s="966"/>
      <c r="K14" s="917"/>
    </row>
    <row r="15" spans="1:11" s="916" customFormat="1" ht="11.25" customHeight="1" x14ac:dyDescent="0.2">
      <c r="A15" s="962" t="s">
        <v>1441</v>
      </c>
      <c r="B15" s="959"/>
      <c r="C15" s="960"/>
      <c r="D15" s="960"/>
      <c r="E15" s="960"/>
      <c r="F15" s="932"/>
      <c r="G15" s="960"/>
      <c r="H15" s="960"/>
      <c r="I15" s="960"/>
      <c r="J15" s="961"/>
    </row>
    <row r="16" spans="1:11" s="39" customFormat="1" ht="2.25" customHeight="1" x14ac:dyDescent="0.2">
      <c r="A16" s="967"/>
      <c r="B16" s="968"/>
      <c r="C16" s="968"/>
      <c r="D16" s="968"/>
      <c r="E16" s="968"/>
      <c r="F16" s="934"/>
      <c r="G16" s="968"/>
      <c r="H16" s="968"/>
      <c r="I16" s="968"/>
      <c r="J16" s="969"/>
    </row>
    <row r="17" spans="1:10" ht="6" customHeight="1" x14ac:dyDescent="0.2">
      <c r="A17" s="4"/>
      <c r="I17" s="34"/>
    </row>
    <row r="18" spans="1:10" ht="13.5" customHeight="1" x14ac:dyDescent="0.2">
      <c r="A18" s="40" t="s">
        <v>295</v>
      </c>
      <c r="B18" s="7"/>
      <c r="C18" s="7"/>
      <c r="D18" s="7"/>
      <c r="E18" s="7"/>
      <c r="F18" s="928" t="s">
        <v>749</v>
      </c>
      <c r="G18" s="8" t="s">
        <v>262</v>
      </c>
      <c r="H18" s="8"/>
      <c r="I18" s="8" t="s">
        <v>263</v>
      </c>
      <c r="J18" s="971" t="s">
        <v>264</v>
      </c>
    </row>
    <row r="19" spans="1:10" x14ac:dyDescent="0.2">
      <c r="A19" s="10" t="s">
        <v>265</v>
      </c>
      <c r="I19" s="972" t="s">
        <v>266</v>
      </c>
    </row>
    <row r="20" spans="1:10" x14ac:dyDescent="0.2">
      <c r="A20" s="11">
        <v>1.01</v>
      </c>
      <c r="B20" s="12" t="s">
        <v>267</v>
      </c>
      <c r="C20" s="973"/>
      <c r="D20" s="973"/>
      <c r="E20" s="974"/>
      <c r="F20" s="935" t="s">
        <v>750</v>
      </c>
      <c r="G20" s="1083"/>
      <c r="H20" s="1083"/>
      <c r="I20" s="975"/>
      <c r="J20" s="976" t="s">
        <v>1026</v>
      </c>
    </row>
    <row r="21" spans="1:10" x14ac:dyDescent="0.2">
      <c r="A21" s="13">
        <v>1.02</v>
      </c>
      <c r="B21" s="33" t="s">
        <v>268</v>
      </c>
      <c r="C21" s="973"/>
      <c r="D21" s="973"/>
      <c r="E21" s="977"/>
      <c r="F21" s="935" t="s">
        <v>750</v>
      </c>
      <c r="G21" s="1084"/>
      <c r="H21" s="1084"/>
      <c r="I21" s="73"/>
      <c r="J21" s="976" t="s">
        <v>1259</v>
      </c>
    </row>
    <row r="22" spans="1:10" x14ac:dyDescent="0.2">
      <c r="A22" s="13">
        <v>1.0249999999999999</v>
      </c>
      <c r="B22" s="14" t="s">
        <v>1191</v>
      </c>
      <c r="C22" s="34"/>
      <c r="D22" s="978"/>
      <c r="E22" s="977"/>
      <c r="F22" s="935" t="s">
        <v>750</v>
      </c>
      <c r="G22" s="1084"/>
      <c r="H22" s="1084"/>
      <c r="I22" s="73"/>
      <c r="J22" s="976" t="s">
        <v>1026</v>
      </c>
    </row>
    <row r="23" spans="1:10" x14ac:dyDescent="0.2">
      <c r="A23" s="15">
        <v>1.05</v>
      </c>
      <c r="B23" s="33" t="s">
        <v>269</v>
      </c>
      <c r="C23" s="978"/>
      <c r="D23" s="973"/>
      <c r="E23" s="974"/>
      <c r="F23" s="935" t="s">
        <v>750</v>
      </c>
      <c r="G23" s="1083"/>
      <c r="H23" s="1083"/>
      <c r="I23" s="23"/>
      <c r="J23" s="976" t="s">
        <v>1024</v>
      </c>
    </row>
    <row r="24" spans="1:10" x14ac:dyDescent="0.2">
      <c r="A24" s="15">
        <v>1.0609999999999999</v>
      </c>
      <c r="B24" s="33" t="s">
        <v>270</v>
      </c>
      <c r="C24" s="973"/>
      <c r="D24" s="973"/>
      <c r="E24" s="974"/>
      <c r="F24" s="935" t="s">
        <v>750</v>
      </c>
      <c r="G24" s="1083"/>
      <c r="H24" s="1083"/>
      <c r="I24" s="23"/>
      <c r="J24" s="976" t="s">
        <v>1035</v>
      </c>
    </row>
    <row r="25" spans="1:10" s="17" customFormat="1" x14ac:dyDescent="0.2">
      <c r="A25" s="979"/>
      <c r="B25" s="18" t="s">
        <v>294</v>
      </c>
      <c r="C25" s="282"/>
      <c r="D25" s="282"/>
      <c r="E25" s="282"/>
      <c r="F25" s="936"/>
      <c r="G25" s="1085">
        <f>SUM(G20:G24)</f>
        <v>0</v>
      </c>
      <c r="H25" s="1085"/>
      <c r="I25" s="282"/>
      <c r="J25" s="980"/>
    </row>
    <row r="26" spans="1:10" s="17" customFormat="1" ht="9.75" customHeight="1" x14ac:dyDescent="0.2">
      <c r="A26" s="979"/>
      <c r="B26" s="18"/>
      <c r="C26" s="282"/>
      <c r="D26" s="282"/>
      <c r="E26" s="282"/>
      <c r="F26" s="936"/>
      <c r="G26" s="1085"/>
      <c r="H26" s="1085"/>
      <c r="I26" s="282"/>
      <c r="J26" s="980"/>
    </row>
    <row r="27" spans="1:10" ht="14.25" x14ac:dyDescent="0.2">
      <c r="A27" s="40" t="s">
        <v>296</v>
      </c>
      <c r="B27" s="7"/>
      <c r="C27" s="7"/>
      <c r="D27" s="7"/>
      <c r="E27" s="7"/>
      <c r="F27" s="931"/>
      <c r="G27" s="8" t="s">
        <v>262</v>
      </c>
      <c r="H27" s="8"/>
      <c r="I27" s="8" t="s">
        <v>263</v>
      </c>
      <c r="J27" s="971" t="s">
        <v>264</v>
      </c>
    </row>
    <row r="28" spans="1:10" x14ac:dyDescent="0.2">
      <c r="A28" s="10" t="s">
        <v>1340</v>
      </c>
      <c r="F28" s="931"/>
      <c r="G28" s="1086"/>
      <c r="H28" s="1086"/>
      <c r="I28" s="981" t="s">
        <v>266</v>
      </c>
      <c r="J28" s="982"/>
    </row>
    <row r="29" spans="1:10" x14ac:dyDescent="0.2">
      <c r="A29" s="1242">
        <v>2.0499999999999998</v>
      </c>
      <c r="B29" s="1243" t="s">
        <v>1360</v>
      </c>
      <c r="C29" s="1244"/>
      <c r="D29" s="1244"/>
      <c r="E29" s="1245"/>
      <c r="F29" s="1246" t="s">
        <v>751</v>
      </c>
      <c r="G29" s="1247"/>
      <c r="H29" s="1247"/>
      <c r="I29" s="1244"/>
      <c r="J29" s="1248" t="s">
        <v>1331</v>
      </c>
    </row>
    <row r="30" spans="1:10" x14ac:dyDescent="0.2">
      <c r="A30" s="20" t="s">
        <v>271</v>
      </c>
      <c r="B30" s="34"/>
      <c r="C30" s="34"/>
      <c r="D30" s="34"/>
      <c r="E30" s="34"/>
      <c r="F30" s="931"/>
      <c r="G30" s="1086"/>
      <c r="H30" s="1086"/>
      <c r="I30" s="34"/>
    </row>
    <row r="31" spans="1:10" x14ac:dyDescent="0.2">
      <c r="A31" s="15">
        <v>2.0710000000000002</v>
      </c>
      <c r="B31" s="25" t="s">
        <v>272</v>
      </c>
      <c r="C31" s="973"/>
      <c r="D31" s="973"/>
      <c r="E31" s="974"/>
      <c r="F31" s="935" t="s">
        <v>751</v>
      </c>
      <c r="G31" s="1083"/>
      <c r="H31" s="1083"/>
      <c r="I31" s="23"/>
      <c r="J31" s="976" t="s">
        <v>1027</v>
      </c>
    </row>
    <row r="32" spans="1:10" x14ac:dyDescent="0.2">
      <c r="A32" s="22">
        <v>2.0720000000000001</v>
      </c>
      <c r="B32" s="25" t="s">
        <v>273</v>
      </c>
      <c r="C32" s="973"/>
      <c r="D32" s="973"/>
      <c r="E32" s="974"/>
      <c r="F32" s="935" t="s">
        <v>751</v>
      </c>
      <c r="G32" s="1083"/>
      <c r="H32" s="1083"/>
      <c r="I32" s="23"/>
      <c r="J32" s="976" t="s">
        <v>1026</v>
      </c>
    </row>
    <row r="33" spans="1:10" x14ac:dyDescent="0.2">
      <c r="A33" s="15">
        <v>2.073</v>
      </c>
      <c r="B33" s="25" t="s">
        <v>1192</v>
      </c>
      <c r="C33" s="973"/>
      <c r="D33" s="973"/>
      <c r="E33" s="974"/>
      <c r="F33" s="935" t="s">
        <v>751</v>
      </c>
      <c r="G33" s="1083"/>
      <c r="H33" s="1083"/>
      <c r="I33" s="23"/>
      <c r="J33" s="976" t="s">
        <v>1026</v>
      </c>
    </row>
    <row r="34" spans="1:10" x14ac:dyDescent="0.2">
      <c r="A34" s="15">
        <v>2.0739999999999998</v>
      </c>
      <c r="B34" s="25" t="s">
        <v>274</v>
      </c>
      <c r="C34" s="973"/>
      <c r="D34" s="973"/>
      <c r="E34" s="974"/>
      <c r="F34" s="935" t="s">
        <v>751</v>
      </c>
      <c r="G34" s="1083"/>
      <c r="H34" s="1083"/>
      <c r="I34" s="23"/>
      <c r="J34" s="976" t="s">
        <v>1026</v>
      </c>
    </row>
    <row r="35" spans="1:10" x14ac:dyDescent="0.2">
      <c r="A35" s="20" t="s">
        <v>275</v>
      </c>
      <c r="B35" s="34"/>
      <c r="C35" s="34"/>
      <c r="D35" s="34"/>
      <c r="E35" s="34"/>
      <c r="F35" s="931"/>
      <c r="G35" s="1086"/>
      <c r="H35" s="1086"/>
      <c r="I35" s="34"/>
    </row>
    <row r="36" spans="1:10" x14ac:dyDescent="0.2">
      <c r="A36" s="15">
        <v>2.0819999999999999</v>
      </c>
      <c r="B36" s="12" t="s">
        <v>276</v>
      </c>
      <c r="C36" s="973"/>
      <c r="D36" s="983"/>
      <c r="E36" s="983"/>
      <c r="F36" s="937" t="s">
        <v>752</v>
      </c>
      <c r="G36" s="1087"/>
      <c r="H36" s="1087"/>
      <c r="I36" s="12"/>
      <c r="J36" s="976" t="s">
        <v>1027</v>
      </c>
    </row>
    <row r="37" spans="1:10" x14ac:dyDescent="0.2">
      <c r="A37" s="22">
        <v>2.0840000000000001</v>
      </c>
      <c r="B37" s="12" t="s">
        <v>277</v>
      </c>
      <c r="C37" s="973"/>
      <c r="D37" s="973"/>
      <c r="E37" s="973"/>
      <c r="F37" s="937" t="s">
        <v>752</v>
      </c>
      <c r="G37" s="1087"/>
      <c r="H37" s="1087"/>
      <c r="I37" s="12"/>
      <c r="J37" s="976" t="s">
        <v>731</v>
      </c>
    </row>
    <row r="38" spans="1:10" x14ac:dyDescent="0.2">
      <c r="A38" s="15">
        <v>2.085</v>
      </c>
      <c r="B38" s="27" t="s">
        <v>1196</v>
      </c>
      <c r="C38" s="973"/>
      <c r="D38" s="978"/>
      <c r="E38" s="978"/>
      <c r="F38" s="937" t="s">
        <v>752</v>
      </c>
      <c r="G38" s="1087"/>
      <c r="H38" s="1087"/>
      <c r="I38" s="12"/>
      <c r="J38" s="976" t="s">
        <v>1026</v>
      </c>
    </row>
    <row r="39" spans="1:10" x14ac:dyDescent="0.2">
      <c r="A39" s="15">
        <v>2.0859999999999999</v>
      </c>
      <c r="B39" s="25" t="s">
        <v>1195</v>
      </c>
      <c r="C39" s="973"/>
      <c r="D39" s="973"/>
      <c r="E39" s="973"/>
      <c r="F39" s="937" t="s">
        <v>752</v>
      </c>
      <c r="G39" s="1087"/>
      <c r="H39" s="1087"/>
      <c r="I39" s="12"/>
      <c r="J39" s="976" t="s">
        <v>1026</v>
      </c>
    </row>
    <row r="40" spans="1:10" x14ac:dyDescent="0.2">
      <c r="A40" s="15">
        <v>2.0870000000000002</v>
      </c>
      <c r="B40" s="25" t="s">
        <v>278</v>
      </c>
      <c r="C40" s="973"/>
      <c r="D40" s="973"/>
      <c r="E40" s="974"/>
      <c r="F40" s="935" t="s">
        <v>752</v>
      </c>
      <c r="G40" s="1083"/>
      <c r="H40" s="1083"/>
      <c r="I40" s="23"/>
      <c r="J40" s="976" t="s">
        <v>1027</v>
      </c>
    </row>
    <row r="41" spans="1:10" x14ac:dyDescent="0.2">
      <c r="A41" s="20" t="s">
        <v>450</v>
      </c>
      <c r="B41" s="34"/>
      <c r="C41" s="34"/>
      <c r="D41" s="34"/>
      <c r="E41" s="34"/>
      <c r="F41" s="931"/>
      <c r="G41" s="1086"/>
      <c r="H41" s="1086"/>
      <c r="I41" s="34"/>
      <c r="J41" s="953"/>
    </row>
    <row r="42" spans="1:10" x14ac:dyDescent="0.2">
      <c r="A42" s="15">
        <v>2.09</v>
      </c>
      <c r="B42" s="27" t="s">
        <v>451</v>
      </c>
      <c r="C42" s="973"/>
      <c r="D42" s="973"/>
      <c r="E42" s="973"/>
      <c r="F42" s="937" t="s">
        <v>753</v>
      </c>
      <c r="G42" s="1087"/>
      <c r="H42" s="1087"/>
      <c r="I42" s="12"/>
      <c r="J42" s="976" t="s">
        <v>1026</v>
      </c>
    </row>
    <row r="43" spans="1:10" x14ac:dyDescent="0.2">
      <c r="A43" s="15">
        <v>2.1</v>
      </c>
      <c r="B43" s="27" t="s">
        <v>279</v>
      </c>
      <c r="C43" s="973"/>
      <c r="D43" s="973"/>
      <c r="E43" s="973"/>
      <c r="F43" s="937" t="s">
        <v>753</v>
      </c>
      <c r="G43" s="1087"/>
      <c r="H43" s="1087"/>
      <c r="I43" s="12"/>
      <c r="J43" s="976" t="s">
        <v>1028</v>
      </c>
    </row>
    <row r="44" spans="1:10" x14ac:dyDescent="0.2">
      <c r="A44" s="15">
        <v>2.121</v>
      </c>
      <c r="B44" s="25" t="s">
        <v>280</v>
      </c>
      <c r="C44" s="973"/>
      <c r="D44" s="973"/>
      <c r="E44" s="973"/>
      <c r="F44" s="937" t="s">
        <v>753</v>
      </c>
      <c r="G44" s="1087"/>
      <c r="H44" s="1087"/>
      <c r="I44" s="12"/>
      <c r="J44" s="976" t="s">
        <v>1026</v>
      </c>
    </row>
    <row r="45" spans="1:10" x14ac:dyDescent="0.2">
      <c r="A45" s="15">
        <v>2.13</v>
      </c>
      <c r="B45" s="25" t="s">
        <v>1193</v>
      </c>
      <c r="C45" s="973"/>
      <c r="D45" s="973"/>
      <c r="E45" s="973"/>
      <c r="F45" s="937" t="s">
        <v>753</v>
      </c>
      <c r="G45" s="1087"/>
      <c r="H45" s="1087"/>
      <c r="I45" s="12"/>
      <c r="J45" s="976" t="s">
        <v>1028</v>
      </c>
    </row>
    <row r="46" spans="1:10" x14ac:dyDescent="0.2">
      <c r="A46" s="28">
        <v>2.141</v>
      </c>
      <c r="B46" s="35" t="s">
        <v>281</v>
      </c>
      <c r="C46" s="983"/>
      <c r="D46" s="983"/>
      <c r="E46" s="983"/>
      <c r="F46" s="937" t="s">
        <v>753</v>
      </c>
      <c r="G46" s="1088"/>
      <c r="H46" s="1088"/>
      <c r="I46" s="984"/>
      <c r="J46" s="976" t="s">
        <v>1029</v>
      </c>
    </row>
    <row r="47" spans="1:10" x14ac:dyDescent="0.2">
      <c r="A47" s="15">
        <v>2.15</v>
      </c>
      <c r="B47" s="25" t="s">
        <v>282</v>
      </c>
      <c r="C47" s="973"/>
      <c r="D47" s="973"/>
      <c r="E47" s="973"/>
      <c r="F47" s="937" t="s">
        <v>753</v>
      </c>
      <c r="G47" s="1087"/>
      <c r="H47" s="1087"/>
      <c r="I47" s="12"/>
      <c r="J47" s="976" t="s">
        <v>1029</v>
      </c>
    </row>
    <row r="48" spans="1:10" x14ac:dyDescent="0.2">
      <c r="A48" s="15">
        <v>2.17</v>
      </c>
      <c r="B48" s="27" t="s">
        <v>1194</v>
      </c>
      <c r="C48" s="973"/>
      <c r="D48" s="973"/>
      <c r="E48" s="974"/>
      <c r="F48" s="937" t="s">
        <v>753</v>
      </c>
      <c r="G48" s="1083"/>
      <c r="H48" s="1083"/>
      <c r="I48" s="23"/>
      <c r="J48" s="976" t="s">
        <v>1030</v>
      </c>
    </row>
    <row r="49" spans="1:10" x14ac:dyDescent="0.2">
      <c r="A49" s="15">
        <v>2.2000000000000002</v>
      </c>
      <c r="B49" s="27" t="s">
        <v>283</v>
      </c>
      <c r="C49" s="973"/>
      <c r="D49" s="973"/>
      <c r="E49" s="974"/>
      <c r="F49" s="937" t="s">
        <v>753</v>
      </c>
      <c r="G49" s="1083"/>
      <c r="H49" s="1083"/>
      <c r="I49" s="23"/>
      <c r="J49" s="976" t="s">
        <v>1028</v>
      </c>
    </row>
    <row r="50" spans="1:10" x14ac:dyDescent="0.2">
      <c r="A50" s="20" t="s">
        <v>284</v>
      </c>
      <c r="B50" s="34"/>
      <c r="C50" s="34"/>
      <c r="D50" s="34"/>
      <c r="E50" s="34"/>
      <c r="F50" s="931"/>
      <c r="G50" s="1086"/>
      <c r="H50" s="1086"/>
      <c r="I50" s="34"/>
    </row>
    <row r="51" spans="1:10" x14ac:dyDescent="0.2">
      <c r="A51" s="22">
        <v>2.2810000000000001</v>
      </c>
      <c r="B51" s="25" t="s">
        <v>1197</v>
      </c>
      <c r="C51" s="973"/>
      <c r="D51" s="973"/>
      <c r="E51" s="974"/>
      <c r="F51" s="937" t="s">
        <v>754</v>
      </c>
      <c r="G51" s="1083"/>
      <c r="H51" s="1083"/>
      <c r="I51" s="23"/>
      <c r="J51" s="976" t="s">
        <v>31</v>
      </c>
    </row>
    <row r="52" spans="1:10" x14ac:dyDescent="0.2">
      <c r="A52" s="22">
        <v>2.282</v>
      </c>
      <c r="B52" s="25" t="s">
        <v>1423</v>
      </c>
      <c r="C52" s="973"/>
      <c r="D52" s="983"/>
      <c r="E52" s="985"/>
      <c r="F52" s="1252" t="s">
        <v>754</v>
      </c>
      <c r="G52" s="1083"/>
      <c r="H52" s="1083"/>
      <c r="I52" s="23"/>
      <c r="J52" s="976" t="s">
        <v>31</v>
      </c>
    </row>
    <row r="53" spans="1:10" x14ac:dyDescent="0.2">
      <c r="A53" s="15">
        <v>2.29</v>
      </c>
      <c r="B53" s="27" t="s">
        <v>285</v>
      </c>
      <c r="C53" s="973"/>
      <c r="D53" s="983"/>
      <c r="E53" s="985"/>
      <c r="F53" s="937" t="s">
        <v>754</v>
      </c>
      <c r="G53" s="1083"/>
      <c r="H53" s="1083"/>
      <c r="I53" s="23"/>
      <c r="J53" s="976" t="s">
        <v>31</v>
      </c>
    </row>
    <row r="54" spans="1:10" s="43" customFormat="1" x14ac:dyDescent="0.2">
      <c r="A54" s="15">
        <v>2.2999999999999998</v>
      </c>
      <c r="B54" s="27" t="s">
        <v>1226</v>
      </c>
      <c r="C54" s="973"/>
      <c r="D54" s="973"/>
      <c r="E54" s="973"/>
      <c r="F54" s="937" t="s">
        <v>754</v>
      </c>
      <c r="G54" s="1083"/>
      <c r="H54" s="1083"/>
      <c r="I54" s="23"/>
      <c r="J54" s="976" t="s">
        <v>1027</v>
      </c>
    </row>
    <row r="55" spans="1:10" s="43" customFormat="1" ht="12" x14ac:dyDescent="0.2">
      <c r="A55" s="41" t="s">
        <v>297</v>
      </c>
      <c r="B55" s="42"/>
      <c r="C55" s="42"/>
      <c r="D55" s="986"/>
      <c r="E55" s="987"/>
      <c r="F55" s="938"/>
      <c r="G55" s="929"/>
      <c r="H55" s="929"/>
      <c r="I55" s="42"/>
      <c r="J55" s="988"/>
    </row>
    <row r="56" spans="1:10" s="43" customFormat="1" x14ac:dyDescent="0.2">
      <c r="A56" s="45">
        <v>2.33</v>
      </c>
      <c r="B56" s="46" t="s">
        <v>1198</v>
      </c>
      <c r="C56" s="989"/>
      <c r="D56" s="990"/>
      <c r="E56" s="991"/>
      <c r="F56" s="937" t="s">
        <v>755</v>
      </c>
      <c r="G56" s="1089"/>
      <c r="H56" s="1073"/>
      <c r="I56" s="1072" t="s">
        <v>138</v>
      </c>
      <c r="J56" s="976" t="s">
        <v>37</v>
      </c>
    </row>
    <row r="57" spans="1:10" s="43" customFormat="1" x14ac:dyDescent="0.2">
      <c r="A57" s="45">
        <v>2.34</v>
      </c>
      <c r="B57" s="46" t="s">
        <v>139</v>
      </c>
      <c r="C57" s="989"/>
      <c r="D57" s="990"/>
      <c r="E57" s="991"/>
      <c r="F57" s="937" t="s">
        <v>755</v>
      </c>
      <c r="G57" s="1089"/>
      <c r="H57" s="1073"/>
      <c r="I57" s="1072" t="s">
        <v>138</v>
      </c>
      <c r="J57" s="976" t="s">
        <v>37</v>
      </c>
    </row>
    <row r="58" spans="1:10" s="43" customFormat="1" x14ac:dyDescent="0.2">
      <c r="A58" s="45">
        <v>2.35</v>
      </c>
      <c r="B58" s="46" t="s">
        <v>140</v>
      </c>
      <c r="C58" s="989"/>
      <c r="D58" s="990"/>
      <c r="E58" s="991"/>
      <c r="F58" s="937" t="s">
        <v>755</v>
      </c>
      <c r="G58" s="1089"/>
      <c r="H58" s="1073"/>
      <c r="I58" s="1072" t="s">
        <v>138</v>
      </c>
      <c r="J58" s="976" t="s">
        <v>37</v>
      </c>
    </row>
    <row r="59" spans="1:10" s="43" customFormat="1" x14ac:dyDescent="0.2">
      <c r="A59" s="45">
        <v>2.36</v>
      </c>
      <c r="B59" s="46" t="s">
        <v>141</v>
      </c>
      <c r="C59" s="989"/>
      <c r="D59" s="990"/>
      <c r="E59" s="991"/>
      <c r="F59" s="937" t="s">
        <v>755</v>
      </c>
      <c r="G59" s="1089"/>
      <c r="H59" s="1073"/>
      <c r="I59" s="1072" t="s">
        <v>138</v>
      </c>
      <c r="J59" s="976" t="s">
        <v>37</v>
      </c>
    </row>
    <row r="60" spans="1:10" s="43" customFormat="1" x14ac:dyDescent="0.2">
      <c r="A60" s="45">
        <v>2.37</v>
      </c>
      <c r="B60" s="46" t="s">
        <v>142</v>
      </c>
      <c r="C60" s="989"/>
      <c r="D60" s="990"/>
      <c r="E60" s="991"/>
      <c r="F60" s="937" t="s">
        <v>755</v>
      </c>
      <c r="G60" s="1089"/>
      <c r="H60" s="1073"/>
      <c r="I60" s="1072" t="s">
        <v>138</v>
      </c>
      <c r="J60" s="976" t="s">
        <v>37</v>
      </c>
    </row>
    <row r="61" spans="1:10" s="43" customFormat="1" x14ac:dyDescent="0.2">
      <c r="A61" s="49">
        <v>2.41</v>
      </c>
      <c r="B61" s="1253" t="s">
        <v>1424</v>
      </c>
      <c r="C61" s="989"/>
      <c r="D61" s="990"/>
      <c r="E61" s="991"/>
      <c r="F61" s="937" t="s">
        <v>755</v>
      </c>
      <c r="G61" s="1089"/>
      <c r="H61" s="1090"/>
      <c r="I61" s="989"/>
      <c r="J61" s="976" t="s">
        <v>37</v>
      </c>
    </row>
    <row r="62" spans="1:10" s="43" customFormat="1" x14ac:dyDescent="0.2">
      <c r="A62" s="51">
        <v>2.4159999999999999</v>
      </c>
      <c r="B62" s="1254" t="s">
        <v>1425</v>
      </c>
      <c r="C62" s="52"/>
      <c r="D62" s="994"/>
      <c r="E62" s="991"/>
      <c r="F62" s="937" t="s">
        <v>755</v>
      </c>
      <c r="G62" s="1089"/>
      <c r="H62" s="1089"/>
      <c r="I62" s="50"/>
      <c r="J62" s="976" t="s">
        <v>37</v>
      </c>
    </row>
    <row r="63" spans="1:10" s="43" customFormat="1" x14ac:dyDescent="0.2">
      <c r="A63" s="48">
        <v>2.6</v>
      </c>
      <c r="B63" s="52" t="s">
        <v>298</v>
      </c>
      <c r="C63" s="63"/>
      <c r="D63" s="990"/>
      <c r="E63" s="991"/>
      <c r="F63" s="937" t="s">
        <v>756</v>
      </c>
      <c r="G63" s="1089"/>
      <c r="H63" s="1089"/>
      <c r="I63" s="50"/>
      <c r="J63" s="976" t="s">
        <v>1032</v>
      </c>
    </row>
    <row r="64" spans="1:10" s="43" customFormat="1" x14ac:dyDescent="0.2">
      <c r="A64" s="49">
        <v>2.61</v>
      </c>
      <c r="B64" s="50" t="s">
        <v>299</v>
      </c>
      <c r="C64" s="989"/>
      <c r="D64" s="990"/>
      <c r="E64" s="993"/>
      <c r="F64" s="937" t="s">
        <v>756</v>
      </c>
      <c r="G64" s="1092"/>
      <c r="H64" s="1092"/>
      <c r="I64" s="52"/>
      <c r="J64" s="976" t="s">
        <v>1033</v>
      </c>
    </row>
    <row r="65" spans="1:10" s="43" customFormat="1" x14ac:dyDescent="0.2">
      <c r="A65" s="49">
        <v>2.62</v>
      </c>
      <c r="B65" s="50" t="s">
        <v>1031</v>
      </c>
      <c r="C65" s="989"/>
      <c r="D65" s="990"/>
      <c r="E65" s="993"/>
      <c r="F65" s="937" t="s">
        <v>756</v>
      </c>
      <c r="G65" s="1092"/>
      <c r="H65" s="1092"/>
      <c r="I65" s="52"/>
      <c r="J65" s="976" t="s">
        <v>1034</v>
      </c>
    </row>
    <row r="66" spans="1:10" s="43" customFormat="1" ht="12" x14ac:dyDescent="0.2">
      <c r="A66" s="53"/>
      <c r="B66" s="54" t="s">
        <v>426</v>
      </c>
      <c r="C66" s="54"/>
      <c r="D66" s="54"/>
      <c r="E66" s="995"/>
      <c r="F66" s="939"/>
      <c r="G66" s="939">
        <f>SUM(G29:G54)+SUM(G61:G65)</f>
        <v>0</v>
      </c>
      <c r="H66" s="939"/>
      <c r="I66" s="54"/>
      <c r="J66" s="996"/>
    </row>
    <row r="67" spans="1:10" s="43" customFormat="1" ht="12" x14ac:dyDescent="0.2">
      <c r="A67" s="926"/>
      <c r="B67" s="927"/>
      <c r="C67" s="927"/>
      <c r="D67" s="927"/>
      <c r="E67" s="997"/>
      <c r="F67" s="940"/>
      <c r="G67" s="940"/>
      <c r="H67" s="940"/>
      <c r="I67" s="927"/>
      <c r="J67" s="996"/>
    </row>
    <row r="68" spans="1:10" s="55" customFormat="1" ht="6.75" customHeight="1" x14ac:dyDescent="0.2">
      <c r="A68" s="926"/>
      <c r="B68" s="927"/>
      <c r="C68" s="927"/>
      <c r="D68" s="927"/>
      <c r="E68" s="997"/>
      <c r="F68" s="940"/>
      <c r="G68" s="940"/>
      <c r="H68" s="940"/>
      <c r="I68" s="927"/>
      <c r="J68" s="996"/>
    </row>
    <row r="69" spans="1:10" ht="14.25" x14ac:dyDescent="0.2">
      <c r="A69" s="40" t="s">
        <v>427</v>
      </c>
      <c r="B69" s="7"/>
      <c r="C69" s="7"/>
      <c r="D69" s="7"/>
      <c r="E69" s="998"/>
      <c r="F69" s="941"/>
      <c r="G69" s="8" t="s">
        <v>262</v>
      </c>
      <c r="H69" s="8"/>
      <c r="I69" s="8" t="s">
        <v>263</v>
      </c>
      <c r="J69" s="971" t="s">
        <v>264</v>
      </c>
    </row>
    <row r="70" spans="1:10" s="43" customFormat="1" ht="12" x14ac:dyDescent="0.2">
      <c r="A70" s="56" t="s">
        <v>300</v>
      </c>
      <c r="B70" s="57"/>
      <c r="C70" s="999"/>
      <c r="D70" s="999"/>
      <c r="E70" s="997"/>
      <c r="F70" s="940"/>
      <c r="G70" s="1094"/>
      <c r="H70" s="1094"/>
      <c r="I70" s="981" t="s">
        <v>266</v>
      </c>
      <c r="J70" s="982"/>
    </row>
    <row r="71" spans="1:10" s="43" customFormat="1" x14ac:dyDescent="0.2">
      <c r="A71" s="45">
        <v>3.0249999999999999</v>
      </c>
      <c r="B71" s="58" t="s">
        <v>301</v>
      </c>
      <c r="C71" s="1000"/>
      <c r="D71" s="1001"/>
      <c r="E71" s="991"/>
      <c r="F71" s="937" t="s">
        <v>757</v>
      </c>
      <c r="G71" s="1089"/>
      <c r="H71" s="1089"/>
      <c r="I71" s="50"/>
      <c r="J71" s="976" t="s">
        <v>1026</v>
      </c>
    </row>
    <row r="72" spans="1:10" s="43" customFormat="1" x14ac:dyDescent="0.2">
      <c r="A72" s="45">
        <v>3.06</v>
      </c>
      <c r="B72" s="59" t="s">
        <v>302</v>
      </c>
      <c r="C72" s="989"/>
      <c r="D72" s="990"/>
      <c r="E72" s="993"/>
      <c r="F72" s="937" t="s">
        <v>757</v>
      </c>
      <c r="G72" s="1090"/>
      <c r="H72" s="1090"/>
      <c r="I72" s="989"/>
      <c r="J72" s="976" t="s">
        <v>1041</v>
      </c>
    </row>
    <row r="73" spans="1:10" s="43" customFormat="1" ht="12" x14ac:dyDescent="0.2">
      <c r="A73" s="60" t="s">
        <v>303</v>
      </c>
      <c r="B73" s="61"/>
      <c r="C73" s="1002"/>
      <c r="D73" s="986"/>
      <c r="E73" s="1003"/>
      <c r="F73" s="942"/>
      <c r="G73" s="930"/>
      <c r="H73" s="930"/>
      <c r="I73" s="1002"/>
      <c r="J73" s="1004"/>
    </row>
    <row r="74" spans="1:10" s="55" customFormat="1" x14ac:dyDescent="0.2">
      <c r="A74" s="45">
        <v>3.101</v>
      </c>
      <c r="B74" s="46" t="s">
        <v>1199</v>
      </c>
      <c r="C74" s="989"/>
      <c r="D74" s="990"/>
      <c r="E74" s="991"/>
      <c r="F74" s="937" t="s">
        <v>758</v>
      </c>
      <c r="G74" s="1090"/>
      <c r="H74" s="1090"/>
      <c r="I74" s="989"/>
      <c r="J74" s="976" t="s">
        <v>1038</v>
      </c>
    </row>
    <row r="75" spans="1:10" s="55" customFormat="1" x14ac:dyDescent="0.2">
      <c r="A75" s="45">
        <v>3.1110000000000002</v>
      </c>
      <c r="B75" s="62" t="s">
        <v>1200</v>
      </c>
      <c r="C75" s="1002"/>
      <c r="D75" s="990"/>
      <c r="E75" s="1005"/>
      <c r="F75" s="937" t="s">
        <v>758</v>
      </c>
      <c r="G75" s="1093"/>
      <c r="H75" s="1093"/>
      <c r="I75" s="992"/>
      <c r="J75" s="976" t="s">
        <v>1037</v>
      </c>
    </row>
    <row r="76" spans="1:10" x14ac:dyDescent="0.2">
      <c r="A76" s="45">
        <v>3.1120000000000001</v>
      </c>
      <c r="B76" s="62" t="s">
        <v>1201</v>
      </c>
      <c r="C76" s="63"/>
      <c r="D76" s="990"/>
      <c r="E76" s="1005"/>
      <c r="F76" s="937" t="s">
        <v>758</v>
      </c>
      <c r="G76" s="1090"/>
      <c r="H76" s="1090"/>
      <c r="I76" s="989"/>
      <c r="J76" s="976" t="s">
        <v>1038</v>
      </c>
    </row>
    <row r="77" spans="1:10" s="43" customFormat="1" x14ac:dyDescent="0.2">
      <c r="A77" s="45">
        <v>3.113</v>
      </c>
      <c r="B77" s="62" t="s">
        <v>1202</v>
      </c>
      <c r="C77" s="1006"/>
      <c r="D77" s="990"/>
      <c r="E77" s="1005"/>
      <c r="F77" s="937" t="s">
        <v>758</v>
      </c>
      <c r="G77" s="1092"/>
      <c r="H77" s="1092"/>
      <c r="I77" s="52"/>
      <c r="J77" s="976" t="s">
        <v>1038</v>
      </c>
    </row>
    <row r="78" spans="1:10" s="43" customFormat="1" x14ac:dyDescent="0.2">
      <c r="A78" s="45">
        <v>3.1139999999999999</v>
      </c>
      <c r="B78" s="62" t="s">
        <v>1203</v>
      </c>
      <c r="C78" s="63"/>
      <c r="D78" s="990"/>
      <c r="E78" s="1005"/>
      <c r="F78" s="937" t="s">
        <v>758</v>
      </c>
      <c r="G78" s="1090"/>
      <c r="H78" s="1090"/>
      <c r="I78" s="989"/>
      <c r="J78" s="976" t="s">
        <v>1037</v>
      </c>
    </row>
    <row r="79" spans="1:10" s="43" customFormat="1" x14ac:dyDescent="0.2">
      <c r="A79" s="49">
        <v>3.1150000000000002</v>
      </c>
      <c r="B79" s="63" t="s">
        <v>1204</v>
      </c>
      <c r="C79" s="63"/>
      <c r="D79" s="990"/>
      <c r="E79" s="1005"/>
      <c r="F79" s="937" t="s">
        <v>758</v>
      </c>
      <c r="G79" s="1089"/>
      <c r="H79" s="1090"/>
      <c r="I79" s="989"/>
      <c r="J79" s="976" t="s">
        <v>1037</v>
      </c>
    </row>
    <row r="80" spans="1:10" s="43" customFormat="1" x14ac:dyDescent="0.2">
      <c r="A80" s="49">
        <v>3.1160000000000001</v>
      </c>
      <c r="B80" s="63" t="s">
        <v>1205</v>
      </c>
      <c r="C80" s="63"/>
      <c r="D80" s="990"/>
      <c r="E80" s="1005"/>
      <c r="F80" s="937" t="s">
        <v>758</v>
      </c>
      <c r="G80" s="1089"/>
      <c r="H80" s="1090"/>
      <c r="I80" s="989"/>
      <c r="J80" s="976" t="s">
        <v>1038</v>
      </c>
    </row>
    <row r="81" spans="1:10" s="43" customFormat="1" x14ac:dyDescent="0.2">
      <c r="A81" s="49">
        <v>3.117</v>
      </c>
      <c r="B81" s="63" t="s">
        <v>1206</v>
      </c>
      <c r="C81" s="63"/>
      <c r="D81" s="990"/>
      <c r="E81" s="1005"/>
      <c r="F81" s="937" t="s">
        <v>758</v>
      </c>
      <c r="G81" s="1089"/>
      <c r="H81" s="1090"/>
      <c r="I81" s="989"/>
      <c r="J81" s="976" t="s">
        <v>1038</v>
      </c>
    </row>
    <row r="82" spans="1:10" s="43" customFormat="1" ht="12" x14ac:dyDescent="0.2">
      <c r="A82" s="60" t="s">
        <v>304</v>
      </c>
      <c r="B82" s="64"/>
      <c r="C82" s="1002"/>
      <c r="D82" s="986"/>
      <c r="E82" s="1007"/>
      <c r="F82" s="942"/>
      <c r="G82" s="930"/>
      <c r="H82" s="930"/>
      <c r="I82" s="1002"/>
      <c r="J82" s="1008"/>
    </row>
    <row r="83" spans="1:10" s="43" customFormat="1" x14ac:dyDescent="0.2">
      <c r="A83" s="48">
        <v>3.31</v>
      </c>
      <c r="B83" s="65" t="s">
        <v>1207</v>
      </c>
      <c r="C83" s="52"/>
      <c r="D83" s="990"/>
      <c r="E83" s="991"/>
      <c r="F83" s="937" t="s">
        <v>759</v>
      </c>
      <c r="G83" s="1091"/>
      <c r="H83" s="1092"/>
      <c r="I83" s="52"/>
      <c r="J83" s="976" t="s">
        <v>1028</v>
      </c>
    </row>
    <row r="84" spans="1:10" s="43" customFormat="1" x14ac:dyDescent="0.2">
      <c r="A84" s="48"/>
      <c r="B84" s="1255" t="s">
        <v>1426</v>
      </c>
      <c r="C84" s="52"/>
      <c r="D84" s="990"/>
      <c r="E84" s="991"/>
      <c r="F84" s="937" t="s">
        <v>759</v>
      </c>
      <c r="G84" s="1091"/>
      <c r="H84" s="1092"/>
      <c r="I84" s="52"/>
      <c r="J84" s="976" t="s">
        <v>1028</v>
      </c>
    </row>
    <row r="85" spans="1:10" s="43" customFormat="1" x14ac:dyDescent="0.2">
      <c r="A85" s="48"/>
      <c r="B85" s="1255" t="s">
        <v>1427</v>
      </c>
      <c r="C85" s="52"/>
      <c r="D85" s="990"/>
      <c r="E85" s="991"/>
      <c r="F85" s="937" t="s">
        <v>759</v>
      </c>
      <c r="G85" s="1091"/>
      <c r="H85" s="1092"/>
      <c r="I85" s="52"/>
      <c r="J85" s="976" t="s">
        <v>1028</v>
      </c>
    </row>
    <row r="86" spans="1:10" s="43" customFormat="1" ht="12" x14ac:dyDescent="0.2">
      <c r="A86" s="66" t="s">
        <v>305</v>
      </c>
      <c r="B86" s="67"/>
      <c r="C86" s="63"/>
      <c r="D86" s="986"/>
      <c r="E86" s="1009"/>
      <c r="F86" s="943"/>
      <c r="G86" s="1095"/>
      <c r="H86" s="1095"/>
      <c r="I86" s="63"/>
      <c r="J86" s="1010"/>
    </row>
    <row r="87" spans="1:10" s="43" customFormat="1" x14ac:dyDescent="0.2">
      <c r="A87" s="45">
        <v>3.351</v>
      </c>
      <c r="B87" s="58" t="s">
        <v>1208</v>
      </c>
      <c r="C87" s="63"/>
      <c r="D87" s="990"/>
      <c r="E87" s="991"/>
      <c r="F87" s="937" t="s">
        <v>759</v>
      </c>
      <c r="G87" s="1089"/>
      <c r="H87" s="1090"/>
      <c r="I87" s="989"/>
      <c r="J87" s="976" t="s">
        <v>1026</v>
      </c>
    </row>
    <row r="88" spans="1:10" s="43" customFormat="1" x14ac:dyDescent="0.2">
      <c r="A88" s="68">
        <v>3.3980000000000001</v>
      </c>
      <c r="B88" s="69" t="s">
        <v>306</v>
      </c>
      <c r="C88" s="1011"/>
      <c r="D88" s="990"/>
      <c r="E88" s="991"/>
      <c r="F88" s="937" t="s">
        <v>759</v>
      </c>
      <c r="G88" s="1096"/>
      <c r="H88" s="1097"/>
      <c r="I88" s="1011"/>
      <c r="J88" s="976" t="s">
        <v>1038</v>
      </c>
    </row>
    <row r="89" spans="1:10" s="43" customFormat="1" x14ac:dyDescent="0.2">
      <c r="A89" s="45">
        <v>3.399</v>
      </c>
      <c r="B89" s="59" t="s">
        <v>307</v>
      </c>
      <c r="C89" s="989"/>
      <c r="D89" s="990"/>
      <c r="E89" s="991"/>
      <c r="F89" s="937" t="s">
        <v>759</v>
      </c>
      <c r="G89" s="1089"/>
      <c r="H89" s="1090"/>
      <c r="I89" s="989"/>
      <c r="J89" s="976" t="s">
        <v>1026</v>
      </c>
    </row>
    <row r="90" spans="1:10" s="43" customFormat="1" ht="12" x14ac:dyDescent="0.2">
      <c r="A90" s="70"/>
      <c r="B90" s="71" t="s">
        <v>428</v>
      </c>
      <c r="C90" s="927"/>
      <c r="D90" s="927"/>
      <c r="E90" s="997"/>
      <c r="F90" s="940"/>
      <c r="G90" s="940">
        <f>SUM(G71:G89)</f>
        <v>0</v>
      </c>
      <c r="H90" s="940"/>
      <c r="I90" s="927"/>
      <c r="J90" s="1012"/>
    </row>
    <row r="91" spans="1:10" s="43" customFormat="1" ht="12" x14ac:dyDescent="0.2">
      <c r="A91" s="70"/>
      <c r="B91" s="71"/>
      <c r="C91" s="927"/>
      <c r="D91" s="927"/>
      <c r="E91" s="997"/>
      <c r="F91" s="940"/>
      <c r="G91" s="940"/>
      <c r="H91" s="940"/>
      <c r="I91" s="927"/>
      <c r="J91" s="1012"/>
    </row>
    <row r="92" spans="1:10" s="43" customFormat="1" ht="14.25" x14ac:dyDescent="0.2">
      <c r="A92" s="40" t="s">
        <v>429</v>
      </c>
      <c r="B92" s="7"/>
      <c r="C92" s="7"/>
      <c r="D92" s="7"/>
      <c r="E92" s="7"/>
      <c r="F92" s="931"/>
      <c r="G92" s="8" t="s">
        <v>262</v>
      </c>
      <c r="H92" s="8"/>
      <c r="I92" s="8" t="s">
        <v>263</v>
      </c>
      <c r="J92" s="971" t="s">
        <v>264</v>
      </c>
    </row>
    <row r="93" spans="1:10" s="43" customFormat="1" ht="12" x14ac:dyDescent="0.2">
      <c r="A93" s="41" t="s">
        <v>308</v>
      </c>
      <c r="B93" s="61"/>
      <c r="C93" s="1013"/>
      <c r="D93" s="1013"/>
      <c r="E93" s="1014"/>
      <c r="F93" s="944"/>
      <c r="G93" s="941"/>
      <c r="H93" s="941"/>
      <c r="I93" s="981" t="s">
        <v>266</v>
      </c>
      <c r="J93" s="982"/>
    </row>
    <row r="94" spans="1:10" s="43" customFormat="1" x14ac:dyDescent="0.2">
      <c r="A94" s="15">
        <v>4.0309999999999997</v>
      </c>
      <c r="B94" s="21" t="s">
        <v>1209</v>
      </c>
      <c r="C94" s="989"/>
      <c r="D94" s="63"/>
      <c r="E94" s="993"/>
      <c r="F94" s="945" t="s">
        <v>760</v>
      </c>
      <c r="G94" s="945"/>
      <c r="H94" s="1098"/>
      <c r="I94" s="1015"/>
      <c r="J94" s="976" t="s">
        <v>1042</v>
      </c>
    </row>
    <row r="95" spans="1:10" s="43" customFormat="1" x14ac:dyDescent="0.2">
      <c r="A95" s="22">
        <v>4.0410000000000004</v>
      </c>
      <c r="B95" s="21" t="s">
        <v>309</v>
      </c>
      <c r="C95" s="23"/>
      <c r="D95" s="23"/>
      <c r="E95" s="1016"/>
      <c r="F95" s="945" t="s">
        <v>760</v>
      </c>
      <c r="G95" s="1018"/>
      <c r="H95" s="1019"/>
      <c r="I95" s="1020"/>
      <c r="J95" s="976" t="s">
        <v>1042</v>
      </c>
    </row>
    <row r="96" spans="1:10" s="43" customFormat="1" x14ac:dyDescent="0.2">
      <c r="A96" s="22">
        <v>4.0449999999999999</v>
      </c>
      <c r="B96" s="21" t="s">
        <v>1210</v>
      </c>
      <c r="C96" s="23"/>
      <c r="D96" s="23"/>
      <c r="E96" s="1016"/>
      <c r="F96" s="945" t="s">
        <v>760</v>
      </c>
      <c r="G96" s="1018"/>
      <c r="H96" s="1019"/>
      <c r="I96" s="1020"/>
      <c r="J96" s="976" t="s">
        <v>156</v>
      </c>
    </row>
    <row r="97" spans="1:10" s="43" customFormat="1" x14ac:dyDescent="0.2">
      <c r="A97" s="15">
        <v>4.0510000000000002</v>
      </c>
      <c r="B97" s="21" t="s">
        <v>310</v>
      </c>
      <c r="C97" s="23"/>
      <c r="D97" s="23"/>
      <c r="E97" s="1016"/>
      <c r="F97" s="945" t="s">
        <v>760</v>
      </c>
      <c r="G97" s="1018"/>
      <c r="H97" s="1019"/>
      <c r="I97" s="1017"/>
      <c r="J97" s="976" t="s">
        <v>1042</v>
      </c>
    </row>
    <row r="98" spans="1:10" s="43" customFormat="1" x14ac:dyDescent="0.2">
      <c r="A98" s="22">
        <v>4.07</v>
      </c>
      <c r="B98" s="23" t="s">
        <v>1232</v>
      </c>
      <c r="C98" s="23"/>
      <c r="D98" s="23"/>
      <c r="E98" s="1016"/>
      <c r="F98" s="945" t="s">
        <v>761</v>
      </c>
      <c r="G98" s="1018"/>
      <c r="H98" s="1019"/>
      <c r="I98" s="1017"/>
      <c r="J98" s="976" t="s">
        <v>1043</v>
      </c>
    </row>
    <row r="99" spans="1:10" s="43" customFormat="1" x14ac:dyDescent="0.2">
      <c r="A99" s="22">
        <v>4.0709999999999997</v>
      </c>
      <c r="B99" s="23" t="s">
        <v>1428</v>
      </c>
      <c r="C99" s="23"/>
      <c r="D99" s="23"/>
      <c r="E99" s="1016"/>
      <c r="F99" s="945" t="s">
        <v>761</v>
      </c>
      <c r="G99" s="1018"/>
      <c r="H99" s="1019"/>
      <c r="I99" s="1017"/>
      <c r="J99" s="976" t="s">
        <v>1043</v>
      </c>
    </row>
    <row r="100" spans="1:10" s="43" customFormat="1" x14ac:dyDescent="0.2">
      <c r="A100" s="74">
        <v>4.09</v>
      </c>
      <c r="B100" s="75" t="s">
        <v>1430</v>
      </c>
      <c r="C100" s="984"/>
      <c r="D100" s="985"/>
      <c r="E100" s="1022"/>
      <c r="F100" s="945" t="s">
        <v>761</v>
      </c>
      <c r="G100" s="1100"/>
      <c r="H100" s="1100"/>
      <c r="I100" s="1021"/>
      <c r="J100" s="976" t="s">
        <v>1044</v>
      </c>
    </row>
    <row r="101" spans="1:10" s="43" customFormat="1" x14ac:dyDescent="0.2">
      <c r="A101" s="74">
        <v>4.0910000000000002</v>
      </c>
      <c r="B101" s="75" t="s">
        <v>1429</v>
      </c>
      <c r="C101" s="984"/>
      <c r="D101" s="985"/>
      <c r="E101" s="1022"/>
      <c r="F101" s="1256" t="s">
        <v>761</v>
      </c>
      <c r="G101" s="1100"/>
      <c r="H101" s="1100"/>
      <c r="I101" s="1021"/>
      <c r="J101" s="976" t="s">
        <v>1044</v>
      </c>
    </row>
    <row r="102" spans="1:10" s="55" customFormat="1" x14ac:dyDescent="0.2">
      <c r="A102" s="74">
        <v>4.0949999999999998</v>
      </c>
      <c r="B102" s="1254" t="s">
        <v>1432</v>
      </c>
      <c r="C102" s="984"/>
      <c r="D102" s="985"/>
      <c r="E102" s="1022"/>
      <c r="F102" s="945" t="s">
        <v>761</v>
      </c>
      <c r="G102" s="1100"/>
      <c r="H102" s="1100"/>
      <c r="I102" s="1021"/>
      <c r="J102" s="976" t="s">
        <v>157</v>
      </c>
    </row>
    <row r="103" spans="1:10" s="55" customFormat="1" x14ac:dyDescent="0.2">
      <c r="A103" s="74">
        <v>4.0960000000000001</v>
      </c>
      <c r="B103" s="1254" t="s">
        <v>1431</v>
      </c>
      <c r="C103" s="984"/>
      <c r="D103" s="985"/>
      <c r="E103" s="1022"/>
      <c r="F103" s="945" t="s">
        <v>761</v>
      </c>
      <c r="G103" s="1100"/>
      <c r="H103" s="1100"/>
      <c r="I103" s="1021"/>
      <c r="J103" s="976" t="s">
        <v>157</v>
      </c>
    </row>
    <row r="104" spans="1:10" x14ac:dyDescent="0.2">
      <c r="A104" s="76"/>
      <c r="B104" s="77" t="s">
        <v>430</v>
      </c>
      <c r="C104" s="77"/>
      <c r="D104" s="77"/>
      <c r="E104" s="1023"/>
      <c r="F104" s="939"/>
      <c r="G104" s="1101">
        <f>SUM(G94:G103)</f>
        <v>0</v>
      </c>
      <c r="H104" s="1101"/>
      <c r="I104" s="77"/>
      <c r="J104" s="1024"/>
    </row>
    <row r="105" spans="1:10" s="43" customFormat="1" x14ac:dyDescent="0.2">
      <c r="A105" s="78"/>
      <c r="B105" s="79"/>
      <c r="C105" s="332"/>
      <c r="D105" s="332"/>
      <c r="E105" s="1025"/>
      <c r="F105" s="944"/>
      <c r="G105" s="1102"/>
      <c r="H105" s="1102"/>
      <c r="I105" s="332"/>
      <c r="J105" s="1027"/>
    </row>
    <row r="106" spans="1:10" s="43" customFormat="1" ht="14.25" x14ac:dyDescent="0.2">
      <c r="A106" s="40" t="s">
        <v>431</v>
      </c>
      <c r="B106" s="7"/>
      <c r="C106" s="7"/>
      <c r="D106" s="7"/>
      <c r="E106" s="7"/>
      <c r="F106" s="931"/>
      <c r="G106" s="8" t="s">
        <v>262</v>
      </c>
      <c r="H106" s="8"/>
      <c r="I106" s="8" t="s">
        <v>263</v>
      </c>
      <c r="J106" s="971" t="s">
        <v>264</v>
      </c>
    </row>
    <row r="107" spans="1:10" s="43" customFormat="1" x14ac:dyDescent="0.2">
      <c r="A107" s="81" t="s">
        <v>311</v>
      </c>
      <c r="B107" s="82"/>
      <c r="C107" s="1028"/>
      <c r="D107" s="1028"/>
      <c r="E107" s="1029"/>
      <c r="F107" s="946"/>
      <c r="G107" s="1103"/>
      <c r="H107" s="1103"/>
      <c r="I107" s="981" t="s">
        <v>266</v>
      </c>
      <c r="J107" s="982"/>
    </row>
    <row r="108" spans="1:10" s="43" customFormat="1" x14ac:dyDescent="0.2">
      <c r="A108" s="72">
        <v>5.01</v>
      </c>
      <c r="B108" s="84" t="s">
        <v>312</v>
      </c>
      <c r="C108" s="1030"/>
      <c r="D108" s="974"/>
      <c r="E108" s="1016"/>
      <c r="F108" s="945" t="s">
        <v>762</v>
      </c>
      <c r="G108" s="1104"/>
      <c r="H108" s="1104"/>
      <c r="I108" s="1031"/>
      <c r="J108" s="976" t="s">
        <v>1026</v>
      </c>
    </row>
    <row r="109" spans="1:10" s="43" customFormat="1" x14ac:dyDescent="0.2">
      <c r="A109" s="22">
        <v>5.0199999999999996</v>
      </c>
      <c r="B109" s="84" t="s">
        <v>313</v>
      </c>
      <c r="C109" s="12"/>
      <c r="D109" s="974"/>
      <c r="E109" s="1016"/>
      <c r="F109" s="945" t="s">
        <v>762</v>
      </c>
      <c r="G109" s="1018"/>
      <c r="H109" s="1019"/>
      <c r="I109" s="1017"/>
      <c r="J109" s="976" t="s">
        <v>1026</v>
      </c>
    </row>
    <row r="110" spans="1:10" s="43" customFormat="1" x14ac:dyDescent="0.2">
      <c r="A110" s="15">
        <v>5.03</v>
      </c>
      <c r="B110" s="24" t="s">
        <v>314</v>
      </c>
      <c r="C110" s="12"/>
      <c r="D110" s="973"/>
      <c r="E110" s="1016"/>
      <c r="F110" s="945" t="s">
        <v>762</v>
      </c>
      <c r="G110" s="1019"/>
      <c r="H110" s="1019"/>
      <c r="I110" s="1017"/>
      <c r="J110" s="976" t="s">
        <v>1026</v>
      </c>
    </row>
    <row r="111" spans="1:10" x14ac:dyDescent="0.2">
      <c r="A111" s="28">
        <v>5.05</v>
      </c>
      <c r="B111" s="29" t="s">
        <v>315</v>
      </c>
      <c r="C111" s="75"/>
      <c r="D111" s="73"/>
      <c r="E111" s="1016"/>
      <c r="F111" s="945" t="s">
        <v>762</v>
      </c>
      <c r="G111" s="1100"/>
      <c r="H111" s="1100"/>
      <c r="I111" s="1021"/>
      <c r="J111" s="976" t="s">
        <v>1026</v>
      </c>
    </row>
    <row r="112" spans="1:10" x14ac:dyDescent="0.2">
      <c r="A112" s="15">
        <v>5.0599999999999996</v>
      </c>
      <c r="B112" s="21" t="s">
        <v>1231</v>
      </c>
      <c r="C112" s="12"/>
      <c r="D112" s="34"/>
      <c r="E112" s="1032"/>
      <c r="F112" s="945" t="s">
        <v>762</v>
      </c>
      <c r="G112" s="1018"/>
      <c r="H112" s="1018"/>
      <c r="I112" s="95"/>
      <c r="J112" s="976" t="s">
        <v>1026</v>
      </c>
    </row>
    <row r="113" spans="1:10" x14ac:dyDescent="0.2">
      <c r="A113" s="15">
        <v>5.07</v>
      </c>
      <c r="B113" s="21" t="s">
        <v>316</v>
      </c>
      <c r="C113" s="23"/>
      <c r="D113" s="75"/>
      <c r="E113" s="1032"/>
      <c r="F113" s="945" t="s">
        <v>762</v>
      </c>
      <c r="G113" s="1018"/>
      <c r="H113" s="1018"/>
      <c r="I113" s="95"/>
      <c r="J113" s="976" t="s">
        <v>1026</v>
      </c>
    </row>
    <row r="114" spans="1:10" x14ac:dyDescent="0.2">
      <c r="A114" s="15">
        <v>5.0810000000000004</v>
      </c>
      <c r="B114" s="25" t="s">
        <v>995</v>
      </c>
      <c r="C114" s="973"/>
      <c r="D114" s="974"/>
      <c r="E114" s="1016"/>
      <c r="F114" s="945" t="s">
        <v>762</v>
      </c>
      <c r="G114" s="1018"/>
      <c r="H114" s="1018"/>
      <c r="I114" s="95"/>
      <c r="J114" s="976" t="s">
        <v>1026</v>
      </c>
    </row>
    <row r="115" spans="1:10" s="17" customFormat="1" x14ac:dyDescent="0.2">
      <c r="A115" s="85"/>
      <c r="B115" s="86" t="s">
        <v>432</v>
      </c>
      <c r="C115" s="77"/>
      <c r="D115" s="77"/>
      <c r="E115" s="1023"/>
      <c r="F115" s="939"/>
      <c r="G115" s="1101">
        <f>SUM(G108:G114)</f>
        <v>0</v>
      </c>
      <c r="H115" s="1101"/>
      <c r="I115" s="77"/>
      <c r="J115" s="1024"/>
    </row>
    <row r="116" spans="1:10" s="17" customFormat="1" x14ac:dyDescent="0.2">
      <c r="A116" s="100"/>
      <c r="B116" s="88"/>
      <c r="C116" s="79"/>
      <c r="D116" s="79"/>
      <c r="E116" s="1041"/>
      <c r="F116" s="940"/>
      <c r="G116" s="1105"/>
      <c r="H116" s="1105"/>
      <c r="I116" s="79"/>
      <c r="J116" s="1042"/>
    </row>
    <row r="117" spans="1:10" ht="14.25" x14ac:dyDescent="0.2">
      <c r="A117" s="40" t="s">
        <v>433</v>
      </c>
      <c r="B117" s="7"/>
      <c r="C117" s="7"/>
      <c r="D117" s="7"/>
      <c r="E117" s="7"/>
      <c r="F117" s="931"/>
      <c r="G117" s="8" t="s">
        <v>262</v>
      </c>
      <c r="H117" s="8"/>
      <c r="I117" s="8" t="s">
        <v>263</v>
      </c>
      <c r="J117" s="971" t="s">
        <v>264</v>
      </c>
    </row>
    <row r="118" spans="1:10" x14ac:dyDescent="0.2">
      <c r="A118" s="18" t="s">
        <v>317</v>
      </c>
      <c r="B118" s="89"/>
      <c r="C118" s="34"/>
      <c r="D118" s="978"/>
      <c r="E118" s="1026"/>
      <c r="F118" s="944"/>
      <c r="G118" s="998"/>
      <c r="H118" s="998"/>
      <c r="I118" s="981" t="s">
        <v>266</v>
      </c>
      <c r="J118" s="982"/>
    </row>
    <row r="119" spans="1:10" x14ac:dyDescent="0.2">
      <c r="A119" s="15">
        <v>6.01</v>
      </c>
      <c r="B119" s="21" t="s">
        <v>318</v>
      </c>
      <c r="C119" s="12"/>
      <c r="D119" s="978"/>
      <c r="E119" s="1032"/>
      <c r="F119" s="945" t="s">
        <v>763</v>
      </c>
      <c r="G119" s="1018"/>
      <c r="H119" s="1018"/>
      <c r="I119" s="95"/>
      <c r="J119" s="976" t="s">
        <v>1041</v>
      </c>
    </row>
    <row r="120" spans="1:10" x14ac:dyDescent="0.2">
      <c r="A120" s="22">
        <v>6.0149999999999997</v>
      </c>
      <c r="B120" s="23" t="s">
        <v>437</v>
      </c>
      <c r="C120" s="23"/>
      <c r="D120" s="23"/>
      <c r="E120" s="1032"/>
      <c r="F120" s="945" t="s">
        <v>763</v>
      </c>
      <c r="G120" s="1018"/>
      <c r="H120" s="1018"/>
      <c r="I120" s="95"/>
      <c r="J120" s="976" t="s">
        <v>1041</v>
      </c>
    </row>
    <row r="121" spans="1:10" x14ac:dyDescent="0.2">
      <c r="A121" s="72">
        <v>6.0220000000000002</v>
      </c>
      <c r="B121" s="24" t="s">
        <v>436</v>
      </c>
      <c r="C121" s="23"/>
      <c r="D121" s="23"/>
      <c r="E121" s="1032"/>
      <c r="F121" s="945" t="s">
        <v>763</v>
      </c>
      <c r="G121" s="1018"/>
      <c r="H121" s="1018"/>
      <c r="I121" s="95"/>
      <c r="J121" s="976" t="s">
        <v>1026</v>
      </c>
    </row>
    <row r="122" spans="1:10" x14ac:dyDescent="0.2">
      <c r="A122" s="1249">
        <v>6.0289999999999999</v>
      </c>
      <c r="B122" s="1243" t="s">
        <v>1597</v>
      </c>
      <c r="C122" s="1244"/>
      <c r="D122" s="1244"/>
      <c r="E122" s="1245"/>
      <c r="F122" s="1250" t="s">
        <v>763</v>
      </c>
      <c r="G122" s="1247"/>
      <c r="H122" s="1247"/>
      <c r="I122" s="1244"/>
      <c r="J122" s="1248" t="s">
        <v>1026</v>
      </c>
    </row>
    <row r="123" spans="1:10" s="17" customFormat="1" x14ac:dyDescent="0.2">
      <c r="A123" s="1249">
        <v>6.0330000000000004</v>
      </c>
      <c r="B123" s="1243" t="s">
        <v>1359</v>
      </c>
      <c r="C123" s="1244"/>
      <c r="D123" s="1244"/>
      <c r="E123" s="1245"/>
      <c r="F123" s="1250" t="s">
        <v>763</v>
      </c>
      <c r="G123" s="1247"/>
      <c r="H123" s="1247"/>
      <c r="I123" s="1244"/>
      <c r="J123" s="1248" t="s">
        <v>1331</v>
      </c>
    </row>
    <row r="124" spans="1:10" x14ac:dyDescent="0.2">
      <c r="A124" s="15">
        <v>6.04</v>
      </c>
      <c r="B124" s="24" t="s">
        <v>1433</v>
      </c>
      <c r="C124" s="12"/>
      <c r="D124" s="973"/>
      <c r="E124" s="1016"/>
      <c r="F124" s="945" t="s">
        <v>763</v>
      </c>
      <c r="G124" s="1018"/>
      <c r="H124" s="1018"/>
      <c r="I124" s="95"/>
      <c r="J124" s="976" t="s">
        <v>1026</v>
      </c>
    </row>
    <row r="125" spans="1:10" x14ac:dyDescent="0.2">
      <c r="A125" s="15">
        <v>6.0410000000000004</v>
      </c>
      <c r="B125" s="24" t="s">
        <v>319</v>
      </c>
      <c r="C125" s="12"/>
      <c r="D125" s="973"/>
      <c r="E125" s="1016"/>
      <c r="F125" s="945" t="s">
        <v>763</v>
      </c>
      <c r="G125" s="1018"/>
      <c r="H125" s="1018"/>
      <c r="I125" s="95"/>
      <c r="J125" s="976" t="s">
        <v>1026</v>
      </c>
    </row>
    <row r="126" spans="1:10" x14ac:dyDescent="0.2">
      <c r="A126" s="15">
        <v>6.05</v>
      </c>
      <c r="B126" s="24" t="s">
        <v>1136</v>
      </c>
      <c r="C126" s="23"/>
      <c r="D126" s="73"/>
      <c r="E126" s="1016"/>
      <c r="F126" s="945" t="s">
        <v>763</v>
      </c>
      <c r="G126" s="1018"/>
      <c r="H126" s="1018"/>
      <c r="I126" s="95"/>
      <c r="J126" s="976" t="s">
        <v>1026</v>
      </c>
    </row>
    <row r="127" spans="1:10" x14ac:dyDescent="0.2">
      <c r="A127" s="22">
        <v>6.06</v>
      </c>
      <c r="B127" s="21" t="s">
        <v>1137</v>
      </c>
      <c r="C127" s="23"/>
      <c r="D127" s="23"/>
      <c r="E127" s="1033"/>
      <c r="F127" s="945" t="s">
        <v>763</v>
      </c>
      <c r="G127" s="1083"/>
      <c r="H127" s="1083"/>
      <c r="I127" s="23"/>
      <c r="J127" s="976" t="s">
        <v>1026</v>
      </c>
    </row>
    <row r="128" spans="1:10" ht="13.5" customHeight="1" x14ac:dyDescent="0.2">
      <c r="A128" s="22">
        <v>6.0640000000000001</v>
      </c>
      <c r="B128" s="21" t="s">
        <v>1434</v>
      </c>
      <c r="C128" s="23"/>
      <c r="D128" s="75"/>
      <c r="E128" s="1033"/>
      <c r="F128" s="1256" t="s">
        <v>764</v>
      </c>
      <c r="G128" s="1083"/>
      <c r="H128" s="1083"/>
      <c r="I128" s="23"/>
      <c r="J128" s="976" t="s">
        <v>1026</v>
      </c>
    </row>
    <row r="129" spans="1:10" ht="13.5" customHeight="1" x14ac:dyDescent="0.2">
      <c r="A129" s="22">
        <v>6.0650000000000004</v>
      </c>
      <c r="B129" s="21" t="s">
        <v>1435</v>
      </c>
      <c r="C129" s="12"/>
      <c r="D129" s="34"/>
      <c r="E129" s="1033"/>
      <c r="F129" s="1256" t="s">
        <v>764</v>
      </c>
      <c r="G129" s="1083"/>
      <c r="H129" s="1083"/>
      <c r="I129" s="23"/>
      <c r="J129" s="976" t="s">
        <v>1026</v>
      </c>
    </row>
    <row r="130" spans="1:10" ht="13.5" customHeight="1" x14ac:dyDescent="0.2">
      <c r="A130" s="22">
        <v>6.0659999999999998</v>
      </c>
      <c r="B130" s="21" t="s">
        <v>1436</v>
      </c>
      <c r="C130" s="12"/>
      <c r="D130" s="34"/>
      <c r="E130" s="1033"/>
      <c r="F130" s="1256" t="s">
        <v>764</v>
      </c>
      <c r="G130" s="1083"/>
      <c r="H130" s="1083"/>
      <c r="I130" s="23"/>
      <c r="J130" s="976" t="s">
        <v>1026</v>
      </c>
    </row>
    <row r="131" spans="1:10" ht="13.5" customHeight="1" x14ac:dyDescent="0.2">
      <c r="A131" s="22">
        <v>6.0670000000000002</v>
      </c>
      <c r="B131" s="21" t="s">
        <v>1437</v>
      </c>
      <c r="C131" s="12"/>
      <c r="D131" s="34"/>
      <c r="E131" s="1033"/>
      <c r="F131" s="1256" t="s">
        <v>764</v>
      </c>
      <c r="G131" s="1083"/>
      <c r="H131" s="1083"/>
      <c r="I131" s="23"/>
      <c r="J131" s="976" t="s">
        <v>1026</v>
      </c>
    </row>
    <row r="132" spans="1:10" x14ac:dyDescent="0.2">
      <c r="A132" s="15">
        <v>6.0810000000000004</v>
      </c>
      <c r="B132" s="23" t="s">
        <v>1138</v>
      </c>
      <c r="C132" s="12"/>
      <c r="D132" s="978"/>
      <c r="E132" s="1033"/>
      <c r="F132" s="945" t="s">
        <v>764</v>
      </c>
      <c r="G132" s="1083"/>
      <c r="H132" s="1083"/>
      <c r="I132" s="23"/>
      <c r="J132" s="976" t="s">
        <v>1026</v>
      </c>
    </row>
    <row r="133" spans="1:10" x14ac:dyDescent="0.2">
      <c r="A133" s="22">
        <v>6.0819999999999999</v>
      </c>
      <c r="B133" s="21" t="s">
        <v>1139</v>
      </c>
      <c r="C133" s="12"/>
      <c r="D133" s="978"/>
      <c r="E133" s="1033"/>
      <c r="F133" s="945" t="s">
        <v>764</v>
      </c>
      <c r="G133" s="1083"/>
      <c r="H133" s="1083"/>
      <c r="I133" s="23"/>
      <c r="J133" s="976" t="s">
        <v>1026</v>
      </c>
    </row>
    <row r="134" spans="1:10" x14ac:dyDescent="0.2">
      <c r="A134" s="90">
        <v>6.09</v>
      </c>
      <c r="B134" s="91" t="s">
        <v>1166</v>
      </c>
      <c r="C134" s="95"/>
      <c r="D134" s="95"/>
      <c r="E134" s="1034"/>
      <c r="F134" s="945" t="s">
        <v>764</v>
      </c>
      <c r="G134" s="1018"/>
      <c r="H134" s="1019"/>
      <c r="I134" s="1017"/>
      <c r="J134" s="976" t="s">
        <v>1026</v>
      </c>
    </row>
    <row r="135" spans="1:10" x14ac:dyDescent="0.2">
      <c r="A135" s="92">
        <v>6.0910000000000002</v>
      </c>
      <c r="B135" s="91" t="s">
        <v>1167</v>
      </c>
      <c r="C135" s="95"/>
      <c r="D135" s="95"/>
      <c r="E135" s="1035"/>
      <c r="F135" s="945" t="s">
        <v>764</v>
      </c>
      <c r="G135" s="1018"/>
      <c r="H135" s="1019"/>
      <c r="I135" s="1017"/>
      <c r="J135" s="976" t="s">
        <v>1026</v>
      </c>
    </row>
    <row r="136" spans="1:10" x14ac:dyDescent="0.2">
      <c r="A136" s="93">
        <v>6.1050000000000004</v>
      </c>
      <c r="B136" s="91" t="s">
        <v>1438</v>
      </c>
      <c r="C136" s="95"/>
      <c r="D136" s="95"/>
      <c r="E136" s="1035"/>
      <c r="F136" s="945" t="s">
        <v>764</v>
      </c>
      <c r="G136" s="1018"/>
      <c r="H136" s="1019"/>
      <c r="I136" s="1017"/>
      <c r="J136" s="976" t="s">
        <v>1026</v>
      </c>
    </row>
    <row r="137" spans="1:10" x14ac:dyDescent="0.2">
      <c r="A137" s="92">
        <v>6.1059999999999999</v>
      </c>
      <c r="B137" s="21" t="s">
        <v>1439</v>
      </c>
      <c r="C137" s="95"/>
      <c r="D137" s="95"/>
      <c r="E137" s="1016"/>
      <c r="F137" s="945" t="s">
        <v>764</v>
      </c>
      <c r="G137" s="1018"/>
      <c r="H137" s="1019"/>
      <c r="I137" s="1017"/>
      <c r="J137" s="976" t="s">
        <v>1026</v>
      </c>
    </row>
    <row r="138" spans="1:10" x14ac:dyDescent="0.2">
      <c r="A138" s="92">
        <v>6.12</v>
      </c>
      <c r="B138" s="21" t="s">
        <v>1168</v>
      </c>
      <c r="C138" s="95"/>
      <c r="D138" s="95"/>
      <c r="E138" s="1016"/>
      <c r="F138" s="945" t="s">
        <v>765</v>
      </c>
      <c r="G138" s="1018"/>
      <c r="H138" s="1019"/>
      <c r="I138" s="1017"/>
      <c r="J138" s="976" t="s">
        <v>1026</v>
      </c>
    </row>
    <row r="139" spans="1:10" x14ac:dyDescent="0.2">
      <c r="A139" s="94">
        <v>6.1210000000000004</v>
      </c>
      <c r="B139" s="29" t="s">
        <v>1169</v>
      </c>
      <c r="C139" s="1021"/>
      <c r="D139" s="332"/>
      <c r="E139" s="1016"/>
      <c r="F139" s="945" t="s">
        <v>765</v>
      </c>
      <c r="G139" s="1099"/>
      <c r="H139" s="1100"/>
      <c r="I139" s="1021"/>
      <c r="J139" s="976" t="s">
        <v>1026</v>
      </c>
    </row>
    <row r="140" spans="1:10" x14ac:dyDescent="0.2">
      <c r="A140" s="93">
        <v>6.13</v>
      </c>
      <c r="B140" s="95" t="s">
        <v>1170</v>
      </c>
      <c r="C140" s="95"/>
      <c r="D140" s="95"/>
      <c r="E140" s="1016"/>
      <c r="F140" s="945" t="s">
        <v>765</v>
      </c>
      <c r="G140" s="1018"/>
      <c r="H140" s="1019"/>
      <c r="I140" s="1017"/>
      <c r="J140" s="976" t="s">
        <v>1026</v>
      </c>
    </row>
    <row r="141" spans="1:10" x14ac:dyDescent="0.2">
      <c r="A141" s="96">
        <v>6.14</v>
      </c>
      <c r="B141" s="97" t="s">
        <v>1171</v>
      </c>
      <c r="C141" s="97"/>
      <c r="D141" s="1036"/>
      <c r="E141" s="1016"/>
      <c r="F141" s="945" t="s">
        <v>765</v>
      </c>
      <c r="G141" s="1104"/>
      <c r="H141" s="1104"/>
      <c r="I141" s="1031"/>
      <c r="J141" s="976" t="s">
        <v>1026</v>
      </c>
    </row>
    <row r="142" spans="1:10" x14ac:dyDescent="0.2">
      <c r="A142" s="98">
        <v>6.15</v>
      </c>
      <c r="B142" s="95" t="s">
        <v>1172</v>
      </c>
      <c r="C142" s="1017"/>
      <c r="D142" s="1037"/>
      <c r="E142" s="1016"/>
      <c r="F142" s="945" t="s">
        <v>765</v>
      </c>
      <c r="G142" s="1100"/>
      <c r="H142" s="1100"/>
      <c r="I142" s="1021"/>
      <c r="J142" s="976" t="s">
        <v>1026</v>
      </c>
    </row>
    <row r="143" spans="1:10" x14ac:dyDescent="0.2">
      <c r="A143" s="92">
        <v>6.16</v>
      </c>
      <c r="B143" s="21" t="s">
        <v>1173</v>
      </c>
      <c r="C143" s="95"/>
      <c r="D143" s="1036"/>
      <c r="E143" s="1016"/>
      <c r="F143" s="945" t="s">
        <v>765</v>
      </c>
      <c r="G143" s="1018"/>
      <c r="H143" s="1018"/>
      <c r="I143" s="95"/>
      <c r="J143" s="976" t="s">
        <v>1026</v>
      </c>
    </row>
    <row r="144" spans="1:10" x14ac:dyDescent="0.2">
      <c r="A144" s="96">
        <v>6.17</v>
      </c>
      <c r="B144" s="21" t="s">
        <v>1174</v>
      </c>
      <c r="C144" s="1017"/>
      <c r="D144" s="1037"/>
      <c r="E144" s="1016"/>
      <c r="F144" s="945" t="s">
        <v>766</v>
      </c>
      <c r="G144" s="1104"/>
      <c r="H144" s="1104"/>
      <c r="I144" s="1031"/>
      <c r="J144" s="976" t="s">
        <v>1026</v>
      </c>
    </row>
    <row r="145" spans="1:10" x14ac:dyDescent="0.2">
      <c r="A145" s="93">
        <v>6.1710000000000003</v>
      </c>
      <c r="B145" s="29" t="s">
        <v>1175</v>
      </c>
      <c r="C145" s="1038"/>
      <c r="D145" s="1036"/>
      <c r="E145" s="1016"/>
      <c r="F145" s="945" t="s">
        <v>766</v>
      </c>
      <c r="G145" s="1018"/>
      <c r="H145" s="1019"/>
      <c r="I145" s="1017"/>
      <c r="J145" s="976" t="s">
        <v>1026</v>
      </c>
    </row>
    <row r="146" spans="1:10" x14ac:dyDescent="0.2">
      <c r="A146" s="99">
        <v>6.173</v>
      </c>
      <c r="B146" s="21" t="s">
        <v>1176</v>
      </c>
      <c r="C146" s="1037"/>
      <c r="D146" s="1039"/>
      <c r="E146" s="1035"/>
      <c r="F146" s="945" t="s">
        <v>766</v>
      </c>
      <c r="G146" s="1019"/>
      <c r="H146" s="1019"/>
      <c r="I146" s="1017"/>
      <c r="J146" s="976" t="s">
        <v>1026</v>
      </c>
    </row>
    <row r="147" spans="1:10" x14ac:dyDescent="0.2">
      <c r="A147" s="99">
        <v>6.1740000000000004</v>
      </c>
      <c r="B147" s="25" t="s">
        <v>1211</v>
      </c>
      <c r="C147" s="1037"/>
      <c r="D147" s="1039"/>
      <c r="E147" s="1035"/>
      <c r="F147" s="945" t="s">
        <v>766</v>
      </c>
      <c r="G147" s="1019"/>
      <c r="H147" s="1019"/>
      <c r="I147" s="1017"/>
      <c r="J147" s="976" t="s">
        <v>1026</v>
      </c>
    </row>
    <row r="148" spans="1:10" x14ac:dyDescent="0.2">
      <c r="A148" s="92">
        <v>6.18</v>
      </c>
      <c r="B148" s="84" t="s">
        <v>1177</v>
      </c>
      <c r="C148" s="1031"/>
      <c r="D148" s="1040"/>
      <c r="E148" s="1016"/>
      <c r="F148" s="945" t="s">
        <v>766</v>
      </c>
      <c r="G148" s="1019"/>
      <c r="H148" s="1019"/>
      <c r="I148" s="1017"/>
      <c r="J148" s="976" t="s">
        <v>1026</v>
      </c>
    </row>
    <row r="149" spans="1:10" x14ac:dyDescent="0.2">
      <c r="A149" s="92">
        <v>6.19</v>
      </c>
      <c r="B149" s="84" t="s">
        <v>85</v>
      </c>
      <c r="C149" s="1031"/>
      <c r="D149" s="1040"/>
      <c r="E149" s="1016"/>
      <c r="F149" s="945" t="s">
        <v>766</v>
      </c>
      <c r="G149" s="1019"/>
      <c r="H149" s="1019"/>
      <c r="I149" s="1017"/>
      <c r="J149" s="976" t="s">
        <v>1026</v>
      </c>
    </row>
    <row r="150" spans="1:10" x14ac:dyDescent="0.2">
      <c r="A150" s="100"/>
      <c r="B150" s="88" t="s">
        <v>434</v>
      </c>
      <c r="C150" s="79"/>
      <c r="D150" s="79"/>
      <c r="E150" s="1041"/>
      <c r="F150" s="940"/>
      <c r="G150" s="1105">
        <f>SUM(G119:G149)</f>
        <v>0</v>
      </c>
      <c r="H150" s="1105"/>
      <c r="I150" s="79"/>
      <c r="J150" s="1042"/>
    </row>
    <row r="151" spans="1:10" x14ac:dyDescent="0.2">
      <c r="A151" s="87"/>
      <c r="B151" s="88"/>
      <c r="C151" s="332"/>
      <c r="D151" s="332"/>
      <c r="E151" s="1025"/>
      <c r="F151" s="944"/>
      <c r="G151" s="1102"/>
      <c r="H151" s="1102"/>
      <c r="I151" s="332"/>
      <c r="J151" s="1027"/>
    </row>
    <row r="152" spans="1:10" ht="14.25" x14ac:dyDescent="0.2">
      <c r="A152" s="40" t="s">
        <v>435</v>
      </c>
      <c r="B152" s="7"/>
      <c r="C152" s="7"/>
      <c r="D152" s="7"/>
      <c r="E152" s="7"/>
      <c r="F152" s="931"/>
      <c r="G152" s="8" t="s">
        <v>262</v>
      </c>
      <c r="H152" s="8"/>
      <c r="I152" s="8" t="s">
        <v>263</v>
      </c>
      <c r="J152" s="971" t="s">
        <v>264</v>
      </c>
    </row>
    <row r="153" spans="1:10" x14ac:dyDescent="0.2">
      <c r="A153" s="100" t="s">
        <v>1178</v>
      </c>
      <c r="B153" s="89"/>
      <c r="C153" s="332"/>
      <c r="D153" s="332"/>
      <c r="E153" s="1043"/>
      <c r="F153" s="944"/>
      <c r="G153" s="998"/>
      <c r="H153" s="998"/>
      <c r="I153" s="981" t="s">
        <v>266</v>
      </c>
      <c r="J153" s="982"/>
    </row>
    <row r="154" spans="1:10" x14ac:dyDescent="0.2">
      <c r="A154" s="92">
        <v>7.02</v>
      </c>
      <c r="B154" s="21" t="s">
        <v>1179</v>
      </c>
      <c r="C154" s="95"/>
      <c r="D154" s="1038"/>
      <c r="E154" s="1016"/>
      <c r="F154" s="945" t="s">
        <v>767</v>
      </c>
      <c r="G154" s="1019"/>
      <c r="H154" s="1019"/>
      <c r="I154" s="1017"/>
      <c r="J154" s="976" t="s">
        <v>1028</v>
      </c>
    </row>
    <row r="155" spans="1:10" x14ac:dyDescent="0.2">
      <c r="A155" s="92">
        <v>7.04</v>
      </c>
      <c r="B155" s="21" t="s">
        <v>1180</v>
      </c>
      <c r="C155" s="1017"/>
      <c r="D155" s="1039"/>
      <c r="E155" s="1016"/>
      <c r="F155" s="945" t="s">
        <v>767</v>
      </c>
      <c r="G155" s="1018"/>
      <c r="H155" s="1018"/>
      <c r="I155" s="95"/>
      <c r="J155" s="976" t="s">
        <v>1028</v>
      </c>
    </row>
    <row r="156" spans="1:10" x14ac:dyDescent="0.2">
      <c r="A156" s="92">
        <v>7.06</v>
      </c>
      <c r="B156" s="21" t="s">
        <v>1181</v>
      </c>
      <c r="C156" s="95"/>
      <c r="D156" s="97"/>
      <c r="E156" s="1016"/>
      <c r="F156" s="945" t="s">
        <v>767</v>
      </c>
      <c r="G156" s="1018"/>
      <c r="H156" s="1018"/>
      <c r="I156" s="95"/>
      <c r="J156" s="976" t="s">
        <v>1028</v>
      </c>
    </row>
    <row r="157" spans="1:10" x14ac:dyDescent="0.2">
      <c r="A157" s="92">
        <v>7.0650000000000004</v>
      </c>
      <c r="B157" s="21" t="s">
        <v>1182</v>
      </c>
      <c r="C157" s="95"/>
      <c r="D157" s="95"/>
      <c r="E157" s="1016"/>
      <c r="F157" s="945" t="s">
        <v>767</v>
      </c>
      <c r="G157" s="1018"/>
      <c r="H157" s="1018"/>
      <c r="I157" s="95"/>
      <c r="J157" s="976" t="s">
        <v>1028</v>
      </c>
    </row>
    <row r="158" spans="1:10" x14ac:dyDescent="0.2">
      <c r="A158" s="92">
        <v>7.0810000000000004</v>
      </c>
      <c r="B158" s="21" t="s">
        <v>1212</v>
      </c>
      <c r="C158" s="95"/>
      <c r="D158" s="95"/>
      <c r="E158" s="1016"/>
      <c r="F158" s="945" t="s">
        <v>767</v>
      </c>
      <c r="G158" s="1018"/>
      <c r="H158" s="1018"/>
      <c r="I158" s="95"/>
      <c r="J158" s="976" t="s">
        <v>1026</v>
      </c>
    </row>
    <row r="159" spans="1:10" x14ac:dyDescent="0.2">
      <c r="A159" s="93">
        <v>7.1</v>
      </c>
      <c r="B159" s="95" t="s">
        <v>1217</v>
      </c>
      <c r="C159" s="95"/>
      <c r="D159" s="95"/>
      <c r="E159" s="1016"/>
      <c r="F159" s="945" t="s">
        <v>767</v>
      </c>
      <c r="G159" s="1018"/>
      <c r="H159" s="1018"/>
      <c r="I159" s="95"/>
      <c r="J159" s="976" t="s">
        <v>1028</v>
      </c>
    </row>
    <row r="160" spans="1:10" x14ac:dyDescent="0.2">
      <c r="A160" s="92">
        <v>7.1210000000000004</v>
      </c>
      <c r="B160" s="21" t="s">
        <v>1214</v>
      </c>
      <c r="C160" s="95"/>
      <c r="D160" s="95"/>
      <c r="E160" s="1016"/>
      <c r="F160" s="945" t="s">
        <v>768</v>
      </c>
      <c r="G160" s="1018"/>
      <c r="H160" s="1018"/>
      <c r="I160" s="95"/>
      <c r="J160" s="976" t="s">
        <v>1026</v>
      </c>
    </row>
    <row r="161" spans="1:10" s="17" customFormat="1" x14ac:dyDescent="0.2">
      <c r="A161" s="92">
        <v>7.14</v>
      </c>
      <c r="B161" s="21" t="s">
        <v>1216</v>
      </c>
      <c r="C161" s="95"/>
      <c r="D161" s="95"/>
      <c r="E161" s="1016"/>
      <c r="F161" s="945" t="s">
        <v>768</v>
      </c>
      <c r="G161" s="1018"/>
      <c r="H161" s="1018"/>
      <c r="I161" s="95"/>
      <c r="J161" s="976" t="s">
        <v>1028</v>
      </c>
    </row>
    <row r="162" spans="1:10" x14ac:dyDescent="0.2">
      <c r="A162" s="94">
        <v>7.1609999999999996</v>
      </c>
      <c r="B162" s="21" t="s">
        <v>1213</v>
      </c>
      <c r="C162" s="95"/>
      <c r="D162" s="95"/>
      <c r="E162" s="1016"/>
      <c r="F162" s="945" t="s">
        <v>768</v>
      </c>
      <c r="G162" s="1018"/>
      <c r="H162" s="1018"/>
      <c r="I162" s="95"/>
      <c r="J162" s="976" t="s">
        <v>1026</v>
      </c>
    </row>
    <row r="163" spans="1:10" ht="13.5" customHeight="1" x14ac:dyDescent="0.2">
      <c r="A163" s="92">
        <v>7.18</v>
      </c>
      <c r="B163" s="21" t="s">
        <v>1215</v>
      </c>
      <c r="C163" s="95"/>
      <c r="D163" s="95"/>
      <c r="E163" s="1016"/>
      <c r="F163" s="945" t="s">
        <v>768</v>
      </c>
      <c r="G163" s="1018"/>
      <c r="H163" s="1018"/>
      <c r="I163" s="95"/>
      <c r="J163" s="976" t="s">
        <v>1028</v>
      </c>
    </row>
    <row r="164" spans="1:10" x14ac:dyDescent="0.2">
      <c r="A164" s="92">
        <v>7.2009999999999996</v>
      </c>
      <c r="B164" s="21" t="s">
        <v>1233</v>
      </c>
      <c r="C164" s="95"/>
      <c r="D164" s="95"/>
      <c r="E164" s="1016"/>
      <c r="F164" s="945" t="s">
        <v>768</v>
      </c>
      <c r="G164" s="1018"/>
      <c r="H164" s="1018"/>
      <c r="I164" s="95"/>
      <c r="J164" s="976" t="s">
        <v>200</v>
      </c>
    </row>
    <row r="165" spans="1:10" x14ac:dyDescent="0.2">
      <c r="A165" s="92">
        <v>7.25</v>
      </c>
      <c r="B165" s="21" t="s">
        <v>364</v>
      </c>
      <c r="C165" s="95"/>
      <c r="D165" s="95"/>
      <c r="E165" s="1016"/>
      <c r="F165" s="945" t="s">
        <v>768</v>
      </c>
      <c r="G165" s="1018"/>
      <c r="H165" s="1018"/>
      <c r="I165" s="95"/>
      <c r="J165" s="976" t="s">
        <v>200</v>
      </c>
    </row>
    <row r="166" spans="1:10" x14ac:dyDescent="0.2">
      <c r="A166" s="92">
        <v>7.26</v>
      </c>
      <c r="B166" s="21" t="s">
        <v>365</v>
      </c>
      <c r="C166" s="95"/>
      <c r="D166" s="95"/>
      <c r="E166" s="1033"/>
      <c r="F166" s="945" t="s">
        <v>768</v>
      </c>
      <c r="G166" s="1018"/>
      <c r="H166" s="1018"/>
      <c r="I166" s="95"/>
      <c r="J166" s="976" t="s">
        <v>200</v>
      </c>
    </row>
    <row r="167" spans="1:10" x14ac:dyDescent="0.2">
      <c r="A167" s="92">
        <v>7.2610000000000001</v>
      </c>
      <c r="B167" s="21" t="s">
        <v>158</v>
      </c>
      <c r="C167" s="95"/>
      <c r="D167" s="95"/>
      <c r="E167" s="1033"/>
      <c r="F167" s="945" t="s">
        <v>769</v>
      </c>
      <c r="G167" s="1018"/>
      <c r="H167" s="1018"/>
      <c r="I167" s="95"/>
      <c r="J167" s="976" t="s">
        <v>200</v>
      </c>
    </row>
    <row r="168" spans="1:10" x14ac:dyDescent="0.2">
      <c r="A168" s="92">
        <v>7.3609999999999998</v>
      </c>
      <c r="B168" s="95" t="s">
        <v>1591</v>
      </c>
      <c r="C168" s="95"/>
      <c r="D168" s="95"/>
      <c r="E168" s="1016"/>
      <c r="F168" s="945" t="s">
        <v>769</v>
      </c>
      <c r="G168" s="1018"/>
      <c r="H168" s="1018"/>
      <c r="I168" s="95"/>
      <c r="J168" s="976" t="s">
        <v>1026</v>
      </c>
    </row>
    <row r="169" spans="1:10" x14ac:dyDescent="0.2">
      <c r="A169" s="93">
        <v>7.39</v>
      </c>
      <c r="B169" s="21" t="s">
        <v>366</v>
      </c>
      <c r="C169" s="95"/>
      <c r="D169" s="95"/>
      <c r="E169" s="1033"/>
      <c r="F169" s="945" t="s">
        <v>770</v>
      </c>
      <c r="G169" s="1018"/>
      <c r="H169" s="1018"/>
      <c r="I169" s="95"/>
      <c r="J169" s="976" t="s">
        <v>1028</v>
      </c>
    </row>
    <row r="170" spans="1:10" x14ac:dyDescent="0.2">
      <c r="A170" s="15">
        <v>7.4</v>
      </c>
      <c r="B170" s="21" t="s">
        <v>367</v>
      </c>
      <c r="C170" s="95"/>
      <c r="D170" s="95"/>
      <c r="E170" s="1033"/>
      <c r="F170" s="945" t="s">
        <v>770</v>
      </c>
      <c r="G170" s="1018"/>
      <c r="H170" s="1018"/>
      <c r="I170" s="95"/>
      <c r="J170" s="976" t="s">
        <v>1028</v>
      </c>
    </row>
    <row r="171" spans="1:10" x14ac:dyDescent="0.2">
      <c r="A171" s="28">
        <v>7.41</v>
      </c>
      <c r="B171" s="21" t="s">
        <v>1218</v>
      </c>
      <c r="C171" s="95"/>
      <c r="D171" s="95"/>
      <c r="E171" s="1033"/>
      <c r="F171" s="945" t="s">
        <v>770</v>
      </c>
      <c r="G171" s="1106"/>
      <c r="H171" s="1106"/>
      <c r="I171" s="75"/>
      <c r="J171" s="976" t="s">
        <v>1028</v>
      </c>
    </row>
    <row r="172" spans="1:10" x14ac:dyDescent="0.2">
      <c r="A172" s="93">
        <v>7.42</v>
      </c>
      <c r="B172" s="21" t="s">
        <v>1219</v>
      </c>
      <c r="C172" s="95"/>
      <c r="D172" s="95"/>
      <c r="E172" s="1033"/>
      <c r="F172" s="945" t="s">
        <v>770</v>
      </c>
      <c r="G172" s="1018"/>
      <c r="H172" s="1018"/>
      <c r="I172" s="95"/>
      <c r="J172" s="976" t="s">
        <v>201</v>
      </c>
    </row>
    <row r="173" spans="1:10" x14ac:dyDescent="0.2">
      <c r="A173" s="102" t="s">
        <v>368</v>
      </c>
      <c r="G173" s="1086"/>
      <c r="H173" s="1086"/>
    </row>
    <row r="174" spans="1:10" x14ac:dyDescent="0.2">
      <c r="A174" s="28">
        <v>7.5</v>
      </c>
      <c r="B174" s="21" t="s">
        <v>369</v>
      </c>
      <c r="C174" s="95"/>
      <c r="D174" s="95"/>
      <c r="E174" s="1033"/>
      <c r="F174" s="945" t="s">
        <v>770</v>
      </c>
      <c r="G174" s="1106"/>
      <c r="H174" s="1106"/>
      <c r="I174" s="75"/>
      <c r="J174" s="976" t="s">
        <v>1028</v>
      </c>
    </row>
    <row r="175" spans="1:10" x14ac:dyDescent="0.2">
      <c r="A175" s="103"/>
      <c r="B175" s="104" t="s">
        <v>438</v>
      </c>
      <c r="C175" s="104"/>
      <c r="D175" s="104"/>
      <c r="E175" s="1025"/>
      <c r="F175" s="944"/>
      <c r="G175" s="1107">
        <f>SUM(G154:G174)</f>
        <v>0</v>
      </c>
      <c r="H175" s="1107"/>
      <c r="I175" s="1045"/>
      <c r="J175" s="1046"/>
    </row>
    <row r="176" spans="1:10" x14ac:dyDescent="0.2">
      <c r="A176" s="6"/>
      <c r="B176" s="30"/>
      <c r="C176" s="30"/>
      <c r="D176" s="30"/>
      <c r="E176" s="1025"/>
      <c r="F176" s="944"/>
      <c r="G176" s="7"/>
      <c r="H176" s="7"/>
      <c r="I176" s="34"/>
      <c r="J176" s="954"/>
    </row>
    <row r="177" spans="1:10" ht="14.25" x14ac:dyDescent="0.2">
      <c r="A177" s="40" t="s">
        <v>439</v>
      </c>
      <c r="B177" s="7"/>
      <c r="C177" s="7"/>
      <c r="D177" s="7"/>
      <c r="E177" s="7"/>
      <c r="F177" s="931"/>
      <c r="G177" s="8" t="s">
        <v>262</v>
      </c>
      <c r="H177" s="8"/>
      <c r="I177" s="8" t="s">
        <v>263</v>
      </c>
      <c r="J177" s="971" t="s">
        <v>264</v>
      </c>
    </row>
    <row r="178" spans="1:10" x14ac:dyDescent="0.2">
      <c r="A178" s="81" t="s">
        <v>370</v>
      </c>
      <c r="B178" s="105"/>
      <c r="C178" s="978"/>
      <c r="D178" s="978"/>
      <c r="E178" s="1025"/>
      <c r="F178" s="944"/>
      <c r="G178" s="1108"/>
      <c r="H178" s="1108"/>
      <c r="I178" s="981" t="s">
        <v>266</v>
      </c>
      <c r="J178" s="982"/>
    </row>
    <row r="179" spans="1:10" x14ac:dyDescent="0.2">
      <c r="A179" s="106">
        <v>8.01</v>
      </c>
      <c r="B179" s="107" t="s">
        <v>1220</v>
      </c>
      <c r="C179" s="1031"/>
      <c r="D179" s="1040"/>
      <c r="E179" s="1016"/>
      <c r="F179" s="945" t="s">
        <v>771</v>
      </c>
      <c r="G179" s="1109"/>
      <c r="H179" s="1104"/>
      <c r="I179" s="1031"/>
      <c r="J179" s="976" t="s">
        <v>1026</v>
      </c>
    </row>
    <row r="180" spans="1:10" x14ac:dyDescent="0.2">
      <c r="A180" s="92">
        <v>8.02</v>
      </c>
      <c r="B180" s="91" t="s">
        <v>795</v>
      </c>
      <c r="C180" s="95"/>
      <c r="D180" s="97"/>
      <c r="E180" s="1016"/>
      <c r="F180" s="945" t="s">
        <v>771</v>
      </c>
      <c r="G180" s="1018"/>
      <c r="H180" s="1019"/>
      <c r="I180" s="1017"/>
      <c r="J180" s="976" t="s">
        <v>1026</v>
      </c>
    </row>
    <row r="181" spans="1:10" x14ac:dyDescent="0.2">
      <c r="A181" s="93">
        <v>8.0299999999999994</v>
      </c>
      <c r="B181" s="91" t="s">
        <v>1221</v>
      </c>
      <c r="C181" s="95"/>
      <c r="D181" s="1038"/>
      <c r="E181" s="1016"/>
      <c r="F181" s="945" t="s">
        <v>771</v>
      </c>
      <c r="G181" s="1018"/>
      <c r="H181" s="1019"/>
      <c r="I181" s="1017"/>
      <c r="J181" s="976" t="s">
        <v>1026</v>
      </c>
    </row>
    <row r="182" spans="1:10" x14ac:dyDescent="0.2">
      <c r="A182" s="92">
        <v>8.0399999999999991</v>
      </c>
      <c r="B182" s="21" t="s">
        <v>371</v>
      </c>
      <c r="C182" s="1017"/>
      <c r="D182" s="1047"/>
      <c r="E182" s="1016"/>
      <c r="F182" s="945" t="s">
        <v>771</v>
      </c>
      <c r="G182" s="1018"/>
      <c r="H182" s="1019"/>
      <c r="I182" s="1017"/>
      <c r="J182" s="976" t="s">
        <v>1026</v>
      </c>
    </row>
    <row r="183" spans="1:10" x14ac:dyDescent="0.2">
      <c r="A183" s="92">
        <v>8.0410000000000004</v>
      </c>
      <c r="B183" s="21" t="s">
        <v>372</v>
      </c>
      <c r="C183" s="1017"/>
      <c r="D183" s="1047"/>
      <c r="E183" s="1016"/>
      <c r="F183" s="945" t="s">
        <v>771</v>
      </c>
      <c r="G183" s="1018"/>
      <c r="H183" s="1019"/>
      <c r="I183" s="1017"/>
      <c r="J183" s="976" t="s">
        <v>1026</v>
      </c>
    </row>
    <row r="184" spans="1:10" x14ac:dyDescent="0.2">
      <c r="A184" s="93">
        <v>8.0500000000000007</v>
      </c>
      <c r="B184" s="21" t="s">
        <v>408</v>
      </c>
      <c r="C184" s="1017"/>
      <c r="D184" s="1047"/>
      <c r="E184" s="1016"/>
      <c r="F184" s="945" t="s">
        <v>771</v>
      </c>
      <c r="G184" s="1018"/>
      <c r="H184" s="1019"/>
      <c r="I184" s="1020"/>
      <c r="J184" s="976" t="s">
        <v>1026</v>
      </c>
    </row>
    <row r="185" spans="1:10" x14ac:dyDescent="0.2">
      <c r="A185" s="93">
        <v>8.0549999999999997</v>
      </c>
      <c r="B185" s="21" t="s">
        <v>1442</v>
      </c>
      <c r="C185" s="1017"/>
      <c r="D185" s="1047"/>
      <c r="E185" s="1016"/>
      <c r="F185" s="945" t="s">
        <v>771</v>
      </c>
      <c r="G185" s="1018"/>
      <c r="H185" s="1019"/>
      <c r="I185" s="1020"/>
      <c r="J185" s="976" t="s">
        <v>1026</v>
      </c>
    </row>
    <row r="186" spans="1:10" x14ac:dyDescent="0.2">
      <c r="A186" s="92">
        <v>8.06</v>
      </c>
      <c r="B186" s="21" t="s">
        <v>409</v>
      </c>
      <c r="C186" s="1017"/>
      <c r="D186" s="1037"/>
      <c r="E186" s="1016"/>
      <c r="F186" s="945" t="s">
        <v>771</v>
      </c>
      <c r="G186" s="1018"/>
      <c r="H186" s="1019"/>
      <c r="I186" s="1017"/>
      <c r="J186" s="976" t="s">
        <v>1026</v>
      </c>
    </row>
    <row r="187" spans="1:10" s="17" customFormat="1" ht="12.75" customHeight="1" x14ac:dyDescent="0.2">
      <c r="A187" s="94">
        <v>8.07</v>
      </c>
      <c r="B187" s="21" t="s">
        <v>410</v>
      </c>
      <c r="C187" s="95"/>
      <c r="D187" s="1036"/>
      <c r="E187" s="1016"/>
      <c r="F187" s="945" t="s">
        <v>772</v>
      </c>
      <c r="G187" s="1099"/>
      <c r="H187" s="1100"/>
      <c r="I187" s="1021"/>
      <c r="J187" s="976" t="s">
        <v>1026</v>
      </c>
    </row>
    <row r="188" spans="1:10" x14ac:dyDescent="0.2">
      <c r="A188" s="93">
        <v>8.08</v>
      </c>
      <c r="B188" s="95" t="s">
        <v>411</v>
      </c>
      <c r="C188" s="1017"/>
      <c r="D188" s="1037"/>
      <c r="E188" s="1016"/>
      <c r="F188" s="945" t="s">
        <v>772</v>
      </c>
      <c r="G188" s="1018"/>
      <c r="H188" s="1019"/>
      <c r="I188" s="1017"/>
      <c r="J188" s="976" t="s">
        <v>1026</v>
      </c>
    </row>
    <row r="189" spans="1:10" ht="13.5" customHeight="1" x14ac:dyDescent="0.2">
      <c r="A189" s="96">
        <v>8.09</v>
      </c>
      <c r="B189" s="97" t="s">
        <v>412</v>
      </c>
      <c r="C189" s="97"/>
      <c r="D189" s="97"/>
      <c r="E189" s="1016"/>
      <c r="F189" s="945" t="s">
        <v>772</v>
      </c>
      <c r="G189" s="1104"/>
      <c r="H189" s="1104"/>
      <c r="I189" s="1031"/>
      <c r="J189" s="976" t="s">
        <v>1026</v>
      </c>
    </row>
    <row r="190" spans="1:10" x14ac:dyDescent="0.2">
      <c r="A190" s="98">
        <v>8.0909999999999993</v>
      </c>
      <c r="B190" s="95" t="s">
        <v>413</v>
      </c>
      <c r="C190" s="95"/>
      <c r="D190" s="95"/>
      <c r="E190" s="1016"/>
      <c r="F190" s="945" t="s">
        <v>772</v>
      </c>
      <c r="G190" s="1100"/>
      <c r="H190" s="1100"/>
      <c r="I190" s="1021"/>
      <c r="J190" s="976" t="s">
        <v>1026</v>
      </c>
    </row>
    <row r="191" spans="1:10" x14ac:dyDescent="0.2">
      <c r="A191" s="92">
        <v>8.0920000000000005</v>
      </c>
      <c r="B191" s="21" t="s">
        <v>414</v>
      </c>
      <c r="C191" s="95"/>
      <c r="D191" s="1038"/>
      <c r="E191" s="1016"/>
      <c r="F191" s="945" t="s">
        <v>772</v>
      </c>
      <c r="G191" s="1018"/>
      <c r="H191" s="1018"/>
      <c r="I191" s="95"/>
      <c r="J191" s="976" t="s">
        <v>1026</v>
      </c>
    </row>
    <row r="192" spans="1:10" x14ac:dyDescent="0.2">
      <c r="A192" s="96">
        <v>8.1</v>
      </c>
      <c r="B192" s="21" t="s">
        <v>227</v>
      </c>
      <c r="C192" s="1017"/>
      <c r="D192" s="1037"/>
      <c r="E192" s="1033"/>
      <c r="F192" s="945" t="s">
        <v>772</v>
      </c>
      <c r="G192" s="1104"/>
      <c r="H192" s="1104"/>
      <c r="I192" s="1031"/>
      <c r="J192" s="976" t="s">
        <v>1026</v>
      </c>
    </row>
    <row r="193" spans="1:10" x14ac:dyDescent="0.2">
      <c r="A193" s="93">
        <v>8.1050000000000004</v>
      </c>
      <c r="B193" s="21" t="s">
        <v>703</v>
      </c>
      <c r="C193" s="95"/>
      <c r="D193" s="97"/>
      <c r="E193" s="1016"/>
      <c r="F193" s="945" t="s">
        <v>772</v>
      </c>
      <c r="G193" s="1018"/>
      <c r="H193" s="1019"/>
      <c r="I193" s="1017"/>
      <c r="J193" s="976" t="s">
        <v>228</v>
      </c>
    </row>
    <row r="194" spans="1:10" x14ac:dyDescent="0.2">
      <c r="A194" s="93">
        <v>8.11</v>
      </c>
      <c r="B194" s="21" t="s">
        <v>415</v>
      </c>
      <c r="C194" s="95"/>
      <c r="D194" s="97"/>
      <c r="E194" s="1016"/>
      <c r="F194" s="945" t="s">
        <v>772</v>
      </c>
      <c r="G194" s="1018"/>
      <c r="H194" s="1019"/>
      <c r="I194" s="1017"/>
      <c r="J194" s="976" t="s">
        <v>1026</v>
      </c>
    </row>
    <row r="195" spans="1:10" x14ac:dyDescent="0.2">
      <c r="A195" s="108"/>
      <c r="B195" s="88" t="s">
        <v>440</v>
      </c>
      <c r="C195" s="79"/>
      <c r="D195" s="79"/>
      <c r="E195" s="1041"/>
      <c r="F195" s="940"/>
      <c r="G195" s="1105">
        <f>SUM(G179:G194)</f>
        <v>0</v>
      </c>
      <c r="H195" s="1105"/>
      <c r="I195" s="79"/>
      <c r="J195" s="1024"/>
    </row>
    <row r="196" spans="1:10" x14ac:dyDescent="0.2">
      <c r="A196" s="78"/>
      <c r="B196" s="89"/>
      <c r="C196" s="332"/>
      <c r="D196" s="332"/>
      <c r="E196" s="1025"/>
      <c r="F196" s="944"/>
      <c r="G196" s="998"/>
      <c r="H196" s="998"/>
      <c r="I196" s="332"/>
      <c r="J196" s="1027"/>
    </row>
    <row r="197" spans="1:10" ht="14.25" x14ac:dyDescent="0.2">
      <c r="A197" s="40" t="s">
        <v>448</v>
      </c>
      <c r="B197" s="7"/>
      <c r="C197" s="7"/>
      <c r="D197" s="7"/>
      <c r="E197" s="7"/>
      <c r="F197" s="931"/>
      <c r="G197" s="8" t="s">
        <v>262</v>
      </c>
      <c r="H197" s="8"/>
      <c r="I197" s="8" t="s">
        <v>263</v>
      </c>
      <c r="J197" s="971" t="s">
        <v>264</v>
      </c>
    </row>
    <row r="198" spans="1:10" x14ac:dyDescent="0.2">
      <c r="A198" s="100" t="s">
        <v>416</v>
      </c>
      <c r="B198" s="89"/>
      <c r="C198" s="332"/>
      <c r="D198" s="332"/>
      <c r="E198" s="1043"/>
      <c r="F198" s="944"/>
      <c r="G198" s="998"/>
      <c r="H198" s="998"/>
      <c r="I198" s="981" t="s">
        <v>266</v>
      </c>
      <c r="J198" s="982"/>
    </row>
    <row r="199" spans="1:10" x14ac:dyDescent="0.2">
      <c r="A199" s="92">
        <v>9.02</v>
      </c>
      <c r="B199" s="21" t="s">
        <v>417</v>
      </c>
      <c r="C199" s="95"/>
      <c r="D199" s="1038"/>
      <c r="E199" s="1048"/>
      <c r="F199" s="945" t="s">
        <v>775</v>
      </c>
      <c r="G199" s="1019"/>
      <c r="H199" s="1019"/>
      <c r="I199" s="1017"/>
      <c r="J199" s="976" t="s">
        <v>203</v>
      </c>
    </row>
    <row r="200" spans="1:10" x14ac:dyDescent="0.2">
      <c r="A200" s="92">
        <v>9.0399999999999991</v>
      </c>
      <c r="B200" s="21" t="s">
        <v>418</v>
      </c>
      <c r="C200" s="1017"/>
      <c r="D200" s="1039"/>
      <c r="E200" s="1044"/>
      <c r="F200" s="945" t="s">
        <v>775</v>
      </c>
      <c r="G200" s="1018"/>
      <c r="H200" s="1018"/>
      <c r="I200" s="95"/>
      <c r="J200" s="976" t="s">
        <v>1028</v>
      </c>
    </row>
    <row r="201" spans="1:10" x14ac:dyDescent="0.2">
      <c r="A201" s="85"/>
      <c r="B201" s="86" t="s">
        <v>441</v>
      </c>
      <c r="C201" s="77"/>
      <c r="D201" s="79"/>
      <c r="E201" s="1049"/>
      <c r="F201" s="939"/>
      <c r="G201" s="1101">
        <f>SUM(G199:G200)</f>
        <v>0</v>
      </c>
      <c r="H201" s="1101"/>
      <c r="I201" s="77"/>
      <c r="J201" s="1046"/>
    </row>
    <row r="202" spans="1:10" x14ac:dyDescent="0.2">
      <c r="A202" s="87"/>
      <c r="B202" s="89"/>
      <c r="C202" s="332"/>
      <c r="D202" s="332"/>
      <c r="E202" s="1043"/>
      <c r="F202" s="944"/>
      <c r="G202" s="998"/>
      <c r="H202" s="998"/>
      <c r="I202" s="332"/>
      <c r="J202" s="954"/>
    </row>
    <row r="203" spans="1:10" ht="14.25" x14ac:dyDescent="0.2">
      <c r="A203" s="40" t="s">
        <v>447</v>
      </c>
      <c r="B203" s="7"/>
      <c r="C203" s="7"/>
      <c r="D203" s="7"/>
      <c r="E203" s="7"/>
      <c r="F203" s="931"/>
      <c r="G203" s="8" t="s">
        <v>262</v>
      </c>
      <c r="H203" s="8"/>
      <c r="I203" s="8" t="s">
        <v>263</v>
      </c>
      <c r="J203" s="971" t="s">
        <v>264</v>
      </c>
    </row>
    <row r="204" spans="1:10" x14ac:dyDescent="0.2">
      <c r="A204" s="109" t="s">
        <v>419</v>
      </c>
      <c r="B204" s="110"/>
      <c r="C204" s="1040"/>
      <c r="D204" s="1040"/>
      <c r="E204" s="1050"/>
      <c r="F204" s="947"/>
      <c r="G204" s="1110"/>
      <c r="H204" s="1110"/>
      <c r="I204" s="981" t="s">
        <v>266</v>
      </c>
      <c r="J204" s="982"/>
    </row>
    <row r="205" spans="1:10" x14ac:dyDescent="0.2">
      <c r="A205" s="96">
        <v>10.01</v>
      </c>
      <c r="B205" s="95" t="s">
        <v>1222</v>
      </c>
      <c r="C205" s="95"/>
      <c r="D205" s="95"/>
      <c r="E205" s="1051"/>
      <c r="F205" s="945" t="s">
        <v>776</v>
      </c>
      <c r="G205" s="1109"/>
      <c r="H205" s="1109"/>
      <c r="I205" s="97"/>
      <c r="J205" s="976" t="s">
        <v>203</v>
      </c>
    </row>
    <row r="206" spans="1:10" s="17" customFormat="1" x14ac:dyDescent="0.2">
      <c r="A206" s="93">
        <v>10.029999999999999</v>
      </c>
      <c r="B206" s="95" t="s">
        <v>1223</v>
      </c>
      <c r="C206" s="95"/>
      <c r="D206" s="95"/>
      <c r="E206" s="1044"/>
      <c r="F206" s="945" t="s">
        <v>776</v>
      </c>
      <c r="G206" s="1018"/>
      <c r="H206" s="1018"/>
      <c r="I206" s="95"/>
      <c r="J206" s="976" t="s">
        <v>1041</v>
      </c>
    </row>
    <row r="207" spans="1:10" x14ac:dyDescent="0.2">
      <c r="A207" s="92">
        <v>10.07</v>
      </c>
      <c r="B207" s="21" t="s">
        <v>1224</v>
      </c>
      <c r="C207" s="95"/>
      <c r="D207" s="95"/>
      <c r="E207" s="1044"/>
      <c r="F207" s="945" t="s">
        <v>776</v>
      </c>
      <c r="G207" s="1018"/>
      <c r="H207" s="1018"/>
      <c r="I207" s="95"/>
      <c r="J207" s="976" t="s">
        <v>203</v>
      </c>
    </row>
    <row r="208" spans="1:10" ht="13.5" customHeight="1" x14ac:dyDescent="0.2">
      <c r="A208" s="100"/>
      <c r="B208" s="88" t="s">
        <v>442</v>
      </c>
      <c r="C208" s="79"/>
      <c r="D208" s="79"/>
      <c r="E208" s="1052"/>
      <c r="F208" s="940"/>
      <c r="G208" s="1105">
        <f>SUM(G205:G207)</f>
        <v>0</v>
      </c>
      <c r="H208" s="1105"/>
      <c r="I208" s="79"/>
      <c r="J208" s="980"/>
    </row>
    <row r="209" spans="1:10" x14ac:dyDescent="0.2">
      <c r="A209" s="100"/>
      <c r="B209" s="88"/>
      <c r="C209" s="79"/>
      <c r="D209" s="79"/>
      <c r="E209" s="1052"/>
      <c r="F209" s="940"/>
      <c r="G209" s="1105"/>
      <c r="H209" s="1105"/>
      <c r="I209" s="79"/>
      <c r="J209" s="980"/>
    </row>
    <row r="210" spans="1:10" ht="14.25" x14ac:dyDescent="0.2">
      <c r="A210" s="40" t="s">
        <v>446</v>
      </c>
      <c r="B210" s="7"/>
      <c r="C210" s="7"/>
      <c r="D210" s="7"/>
      <c r="E210" s="7"/>
      <c r="F210" s="931"/>
      <c r="G210" s="8" t="s">
        <v>262</v>
      </c>
      <c r="H210" s="8"/>
      <c r="I210" s="8" t="s">
        <v>263</v>
      </c>
      <c r="J210" s="971" t="s">
        <v>264</v>
      </c>
    </row>
    <row r="211" spans="1:10" x14ac:dyDescent="0.2">
      <c r="A211" s="100" t="s">
        <v>420</v>
      </c>
      <c r="B211" s="89"/>
      <c r="C211" s="332"/>
      <c r="D211" s="332"/>
      <c r="E211" s="1043"/>
      <c r="F211" s="944"/>
      <c r="G211" s="998"/>
      <c r="H211" s="998"/>
      <c r="I211" s="1053" t="s">
        <v>266</v>
      </c>
      <c r="J211" s="1027"/>
    </row>
    <row r="212" spans="1:10" x14ac:dyDescent="0.2">
      <c r="A212" s="92">
        <v>11.02</v>
      </c>
      <c r="B212" s="21" t="s">
        <v>421</v>
      </c>
      <c r="C212" s="95"/>
      <c r="D212" s="95"/>
      <c r="E212" s="1016"/>
      <c r="F212" s="945" t="s">
        <v>777</v>
      </c>
      <c r="G212" s="1018"/>
      <c r="H212" s="1018"/>
      <c r="I212" s="95"/>
      <c r="J212" s="976" t="s">
        <v>204</v>
      </c>
    </row>
    <row r="213" spans="1:10" s="17" customFormat="1" x14ac:dyDescent="0.2">
      <c r="A213" s="101">
        <v>11.04</v>
      </c>
      <c r="B213" s="21" t="s">
        <v>1225</v>
      </c>
      <c r="C213" s="95"/>
      <c r="D213" s="95"/>
      <c r="E213" s="1016"/>
      <c r="F213" s="945" t="s">
        <v>777</v>
      </c>
      <c r="G213" s="1018"/>
      <c r="H213" s="1018"/>
      <c r="I213" s="95"/>
      <c r="J213" s="976" t="s">
        <v>204</v>
      </c>
    </row>
    <row r="214" spans="1:10" x14ac:dyDescent="0.2">
      <c r="A214" s="92">
        <v>11.05</v>
      </c>
      <c r="B214" s="21" t="s">
        <v>422</v>
      </c>
      <c r="C214" s="95"/>
      <c r="D214" s="95"/>
      <c r="E214" s="1016"/>
      <c r="F214" s="945" t="s">
        <v>777</v>
      </c>
      <c r="G214" s="1018"/>
      <c r="H214" s="1018"/>
      <c r="I214" s="95"/>
      <c r="J214" s="976" t="s">
        <v>205</v>
      </c>
    </row>
    <row r="215" spans="1:10" ht="13.5" customHeight="1" x14ac:dyDescent="0.2">
      <c r="A215" s="92">
        <v>11.06</v>
      </c>
      <c r="B215" s="21" t="s">
        <v>1443</v>
      </c>
      <c r="C215" s="95"/>
      <c r="D215" s="95"/>
      <c r="E215" s="1016"/>
      <c r="F215" s="945" t="s">
        <v>777</v>
      </c>
      <c r="G215" s="1018"/>
      <c r="H215" s="1018"/>
      <c r="I215" s="95"/>
      <c r="J215" s="976" t="s">
        <v>205</v>
      </c>
    </row>
    <row r="216" spans="1:10" x14ac:dyDescent="0.2">
      <c r="A216" s="85"/>
      <c r="B216" s="86" t="s">
        <v>443</v>
      </c>
      <c r="C216" s="77"/>
      <c r="D216" s="77"/>
      <c r="E216" s="1041"/>
      <c r="F216" s="940"/>
      <c r="G216" s="1105">
        <f>SUM(G212:G215)</f>
        <v>0</v>
      </c>
      <c r="H216" s="1105"/>
      <c r="I216" s="79"/>
      <c r="J216" s="980"/>
    </row>
    <row r="217" spans="1:10" x14ac:dyDescent="0.2">
      <c r="A217" s="87"/>
      <c r="B217" s="89"/>
      <c r="C217" s="332"/>
      <c r="D217" s="332"/>
      <c r="E217" s="1025"/>
      <c r="F217" s="944"/>
      <c r="G217" s="998"/>
      <c r="H217" s="998"/>
      <c r="I217" s="332"/>
      <c r="J217" s="954"/>
    </row>
    <row r="218" spans="1:10" ht="14.25" x14ac:dyDescent="0.2">
      <c r="A218" s="40" t="s">
        <v>445</v>
      </c>
      <c r="B218" s="7"/>
      <c r="C218" s="7"/>
      <c r="D218" s="7"/>
      <c r="E218" s="7"/>
      <c r="F218" s="931"/>
      <c r="G218" s="8" t="s">
        <v>262</v>
      </c>
      <c r="H218" s="8"/>
      <c r="I218" s="8" t="s">
        <v>263</v>
      </c>
      <c r="J218" s="971" t="s">
        <v>264</v>
      </c>
    </row>
    <row r="219" spans="1:10" x14ac:dyDescent="0.2">
      <c r="A219" s="109" t="s">
        <v>423</v>
      </c>
      <c r="B219" s="110"/>
      <c r="C219" s="1040"/>
      <c r="D219" s="1040"/>
      <c r="E219" s="1054"/>
      <c r="F219" s="944"/>
      <c r="G219" s="998"/>
      <c r="H219" s="998"/>
      <c r="I219" s="981" t="s">
        <v>266</v>
      </c>
      <c r="J219" s="982"/>
    </row>
    <row r="220" spans="1:10" x14ac:dyDescent="0.2">
      <c r="A220" s="93">
        <v>12.01</v>
      </c>
      <c r="B220" s="21" t="s">
        <v>1445</v>
      </c>
      <c r="C220" s="95"/>
      <c r="D220" s="95"/>
      <c r="E220" s="1051"/>
      <c r="F220" s="945" t="s">
        <v>778</v>
      </c>
      <c r="G220" s="1018"/>
      <c r="H220" s="1018"/>
      <c r="I220" s="95"/>
      <c r="J220" s="976" t="s">
        <v>206</v>
      </c>
    </row>
    <row r="221" spans="1:10" s="17" customFormat="1" x14ac:dyDescent="0.2">
      <c r="A221" s="93">
        <v>12.03</v>
      </c>
      <c r="B221" s="21" t="s">
        <v>424</v>
      </c>
      <c r="C221" s="1017"/>
      <c r="D221" s="1037"/>
      <c r="E221" s="1044"/>
      <c r="F221" s="945" t="s">
        <v>778</v>
      </c>
      <c r="G221" s="1018"/>
      <c r="H221" s="1018"/>
      <c r="I221" s="95"/>
      <c r="J221" s="976" t="s">
        <v>1041</v>
      </c>
    </row>
    <row r="222" spans="1:10" s="17" customFormat="1" x14ac:dyDescent="0.2">
      <c r="A222" s="93">
        <v>12.05</v>
      </c>
      <c r="B222" s="21" t="s">
        <v>1444</v>
      </c>
      <c r="C222" s="1017"/>
      <c r="D222" s="1037"/>
      <c r="E222" s="1044"/>
      <c r="F222" s="945" t="s">
        <v>778</v>
      </c>
      <c r="G222" s="1018"/>
      <c r="H222" s="1018"/>
      <c r="I222" s="95"/>
      <c r="J222" s="976" t="s">
        <v>1041</v>
      </c>
    </row>
    <row r="223" spans="1:10" ht="13.5" customHeight="1" x14ac:dyDescent="0.2">
      <c r="A223" s="100"/>
      <c r="B223" s="79" t="s">
        <v>444</v>
      </c>
      <c r="C223" s="79"/>
      <c r="D223" s="79"/>
      <c r="E223" s="1052"/>
      <c r="F223" s="940"/>
      <c r="G223" s="1085">
        <f>SUM(G220:G222)</f>
        <v>0</v>
      </c>
      <c r="H223" s="1085"/>
      <c r="I223" s="282"/>
      <c r="J223" s="980"/>
    </row>
    <row r="224" spans="1:10" x14ac:dyDescent="0.2">
      <c r="G224" s="1086"/>
      <c r="H224" s="1111"/>
    </row>
    <row r="225" spans="1:10" ht="16.5" thickBot="1" x14ac:dyDescent="0.3">
      <c r="A225" s="117"/>
      <c r="B225" s="117"/>
      <c r="C225" s="117"/>
      <c r="D225" s="117"/>
      <c r="E225" s="117"/>
      <c r="G225" s="117"/>
      <c r="H225" s="117"/>
      <c r="I225" s="117"/>
      <c r="J225" s="1055"/>
    </row>
    <row r="226" spans="1:10" ht="17.25" thickTop="1" thickBot="1" x14ac:dyDescent="0.3">
      <c r="A226" s="117"/>
      <c r="B226" s="115" t="s">
        <v>425</v>
      </c>
      <c r="C226" s="117"/>
      <c r="D226" s="117"/>
      <c r="E226" s="117"/>
      <c r="G226" s="1283">
        <f>SUM(G25+G66+G90+G104+G115+G150+G175+G195+G201+G208+G216+G223)</f>
        <v>0</v>
      </c>
      <c r="H226" s="1284"/>
      <c r="I226" s="117"/>
      <c r="J226" s="1055"/>
    </row>
    <row r="227" spans="1:10" ht="13.5" thickTop="1" x14ac:dyDescent="0.2"/>
    <row r="229" spans="1:10" ht="13.5" customHeight="1" x14ac:dyDescent="0.2"/>
    <row r="235" spans="1:10" s="114" customFormat="1" ht="15.75" x14ac:dyDescent="0.25">
      <c r="A235" s="5"/>
      <c r="B235" s="5"/>
      <c r="C235" s="5"/>
      <c r="D235" s="5"/>
      <c r="E235" s="5"/>
      <c r="F235" s="929"/>
      <c r="G235" s="5"/>
      <c r="H235" s="5"/>
      <c r="I235" s="5"/>
      <c r="J235" s="970"/>
    </row>
    <row r="236" spans="1:10" s="116" customFormat="1" ht="15" x14ac:dyDescent="0.2">
      <c r="A236" s="1082"/>
      <c r="B236" s="5"/>
      <c r="C236" s="5"/>
      <c r="D236" s="5"/>
      <c r="E236" s="5"/>
      <c r="F236" s="929"/>
      <c r="G236" s="5"/>
      <c r="H236" s="5"/>
      <c r="I236" s="5"/>
      <c r="J236" s="970"/>
    </row>
    <row r="237" spans="1:10" s="116" customFormat="1" ht="15" x14ac:dyDescent="0.2">
      <c r="A237" s="5"/>
      <c r="B237" s="5"/>
      <c r="C237" s="5"/>
      <c r="D237" s="5"/>
      <c r="E237" s="5"/>
      <c r="F237" s="929"/>
      <c r="G237" s="5"/>
      <c r="H237" s="5"/>
      <c r="I237" s="5"/>
      <c r="J237" s="970"/>
    </row>
  </sheetData>
  <mergeCells count="1">
    <mergeCell ref="G226:H226"/>
  </mergeCells>
  <phoneticPr fontId="3" type="noConversion"/>
  <printOptions horizontalCentered="1"/>
  <pageMargins left="0.5" right="0.5" top="0.4" bottom="0.6" header="0.4" footer="0.5"/>
  <pageSetup scale="87" fitToHeight="4" orientation="portrait" r:id="rId1"/>
  <headerFooter alignWithMargins="0">
    <oddFooter>&amp;L&amp;8DWM/UST - Claim 1-17-2017&amp;R&amp;8&amp;P of &amp;N</oddFooter>
  </headerFooter>
  <rowBreaks count="2" manualBreakCount="2">
    <brk id="67" max="10" man="1"/>
    <brk id="127"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60"/>
    <pageSetUpPr fitToPage="1"/>
  </sheetPr>
  <dimension ref="A1:O74"/>
  <sheetViews>
    <sheetView topLeftCell="A7"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0.42578125" style="5" customWidth="1"/>
    <col min="4" max="4" width="11.140625" style="5" customWidth="1"/>
    <col min="5" max="5" width="12.7109375" style="5" customWidth="1"/>
    <col min="6" max="6" width="11.5703125" style="5" customWidth="1"/>
    <col min="7" max="7" width="7.5703125" style="5" customWidth="1"/>
    <col min="8" max="8" width="9.7109375" style="5" customWidth="1"/>
    <col min="9" max="9" width="9.42578125" style="5" customWidth="1"/>
    <col min="10" max="10" width="10.7109375" style="5" customWidth="1"/>
    <col min="11" max="11" width="0.85546875" style="5" customWidth="1"/>
    <col min="12" max="12" width="12.7109375" style="5" customWidth="1"/>
    <col min="14" max="14" width="7.42578125" bestFit="1" customWidth="1"/>
  </cols>
  <sheetData>
    <row r="1" spans="1:15" ht="15.75" x14ac:dyDescent="0.25">
      <c r="A1" s="123" t="s">
        <v>684</v>
      </c>
      <c r="B1" s="149"/>
      <c r="C1" s="149"/>
      <c r="D1" s="149"/>
      <c r="E1" s="149"/>
      <c r="F1" s="149"/>
      <c r="G1" s="149"/>
      <c r="H1" s="149"/>
      <c r="I1" s="149"/>
      <c r="J1" s="149"/>
      <c r="K1" s="149"/>
      <c r="L1" s="149"/>
    </row>
    <row r="2" spans="1:15" ht="6.75" customHeight="1" x14ac:dyDescent="0.2"/>
    <row r="3" spans="1:15" s="128" customFormat="1" ht="15" customHeight="1" x14ac:dyDescent="0.25">
      <c r="A3" s="150" t="s">
        <v>287</v>
      </c>
      <c r="B3" s="151"/>
      <c r="C3" s="1112"/>
      <c r="D3" s="125"/>
      <c r="E3" s="1113" t="str">
        <f>IF('Cost Summary Forms'!E3&gt;0,'Cost Summary Forms'!E3,"")</f>
        <v/>
      </c>
      <c r="F3" s="125"/>
      <c r="G3" s="125"/>
      <c r="H3" s="125"/>
      <c r="I3" s="126"/>
      <c r="J3" s="151"/>
      <c r="K3" s="152" t="s">
        <v>289</v>
      </c>
      <c r="L3" s="1113" t="str">
        <f>IF('Cost Summary Forms'!J1&gt;0,'Cost Summary Forms'!J1,"")</f>
        <v/>
      </c>
      <c r="N3" s="127"/>
    </row>
    <row r="4" spans="1:15" ht="6" customHeight="1" x14ac:dyDescent="0.2">
      <c r="J4" s="34"/>
      <c r="K4" s="34"/>
    </row>
    <row r="5" spans="1:15" ht="6" customHeight="1" x14ac:dyDescent="0.2"/>
    <row r="6" spans="1:15" ht="19.5" customHeight="1" x14ac:dyDescent="0.2">
      <c r="A6" s="182" t="s">
        <v>688</v>
      </c>
      <c r="L6" s="183" t="s">
        <v>472</v>
      </c>
    </row>
    <row r="7" spans="1:15" s="132" customFormat="1" ht="15" x14ac:dyDescent="0.25">
      <c r="A7" s="153">
        <v>2.0819999999999999</v>
      </c>
      <c r="B7" s="130" t="s">
        <v>614</v>
      </c>
      <c r="C7" s="154"/>
      <c r="D7" s="154"/>
      <c r="E7" s="155"/>
      <c r="F7" s="155"/>
      <c r="G7" s="155"/>
      <c r="H7" s="155"/>
      <c r="I7" s="134"/>
      <c r="J7" s="134"/>
      <c r="K7" s="155"/>
      <c r="L7" s="183" t="s">
        <v>103</v>
      </c>
      <c r="M7" s="135"/>
      <c r="N7" s="142"/>
      <c r="O7" s="143"/>
    </row>
    <row r="8" spans="1:15" s="128" customFormat="1" ht="12" customHeight="1" x14ac:dyDescent="0.25">
      <c r="A8" s="156"/>
      <c r="B8" s="1192" t="s">
        <v>1542</v>
      </c>
      <c r="C8" s="134"/>
      <c r="D8" s="151"/>
      <c r="G8" s="1305" t="s">
        <v>500</v>
      </c>
      <c r="H8" s="1305"/>
      <c r="I8" s="134"/>
      <c r="K8" s="171"/>
      <c r="L8" s="131"/>
      <c r="M8" s="135"/>
      <c r="N8" s="142"/>
      <c r="O8" s="144"/>
    </row>
    <row r="9" spans="1:15" s="132" customFormat="1" ht="12" customHeight="1" x14ac:dyDescent="0.25">
      <c r="A9" s="158"/>
      <c r="C9" s="134" t="s">
        <v>461</v>
      </c>
      <c r="D9" s="134" t="s">
        <v>641</v>
      </c>
      <c r="E9" s="134" t="s">
        <v>639</v>
      </c>
      <c r="F9" s="134" t="s">
        <v>469</v>
      </c>
      <c r="G9" s="134" t="s">
        <v>472</v>
      </c>
      <c r="H9" s="134" t="s">
        <v>461</v>
      </c>
      <c r="I9" s="134" t="s">
        <v>499</v>
      </c>
      <c r="J9" s="134" t="s">
        <v>470</v>
      </c>
      <c r="K9" s="171"/>
      <c r="L9" s="131"/>
      <c r="M9" s="135"/>
      <c r="N9" s="143"/>
      <c r="O9" s="143"/>
    </row>
    <row r="10" spans="1:15" s="132" customFormat="1" ht="12" customHeight="1" x14ac:dyDescent="0.25">
      <c r="A10" s="158"/>
      <c r="C10" s="134" t="s">
        <v>473</v>
      </c>
      <c r="D10" s="134" t="s">
        <v>640</v>
      </c>
      <c r="E10" s="134" t="s">
        <v>638</v>
      </c>
      <c r="F10" s="134" t="s">
        <v>464</v>
      </c>
      <c r="G10" s="1308" t="s">
        <v>87</v>
      </c>
      <c r="H10" s="1308"/>
      <c r="I10" s="134" t="s">
        <v>498</v>
      </c>
      <c r="J10" s="134" t="s">
        <v>466</v>
      </c>
      <c r="K10" s="161"/>
      <c r="L10" s="128"/>
      <c r="M10" s="135"/>
      <c r="N10" s="143"/>
      <c r="O10" s="143"/>
    </row>
    <row r="11" spans="1:15" s="132" customFormat="1" ht="12" customHeight="1" x14ac:dyDescent="0.25">
      <c r="A11" s="158"/>
      <c r="B11" s="296" t="s">
        <v>596</v>
      </c>
      <c r="C11" s="137"/>
      <c r="D11" s="139"/>
      <c r="E11" s="138"/>
      <c r="F11" s="543"/>
      <c r="G11" s="180"/>
      <c r="H11" s="137"/>
      <c r="I11" s="140"/>
      <c r="J11" s="137"/>
      <c r="K11" s="161"/>
      <c r="L11" s="146">
        <f>(D11*E11)+(D12*E12)+(D13*E13)+(D14*E14)</f>
        <v>0</v>
      </c>
      <c r="M11" s="135"/>
      <c r="N11" s="143"/>
      <c r="O11" s="143"/>
    </row>
    <row r="12" spans="1:15" s="132" customFormat="1" ht="12" customHeight="1" x14ac:dyDescent="0.25">
      <c r="A12" s="158"/>
      <c r="B12" s="296" t="s">
        <v>597</v>
      </c>
      <c r="C12" s="137"/>
      <c r="D12" s="139"/>
      <c r="E12" s="138"/>
      <c r="F12" s="543"/>
      <c r="G12" s="180"/>
      <c r="H12" s="137"/>
      <c r="I12" s="140"/>
      <c r="J12" s="137"/>
      <c r="K12" s="161"/>
      <c r="L12" s="148"/>
      <c r="M12" s="141"/>
      <c r="N12" s="143"/>
      <c r="O12" s="143"/>
    </row>
    <row r="13" spans="1:15" s="132" customFormat="1" ht="12" customHeight="1" x14ac:dyDescent="0.25">
      <c r="A13" s="158"/>
      <c r="B13" s="296" t="s">
        <v>598</v>
      </c>
      <c r="C13" s="137"/>
      <c r="D13" s="139"/>
      <c r="E13" s="138"/>
      <c r="F13" s="543"/>
      <c r="G13" s="180"/>
      <c r="H13" s="137"/>
      <c r="I13" s="140"/>
      <c r="J13" s="137"/>
      <c r="K13" s="161"/>
      <c r="L13" s="148"/>
    </row>
    <row r="14" spans="1:15" s="132" customFormat="1" ht="12" customHeight="1" x14ac:dyDescent="0.25">
      <c r="B14" s="296" t="s">
        <v>599</v>
      </c>
      <c r="C14" s="137"/>
      <c r="D14" s="139"/>
      <c r="E14" s="138"/>
      <c r="F14" s="543"/>
      <c r="G14" s="180"/>
      <c r="H14" s="137"/>
      <c r="I14" s="140"/>
      <c r="J14" s="137"/>
      <c r="K14" s="161"/>
      <c r="L14" s="148"/>
    </row>
    <row r="15" spans="1:15" s="132" customFormat="1" ht="12" customHeight="1" x14ac:dyDescent="0.25">
      <c r="B15" s="145" t="s">
        <v>471</v>
      </c>
      <c r="C15" s="175"/>
      <c r="D15" s="181"/>
      <c r="E15" s="179"/>
      <c r="F15" s="141"/>
      <c r="G15" s="141"/>
      <c r="H15" s="141"/>
      <c r="I15" s="176"/>
      <c r="J15" s="175"/>
      <c r="K15" s="161"/>
      <c r="L15" s="148"/>
    </row>
    <row r="16" spans="1:15" s="132" customFormat="1" ht="12" customHeight="1" x14ac:dyDescent="0.25">
      <c r="A16" s="158"/>
      <c r="B16" s="178" t="s">
        <v>725</v>
      </c>
      <c r="C16" s="163"/>
      <c r="D16" s="154"/>
      <c r="E16" s="164"/>
      <c r="F16" s="164"/>
      <c r="G16" s="164"/>
      <c r="H16" s="164"/>
      <c r="I16" s="164"/>
      <c r="J16" s="165"/>
      <c r="K16" s="161"/>
      <c r="L16" s="131"/>
    </row>
    <row r="17" spans="1:15" s="132" customFormat="1" ht="12" customHeight="1" x14ac:dyDescent="0.25">
      <c r="A17" s="158"/>
      <c r="B17" s="159" t="s">
        <v>1543</v>
      </c>
      <c r="C17" s="163"/>
      <c r="D17" s="154"/>
      <c r="E17" s="164"/>
      <c r="F17" s="164"/>
      <c r="G17" s="164"/>
      <c r="H17" s="164"/>
      <c r="I17" s="164"/>
      <c r="J17" s="165"/>
      <c r="K17" s="161"/>
      <c r="L17" s="131"/>
    </row>
    <row r="18" spans="1:15" s="132" customFormat="1" ht="12" customHeight="1" x14ac:dyDescent="0.25">
      <c r="A18" s="158"/>
      <c r="B18" s="178"/>
      <c r="C18" s="154"/>
      <c r="D18" s="154"/>
      <c r="E18" s="164"/>
      <c r="F18" s="164"/>
      <c r="G18" s="164"/>
      <c r="H18" s="164"/>
      <c r="I18" s="164"/>
      <c r="J18" s="165"/>
      <c r="K18" s="161"/>
      <c r="L18" s="131"/>
    </row>
    <row r="19" spans="1:15" s="132" customFormat="1" ht="12" customHeight="1" x14ac:dyDescent="0.25">
      <c r="A19" s="158"/>
      <c r="B19" s="168"/>
      <c r="C19" s="154"/>
      <c r="D19" s="154"/>
      <c r="E19" s="164"/>
      <c r="F19" s="164"/>
      <c r="G19" s="164"/>
      <c r="H19" s="164"/>
      <c r="I19" s="164"/>
      <c r="J19" s="169"/>
      <c r="K19" s="161"/>
      <c r="L19" s="131"/>
    </row>
    <row r="20" spans="1:15" s="132" customFormat="1" ht="12" customHeight="1" x14ac:dyDescent="0.25">
      <c r="A20" s="153">
        <v>2.0840000000000001</v>
      </c>
      <c r="B20" s="130" t="s">
        <v>687</v>
      </c>
      <c r="C20" s="154"/>
      <c r="D20" s="154"/>
      <c r="E20" s="164"/>
      <c r="F20" s="164"/>
      <c r="G20" s="1305"/>
      <c r="H20" s="1305"/>
      <c r="I20" s="164"/>
      <c r="J20" s="169"/>
      <c r="K20" s="161"/>
      <c r="L20" s="155"/>
    </row>
    <row r="21" spans="1:15" s="128" customFormat="1" ht="12" customHeight="1" x14ac:dyDescent="0.25">
      <c r="A21" s="156"/>
      <c r="B21" s="157" t="s">
        <v>28</v>
      </c>
      <c r="C21" s="134"/>
      <c r="D21" s="151"/>
      <c r="G21" s="1305" t="s">
        <v>500</v>
      </c>
      <c r="H21" s="1305"/>
      <c r="I21" s="134"/>
      <c r="K21" s="171"/>
      <c r="L21" s="131"/>
      <c r="M21" s="135"/>
      <c r="N21" s="142"/>
      <c r="O21" s="144"/>
    </row>
    <row r="22" spans="1:15" s="132" customFormat="1" ht="12" customHeight="1" x14ac:dyDescent="0.25">
      <c r="A22" s="158"/>
      <c r="C22" s="134" t="s">
        <v>461</v>
      </c>
      <c r="D22" s="134" t="s">
        <v>262</v>
      </c>
      <c r="E22" s="134" t="s">
        <v>642</v>
      </c>
      <c r="F22" s="134" t="s">
        <v>643</v>
      </c>
      <c r="G22" s="134" t="s">
        <v>472</v>
      </c>
      <c r="H22" s="134" t="s">
        <v>461</v>
      </c>
      <c r="I22" s="134" t="s">
        <v>499</v>
      </c>
      <c r="J22" s="134" t="s">
        <v>470</v>
      </c>
      <c r="K22" s="171"/>
      <c r="L22" s="131"/>
      <c r="M22" s="135"/>
      <c r="N22" s="143"/>
      <c r="O22" s="143"/>
    </row>
    <row r="23" spans="1:15" s="132" customFormat="1" ht="12" customHeight="1" x14ac:dyDescent="0.25">
      <c r="A23" s="158"/>
      <c r="C23" s="134" t="s">
        <v>473</v>
      </c>
      <c r="D23" s="134" t="s">
        <v>731</v>
      </c>
      <c r="E23" s="134" t="s">
        <v>700</v>
      </c>
      <c r="F23" s="134" t="s">
        <v>464</v>
      </c>
      <c r="G23" s="1308" t="s">
        <v>87</v>
      </c>
      <c r="H23" s="1308"/>
      <c r="I23" s="134" t="s">
        <v>498</v>
      </c>
      <c r="J23" s="134" t="s">
        <v>466</v>
      </c>
      <c r="K23" s="161"/>
      <c r="L23" s="128"/>
      <c r="M23" s="135"/>
      <c r="N23" s="143"/>
      <c r="O23" s="143"/>
    </row>
    <row r="24" spans="1:15" s="132" customFormat="1" ht="12" customHeight="1" x14ac:dyDescent="0.25">
      <c r="A24" s="158"/>
      <c r="B24" s="296" t="s">
        <v>596</v>
      </c>
      <c r="C24" s="137"/>
      <c r="D24" s="138"/>
      <c r="E24" s="543"/>
      <c r="F24" s="543"/>
      <c r="G24" s="180"/>
      <c r="H24" s="137"/>
      <c r="I24" s="140"/>
      <c r="J24" s="137"/>
      <c r="K24" s="161"/>
      <c r="L24" s="146">
        <f>SUM(D24:D27)</f>
        <v>0</v>
      </c>
      <c r="M24" s="135"/>
      <c r="N24" s="143"/>
      <c r="O24" s="143"/>
    </row>
    <row r="25" spans="1:15" s="132" customFormat="1" ht="12" customHeight="1" x14ac:dyDescent="0.25">
      <c r="A25" s="158"/>
      <c r="B25" s="296" t="s">
        <v>597</v>
      </c>
      <c r="C25" s="137"/>
      <c r="D25" s="138"/>
      <c r="E25" s="543"/>
      <c r="F25" s="543"/>
      <c r="G25" s="180"/>
      <c r="H25" s="137"/>
      <c r="I25" s="140"/>
      <c r="J25" s="137"/>
      <c r="K25" s="161"/>
      <c r="L25" s="148"/>
      <c r="M25" s="141"/>
      <c r="N25" s="143"/>
      <c r="O25" s="143"/>
    </row>
    <row r="26" spans="1:15" s="132" customFormat="1" ht="12" customHeight="1" x14ac:dyDescent="0.25">
      <c r="A26" s="158"/>
      <c r="B26" s="296" t="s">
        <v>598</v>
      </c>
      <c r="C26" s="137"/>
      <c r="D26" s="138"/>
      <c r="E26" s="543"/>
      <c r="F26" s="543"/>
      <c r="G26" s="180"/>
      <c r="H26" s="137"/>
      <c r="I26" s="140"/>
      <c r="J26" s="137"/>
      <c r="K26" s="161"/>
      <c r="L26" s="148"/>
    </row>
    <row r="27" spans="1:15" s="132" customFormat="1" ht="12" customHeight="1" x14ac:dyDescent="0.25">
      <c r="B27" s="296" t="s">
        <v>599</v>
      </c>
      <c r="C27" s="137"/>
      <c r="D27" s="138"/>
      <c r="E27" s="543"/>
      <c r="F27" s="543"/>
      <c r="G27" s="180"/>
      <c r="H27" s="137"/>
      <c r="I27" s="140"/>
      <c r="J27" s="137"/>
      <c r="K27" s="161"/>
      <c r="L27" s="148"/>
    </row>
    <row r="28" spans="1:15" s="132" customFormat="1" ht="12" customHeight="1" x14ac:dyDescent="0.25">
      <c r="B28" s="145" t="s">
        <v>471</v>
      </c>
      <c r="C28" s="175"/>
      <c r="D28" s="181"/>
      <c r="E28" s="179"/>
      <c r="F28" s="141"/>
      <c r="G28" s="141"/>
      <c r="H28" s="141"/>
      <c r="I28" s="176"/>
      <c r="J28" s="175"/>
      <c r="K28" s="161"/>
      <c r="L28" s="148"/>
    </row>
    <row r="29" spans="1:15" s="132" customFormat="1" ht="12" customHeight="1" x14ac:dyDescent="0.25">
      <c r="A29" s="158"/>
      <c r="B29" s="178" t="s">
        <v>29</v>
      </c>
      <c r="C29" s="163"/>
      <c r="D29" s="154"/>
      <c r="E29" s="164"/>
      <c r="F29" s="164"/>
      <c r="G29" s="164"/>
      <c r="H29" s="164"/>
      <c r="I29" s="164"/>
      <c r="J29" s="165"/>
      <c r="K29" s="161"/>
      <c r="L29" s="131"/>
    </row>
    <row r="30" spans="1:15" s="132" customFormat="1" ht="12" customHeight="1" x14ac:dyDescent="0.25">
      <c r="A30" s="158"/>
      <c r="B30" s="178" t="s">
        <v>725</v>
      </c>
      <c r="C30" s="163"/>
      <c r="D30" s="154"/>
      <c r="E30" s="164"/>
      <c r="F30" s="164"/>
      <c r="G30" s="164"/>
      <c r="H30" s="164"/>
      <c r="I30" s="164"/>
      <c r="J30" s="165"/>
      <c r="K30" s="161"/>
      <c r="L30" s="131"/>
    </row>
    <row r="31" spans="1:15" s="132" customFormat="1" ht="12" customHeight="1" x14ac:dyDescent="0.25">
      <c r="A31" s="158"/>
      <c r="B31" s="159" t="s">
        <v>30</v>
      </c>
      <c r="C31" s="163"/>
      <c r="D31" s="154"/>
      <c r="E31" s="164"/>
      <c r="F31" s="164"/>
      <c r="G31" s="164"/>
      <c r="H31" s="164"/>
      <c r="I31" s="164"/>
      <c r="J31" s="165"/>
      <c r="K31" s="161"/>
      <c r="L31" s="131"/>
    </row>
    <row r="32" spans="1:15" s="132" customFormat="1" ht="12" customHeight="1" x14ac:dyDescent="0.25">
      <c r="A32" s="158"/>
      <c r="B32" s="159"/>
      <c r="C32" s="163"/>
      <c r="D32" s="154"/>
      <c r="E32" s="164"/>
      <c r="F32" s="164"/>
      <c r="G32" s="164"/>
      <c r="H32" s="164"/>
      <c r="I32" s="164"/>
      <c r="J32" s="165"/>
      <c r="K32" s="161"/>
      <c r="L32" s="131"/>
    </row>
    <row r="33" spans="1:15" s="132" customFormat="1" ht="10.5" customHeight="1" x14ac:dyDescent="0.25">
      <c r="A33" s="158"/>
      <c r="C33" s="154"/>
      <c r="D33" s="154"/>
      <c r="E33" s="164"/>
      <c r="F33" s="164"/>
      <c r="G33" s="164"/>
      <c r="H33" s="164"/>
      <c r="I33" s="164"/>
      <c r="J33" s="169"/>
      <c r="K33" s="161"/>
      <c r="L33" s="147"/>
    </row>
    <row r="34" spans="1:15" s="132" customFormat="1" ht="13.5" customHeight="1" x14ac:dyDescent="0.25">
      <c r="A34" s="153">
        <v>2.085</v>
      </c>
      <c r="B34" s="130" t="s">
        <v>644</v>
      </c>
      <c r="C34" s="154"/>
      <c r="D34" s="154"/>
      <c r="E34" s="164"/>
      <c r="F34" s="164"/>
      <c r="G34" s="164"/>
      <c r="H34" s="164"/>
      <c r="I34" s="164"/>
      <c r="J34" s="169"/>
      <c r="K34" s="161"/>
      <c r="L34" s="148"/>
    </row>
    <row r="35" spans="1:15" s="128" customFormat="1" ht="12" customHeight="1" x14ac:dyDescent="0.25">
      <c r="A35" s="156"/>
      <c r="B35" s="1192" t="s">
        <v>1544</v>
      </c>
      <c r="C35" s="134"/>
      <c r="D35" s="151"/>
      <c r="E35" s="134"/>
      <c r="G35" s="1305" t="s">
        <v>500</v>
      </c>
      <c r="H35" s="1305"/>
      <c r="I35" s="134"/>
      <c r="K35" s="171"/>
      <c r="L35" s="131"/>
      <c r="M35" s="135"/>
      <c r="N35" s="142"/>
      <c r="O35" s="144"/>
    </row>
    <row r="36" spans="1:15" s="132" customFormat="1" ht="12" customHeight="1" x14ac:dyDescent="0.25">
      <c r="A36" s="158"/>
      <c r="C36" s="134" t="s">
        <v>461</v>
      </c>
      <c r="D36" s="134" t="s">
        <v>578</v>
      </c>
      <c r="E36" s="134" t="s">
        <v>701</v>
      </c>
      <c r="F36" s="134" t="s">
        <v>701</v>
      </c>
      <c r="G36" s="134" t="s">
        <v>472</v>
      </c>
      <c r="H36" s="134" t="s">
        <v>461</v>
      </c>
      <c r="I36" s="134" t="s">
        <v>499</v>
      </c>
      <c r="J36" s="134" t="s">
        <v>470</v>
      </c>
      <c r="K36" s="171"/>
      <c r="L36" s="131"/>
      <c r="M36" s="135"/>
      <c r="N36" s="143"/>
      <c r="O36" s="143"/>
    </row>
    <row r="37" spans="1:15" s="132" customFormat="1" ht="12" customHeight="1" x14ac:dyDescent="0.25">
      <c r="A37" s="158"/>
      <c r="C37" s="134" t="s">
        <v>690</v>
      </c>
      <c r="D37" s="134" t="s">
        <v>645</v>
      </c>
      <c r="E37" s="134" t="s">
        <v>700</v>
      </c>
      <c r="F37" s="134" t="s">
        <v>464</v>
      </c>
      <c r="G37" s="1308" t="s">
        <v>87</v>
      </c>
      <c r="H37" s="1308"/>
      <c r="I37" s="134" t="s">
        <v>498</v>
      </c>
      <c r="J37" s="134" t="s">
        <v>466</v>
      </c>
      <c r="K37" s="161"/>
      <c r="L37" s="128"/>
      <c r="M37" s="135"/>
      <c r="N37" s="143"/>
      <c r="O37" s="143"/>
    </row>
    <row r="38" spans="1:15" s="132" customFormat="1" ht="12" customHeight="1" x14ac:dyDescent="0.25">
      <c r="A38" s="158"/>
      <c r="B38" s="296" t="s">
        <v>596</v>
      </c>
      <c r="C38" s="137"/>
      <c r="D38" s="138"/>
      <c r="E38" s="543"/>
      <c r="F38" s="543"/>
      <c r="G38" s="180"/>
      <c r="H38" s="137"/>
      <c r="I38" s="140"/>
      <c r="J38" s="137"/>
      <c r="K38" s="161"/>
      <c r="L38" s="146">
        <f>SUM(D38:D41)</f>
        <v>0</v>
      </c>
      <c r="M38" s="135"/>
      <c r="N38" s="143"/>
      <c r="O38" s="143"/>
    </row>
    <row r="39" spans="1:15" s="132" customFormat="1" ht="12" customHeight="1" x14ac:dyDescent="0.25">
      <c r="A39" s="158"/>
      <c r="B39" s="296" t="s">
        <v>597</v>
      </c>
      <c r="C39" s="137"/>
      <c r="D39" s="138"/>
      <c r="E39" s="543"/>
      <c r="F39" s="543"/>
      <c r="G39" s="180"/>
      <c r="H39" s="137"/>
      <c r="I39" s="140"/>
      <c r="J39" s="137"/>
      <c r="K39" s="161"/>
      <c r="L39" s="148"/>
      <c r="M39" s="141"/>
      <c r="N39" s="143"/>
      <c r="O39" s="143"/>
    </row>
    <row r="40" spans="1:15" s="132" customFormat="1" ht="12" customHeight="1" x14ac:dyDescent="0.25">
      <c r="A40" s="158"/>
      <c r="B40" s="296" t="s">
        <v>598</v>
      </c>
      <c r="C40" s="137"/>
      <c r="D40" s="138"/>
      <c r="E40" s="543"/>
      <c r="F40" s="543"/>
      <c r="G40" s="180"/>
      <c r="H40" s="137"/>
      <c r="I40" s="140"/>
      <c r="J40" s="137"/>
      <c r="K40" s="161"/>
      <c r="L40" s="148"/>
    </row>
    <row r="41" spans="1:15" s="132" customFormat="1" ht="12" customHeight="1" x14ac:dyDescent="0.25">
      <c r="B41" s="296" t="s">
        <v>599</v>
      </c>
      <c r="C41" s="137"/>
      <c r="D41" s="138"/>
      <c r="E41" s="543"/>
      <c r="F41" s="543"/>
      <c r="G41" s="180"/>
      <c r="H41" s="137"/>
      <c r="I41" s="140"/>
      <c r="J41" s="137"/>
      <c r="K41" s="161"/>
      <c r="L41" s="148"/>
    </row>
    <row r="42" spans="1:15" s="132" customFormat="1" ht="12" customHeight="1" x14ac:dyDescent="0.25">
      <c r="B42" s="145" t="s">
        <v>471</v>
      </c>
      <c r="C42" s="175"/>
      <c r="D42" s="181"/>
      <c r="E42" s="179"/>
      <c r="F42" s="141"/>
      <c r="G42" s="141"/>
      <c r="H42" s="141"/>
      <c r="I42" s="176"/>
      <c r="J42" s="175"/>
      <c r="K42" s="161"/>
      <c r="L42" s="148"/>
    </row>
    <row r="43" spans="1:15" s="132" customFormat="1" ht="12" customHeight="1" x14ac:dyDescent="0.25">
      <c r="A43" s="158"/>
      <c r="B43" s="178" t="s">
        <v>725</v>
      </c>
      <c r="C43" s="163"/>
      <c r="D43" s="154"/>
      <c r="E43" s="164"/>
      <c r="F43" s="164"/>
      <c r="G43" s="164"/>
      <c r="H43" s="164"/>
      <c r="I43" s="164"/>
      <c r="J43" s="165"/>
      <c r="K43" s="161"/>
      <c r="L43" s="131"/>
    </row>
    <row r="44" spans="1:15" s="132" customFormat="1" ht="12" customHeight="1" x14ac:dyDescent="0.25">
      <c r="A44" s="158"/>
      <c r="B44" s="159" t="s">
        <v>646</v>
      </c>
      <c r="C44" s="163"/>
      <c r="D44" s="154"/>
      <c r="E44" s="164"/>
      <c r="F44" s="164"/>
      <c r="G44" s="164"/>
      <c r="H44" s="164"/>
      <c r="I44" s="164"/>
      <c r="J44" s="165"/>
      <c r="K44" s="161"/>
      <c r="L44" s="131"/>
    </row>
    <row r="45" spans="1:15" s="132" customFormat="1" ht="12" customHeight="1" x14ac:dyDescent="0.25">
      <c r="A45" s="158"/>
      <c r="B45" s="159" t="s">
        <v>647</v>
      </c>
      <c r="C45" s="163"/>
      <c r="D45" s="154"/>
      <c r="E45" s="164"/>
      <c r="F45" s="164"/>
      <c r="G45" s="164"/>
      <c r="H45" s="164"/>
      <c r="I45" s="164"/>
      <c r="J45" s="165"/>
      <c r="K45" s="161"/>
      <c r="L45" s="131"/>
    </row>
    <row r="46" spans="1:15" s="132" customFormat="1" ht="12" customHeight="1" x14ac:dyDescent="0.25">
      <c r="A46" s="158"/>
      <c r="C46" s="160"/>
      <c r="D46" s="154"/>
      <c r="E46" s="164"/>
      <c r="F46" s="164"/>
      <c r="G46" s="164"/>
      <c r="H46" s="164"/>
      <c r="I46" s="164"/>
      <c r="J46" s="165"/>
      <c r="K46" s="161"/>
      <c r="L46" s="131"/>
    </row>
    <row r="47" spans="1:15" s="132" customFormat="1" ht="12" customHeight="1" x14ac:dyDescent="0.25">
      <c r="A47" s="158"/>
      <c r="B47" s="166"/>
      <c r="C47" s="163"/>
      <c r="D47" s="154"/>
      <c r="E47" s="164"/>
      <c r="F47" s="164"/>
      <c r="G47" s="164"/>
      <c r="H47" s="164"/>
      <c r="I47" s="164"/>
      <c r="J47" s="165"/>
      <c r="K47" s="161"/>
      <c r="L47" s="131"/>
    </row>
    <row r="48" spans="1:15" s="132" customFormat="1" ht="12" customHeight="1" x14ac:dyDescent="0.25">
      <c r="A48" s="153">
        <v>2.0859999999999999</v>
      </c>
      <c r="B48" s="130" t="s">
        <v>648</v>
      </c>
      <c r="C48" s="154"/>
      <c r="D48" s="154"/>
      <c r="E48" s="164"/>
      <c r="F48" s="164"/>
      <c r="G48" s="164"/>
      <c r="H48" s="164"/>
      <c r="I48" s="134"/>
      <c r="J48" s="134"/>
      <c r="K48" s="161"/>
      <c r="L48" s="148"/>
    </row>
    <row r="49" spans="1:15" s="128" customFormat="1" ht="12" customHeight="1" x14ac:dyDescent="0.25">
      <c r="A49" s="156"/>
      <c r="B49" s="1192" t="s">
        <v>1545</v>
      </c>
      <c r="C49" s="134"/>
      <c r="D49" s="151"/>
      <c r="G49" s="1305" t="s">
        <v>500</v>
      </c>
      <c r="H49" s="1305"/>
      <c r="I49" s="134"/>
      <c r="K49" s="171"/>
      <c r="L49" s="131"/>
      <c r="M49" s="135"/>
      <c r="N49" s="142"/>
      <c r="O49" s="144"/>
    </row>
    <row r="50" spans="1:15" s="132" customFormat="1" ht="12" customHeight="1" x14ac:dyDescent="0.25">
      <c r="A50" s="158"/>
      <c r="D50" s="134" t="s">
        <v>461</v>
      </c>
      <c r="E50" s="134" t="s">
        <v>682</v>
      </c>
      <c r="F50" s="134" t="s">
        <v>469</v>
      </c>
      <c r="G50" s="134" t="s">
        <v>472</v>
      </c>
      <c r="H50" s="134" t="s">
        <v>461</v>
      </c>
      <c r="I50" s="134" t="s">
        <v>499</v>
      </c>
      <c r="J50" s="134" t="s">
        <v>470</v>
      </c>
      <c r="K50" s="171"/>
      <c r="L50" s="131"/>
      <c r="M50" s="135"/>
      <c r="N50" s="143"/>
      <c r="O50" s="143"/>
    </row>
    <row r="51" spans="1:15" s="132" customFormat="1" ht="12" customHeight="1" x14ac:dyDescent="0.25">
      <c r="A51" s="158"/>
      <c r="D51" s="134" t="s">
        <v>479</v>
      </c>
      <c r="E51" s="134" t="s">
        <v>609</v>
      </c>
      <c r="F51" s="134" t="s">
        <v>464</v>
      </c>
      <c r="G51" s="1308" t="s">
        <v>87</v>
      </c>
      <c r="H51" s="1308"/>
      <c r="I51" s="134" t="s">
        <v>498</v>
      </c>
      <c r="J51" s="134" t="s">
        <v>466</v>
      </c>
      <c r="K51" s="161"/>
      <c r="L51" s="128"/>
      <c r="M51" s="135"/>
      <c r="N51" s="143"/>
      <c r="O51" s="143"/>
    </row>
    <row r="52" spans="1:15" s="132" customFormat="1" ht="12" customHeight="1" x14ac:dyDescent="0.25">
      <c r="A52" s="158"/>
      <c r="B52" s="143"/>
      <c r="C52" s="296" t="s">
        <v>596</v>
      </c>
      <c r="D52" s="137"/>
      <c r="E52" s="138"/>
      <c r="F52" s="543"/>
      <c r="G52" s="180"/>
      <c r="H52" s="137"/>
      <c r="I52" s="140"/>
      <c r="J52" s="137"/>
      <c r="K52" s="161"/>
      <c r="L52" s="146">
        <f>SUM(E52:E55)</f>
        <v>0</v>
      </c>
      <c r="M52" s="135"/>
      <c r="N52" s="143"/>
      <c r="O52" s="143"/>
    </row>
    <row r="53" spans="1:15" s="132" customFormat="1" ht="12" customHeight="1" x14ac:dyDescent="0.25">
      <c r="A53" s="158"/>
      <c r="B53" s="143"/>
      <c r="C53" s="296" t="s">
        <v>597</v>
      </c>
      <c r="D53" s="137"/>
      <c r="E53" s="138"/>
      <c r="F53" s="543"/>
      <c r="G53" s="180"/>
      <c r="H53" s="137"/>
      <c r="I53" s="140"/>
      <c r="J53" s="137"/>
      <c r="K53" s="161"/>
      <c r="L53" s="148"/>
      <c r="M53" s="141"/>
      <c r="N53" s="143"/>
      <c r="O53" s="143"/>
    </row>
    <row r="54" spans="1:15" s="132" customFormat="1" ht="12" customHeight="1" x14ac:dyDescent="0.25">
      <c r="A54" s="158"/>
      <c r="B54" s="143"/>
      <c r="C54" s="296" t="s">
        <v>598</v>
      </c>
      <c r="D54" s="137"/>
      <c r="E54" s="138"/>
      <c r="F54" s="543"/>
      <c r="G54" s="180"/>
      <c r="H54" s="137"/>
      <c r="I54" s="140"/>
      <c r="J54" s="137"/>
      <c r="K54" s="161"/>
      <c r="L54" s="148"/>
    </row>
    <row r="55" spans="1:15" s="132" customFormat="1" ht="12" customHeight="1" x14ac:dyDescent="0.25">
      <c r="B55" s="143"/>
      <c r="C55" s="296" t="s">
        <v>599</v>
      </c>
      <c r="D55" s="137"/>
      <c r="E55" s="138"/>
      <c r="F55" s="543"/>
      <c r="G55" s="180"/>
      <c r="H55" s="137"/>
      <c r="I55" s="140"/>
      <c r="J55" s="137"/>
      <c r="K55" s="161"/>
      <c r="L55" s="148"/>
    </row>
    <row r="56" spans="1:15" s="132" customFormat="1" ht="12" customHeight="1" x14ac:dyDescent="0.25">
      <c r="B56" s="145" t="s">
        <v>471</v>
      </c>
      <c r="C56" s="175"/>
      <c r="D56" s="181"/>
      <c r="E56" s="179"/>
      <c r="F56" s="141"/>
      <c r="G56" s="141"/>
      <c r="H56" s="141"/>
      <c r="I56" s="176"/>
      <c r="J56" s="175"/>
      <c r="K56" s="161"/>
      <c r="L56" s="148"/>
    </row>
    <row r="57" spans="1:15" s="132" customFormat="1" ht="12" customHeight="1" x14ac:dyDescent="0.25">
      <c r="A57" s="158"/>
      <c r="B57" s="178" t="s">
        <v>725</v>
      </c>
      <c r="C57" s="163"/>
      <c r="D57" s="154"/>
      <c r="E57" s="164"/>
      <c r="F57" s="164"/>
      <c r="G57" s="164"/>
      <c r="H57" s="164"/>
      <c r="I57" s="164"/>
      <c r="J57" s="165"/>
      <c r="K57" s="161"/>
      <c r="L57" s="131"/>
    </row>
    <row r="58" spans="1:15" s="132" customFormat="1" ht="12" customHeight="1" x14ac:dyDescent="0.25">
      <c r="A58" s="158"/>
      <c r="B58" s="159" t="s">
        <v>649</v>
      </c>
      <c r="C58" s="163"/>
      <c r="D58" s="154"/>
      <c r="E58" s="164"/>
      <c r="F58" s="164"/>
      <c r="G58" s="164"/>
      <c r="H58" s="164"/>
      <c r="I58" s="164"/>
      <c r="J58" s="165"/>
      <c r="K58" s="161"/>
      <c r="L58" s="131"/>
    </row>
    <row r="59" spans="1:15" s="132" customFormat="1" ht="12" customHeight="1" x14ac:dyDescent="0.25">
      <c r="A59" s="158"/>
      <c r="B59" s="159" t="s">
        <v>681</v>
      </c>
      <c r="C59" s="163"/>
      <c r="D59" s="154"/>
      <c r="E59" s="164"/>
      <c r="F59" s="164"/>
      <c r="G59" s="164"/>
      <c r="H59" s="164"/>
      <c r="I59" s="164"/>
      <c r="J59" s="165"/>
      <c r="K59" s="161"/>
      <c r="L59" s="131"/>
    </row>
    <row r="60" spans="1:15" s="132" customFormat="1" ht="12" customHeight="1" x14ac:dyDescent="0.25">
      <c r="A60" s="158"/>
      <c r="C60" s="154"/>
      <c r="D60" s="154"/>
      <c r="E60" s="175"/>
      <c r="F60" s="141"/>
      <c r="G60" s="141"/>
      <c r="H60" s="141"/>
      <c r="I60" s="176"/>
      <c r="J60" s="175"/>
      <c r="K60" s="161"/>
      <c r="L60" s="148"/>
    </row>
    <row r="61" spans="1:15" s="132" customFormat="1" ht="12" customHeight="1" x14ac:dyDescent="0.25">
      <c r="A61" s="158"/>
      <c r="B61" s="159"/>
      <c r="C61" s="154"/>
      <c r="D61" s="154"/>
      <c r="E61" s="164"/>
      <c r="F61" s="164"/>
      <c r="G61" s="164"/>
      <c r="H61" s="164"/>
      <c r="I61" s="164"/>
      <c r="J61" s="165"/>
      <c r="K61" s="161"/>
      <c r="L61" s="131"/>
    </row>
    <row r="62" spans="1:15" s="132" customFormat="1" ht="12" customHeight="1" x14ac:dyDescent="0.25">
      <c r="A62" s="153">
        <v>2.0870000000000002</v>
      </c>
      <c r="B62" s="130" t="s">
        <v>278</v>
      </c>
      <c r="C62" s="154"/>
      <c r="D62" s="154"/>
      <c r="E62" s="164"/>
      <c r="F62" s="164"/>
      <c r="G62" s="164"/>
      <c r="H62" s="164"/>
      <c r="I62" s="134"/>
      <c r="J62" s="134"/>
      <c r="K62" s="161"/>
      <c r="L62" s="148"/>
    </row>
    <row r="63" spans="1:15" s="128" customFormat="1" ht="12" customHeight="1" x14ac:dyDescent="0.25">
      <c r="A63" s="156"/>
      <c r="B63" s="1192" t="s">
        <v>1546</v>
      </c>
      <c r="C63" s="134"/>
      <c r="D63" s="151"/>
      <c r="G63" s="1305" t="s">
        <v>500</v>
      </c>
      <c r="H63" s="1305"/>
      <c r="I63" s="134"/>
      <c r="K63" s="171"/>
      <c r="L63" s="131"/>
      <c r="M63" s="135"/>
      <c r="N63" s="142"/>
      <c r="O63" s="144"/>
    </row>
    <row r="64" spans="1:15" s="132" customFormat="1" ht="12" customHeight="1" x14ac:dyDescent="0.25">
      <c r="A64" s="158"/>
      <c r="B64" s="134" t="s">
        <v>683</v>
      </c>
      <c r="C64" s="134" t="s">
        <v>493</v>
      </c>
      <c r="D64" s="134" t="s">
        <v>458</v>
      </c>
      <c r="E64" s="134" t="s">
        <v>496</v>
      </c>
      <c r="F64" s="134" t="s">
        <v>469</v>
      </c>
      <c r="G64" s="134" t="s">
        <v>472</v>
      </c>
      <c r="H64" s="134" t="s">
        <v>461</v>
      </c>
      <c r="I64" s="134" t="s">
        <v>499</v>
      </c>
      <c r="J64" s="134" t="s">
        <v>470</v>
      </c>
      <c r="K64" s="171"/>
      <c r="L64" s="131"/>
      <c r="M64" s="135"/>
      <c r="N64" s="143"/>
      <c r="O64" s="143"/>
    </row>
    <row r="65" spans="1:15" s="132" customFormat="1" ht="12" customHeight="1" x14ac:dyDescent="0.25">
      <c r="A65" s="158"/>
      <c r="B65" s="134" t="s">
        <v>473</v>
      </c>
      <c r="C65" s="134" t="s">
        <v>494</v>
      </c>
      <c r="D65" s="134" t="s">
        <v>493</v>
      </c>
      <c r="E65" s="134" t="s">
        <v>497</v>
      </c>
      <c r="F65" s="134" t="s">
        <v>464</v>
      </c>
      <c r="G65" s="1308" t="s">
        <v>87</v>
      </c>
      <c r="H65" s="1308"/>
      <c r="I65" s="134" t="s">
        <v>498</v>
      </c>
      <c r="J65" s="134" t="s">
        <v>466</v>
      </c>
      <c r="K65" s="161"/>
      <c r="L65" s="128"/>
      <c r="M65" s="135"/>
      <c r="N65" s="143"/>
      <c r="O65" s="143"/>
    </row>
    <row r="66" spans="1:15" s="132" customFormat="1" ht="12" customHeight="1" x14ac:dyDescent="0.25">
      <c r="A66" s="158"/>
      <c r="B66" s="137"/>
      <c r="C66" s="139"/>
      <c r="D66" s="138"/>
      <c r="E66" s="543"/>
      <c r="F66" s="543"/>
      <c r="G66" s="180"/>
      <c r="H66" s="137"/>
      <c r="I66" s="140"/>
      <c r="J66" s="137"/>
      <c r="K66" s="161"/>
      <c r="L66" s="146">
        <f>(C66*D66)+(C67*D67)+(C68*D68)+(C69*D69)</f>
        <v>0</v>
      </c>
      <c r="M66" s="135"/>
      <c r="N66" s="143"/>
      <c r="O66" s="143"/>
    </row>
    <row r="67" spans="1:15" s="132" customFormat="1" ht="12" customHeight="1" x14ac:dyDescent="0.25">
      <c r="A67" s="158"/>
      <c r="B67" s="137"/>
      <c r="C67" s="139"/>
      <c r="D67" s="138"/>
      <c r="E67" s="543"/>
      <c r="F67" s="543"/>
      <c r="G67" s="180"/>
      <c r="H67" s="137"/>
      <c r="I67" s="140"/>
      <c r="J67" s="137"/>
      <c r="K67" s="161"/>
      <c r="L67" s="148"/>
      <c r="M67" s="141"/>
      <c r="N67" s="143"/>
      <c r="O67" s="143"/>
    </row>
    <row r="68" spans="1:15" s="132" customFormat="1" ht="12" customHeight="1" x14ac:dyDescent="0.25">
      <c r="A68" s="158"/>
      <c r="B68" s="137"/>
      <c r="C68" s="139"/>
      <c r="D68" s="138"/>
      <c r="E68" s="543"/>
      <c r="F68" s="543"/>
      <c r="G68" s="180"/>
      <c r="H68" s="137"/>
      <c r="I68" s="140"/>
      <c r="J68" s="137"/>
      <c r="K68" s="161"/>
      <c r="L68" s="148"/>
    </row>
    <row r="69" spans="1:15" s="132" customFormat="1" ht="12" customHeight="1" x14ac:dyDescent="0.25">
      <c r="B69" s="137"/>
      <c r="C69" s="139"/>
      <c r="D69" s="138"/>
      <c r="E69" s="543"/>
      <c r="F69" s="543"/>
      <c r="G69" s="180"/>
      <c r="H69" s="137"/>
      <c r="I69" s="140"/>
      <c r="J69" s="137"/>
      <c r="K69" s="161"/>
      <c r="L69" s="148"/>
    </row>
    <row r="70" spans="1:15" s="132" customFormat="1" ht="12" customHeight="1" x14ac:dyDescent="0.25">
      <c r="B70" s="145" t="s">
        <v>471</v>
      </c>
      <c r="C70" s="175"/>
      <c r="D70" s="181"/>
      <c r="E70" s="179"/>
      <c r="F70" s="141"/>
      <c r="G70" s="141"/>
      <c r="H70" s="141"/>
      <c r="I70" s="176"/>
      <c r="J70" s="175"/>
      <c r="K70" s="161"/>
      <c r="L70" s="148"/>
    </row>
    <row r="71" spans="1:15" s="132" customFormat="1" ht="12" customHeight="1" x14ac:dyDescent="0.25">
      <c r="A71" s="158"/>
      <c r="B71" s="178" t="s">
        <v>725</v>
      </c>
      <c r="C71" s="163"/>
      <c r="D71" s="154"/>
      <c r="E71" s="164"/>
      <c r="F71" s="164"/>
      <c r="G71" s="164"/>
      <c r="H71" s="164"/>
      <c r="I71" s="164"/>
      <c r="J71" s="165"/>
      <c r="K71" s="161"/>
      <c r="L71" s="131"/>
    </row>
    <row r="72" spans="1:15" x14ac:dyDescent="0.2">
      <c r="B72" s="159" t="s">
        <v>685</v>
      </c>
    </row>
    <row r="73" spans="1:15" x14ac:dyDescent="0.2">
      <c r="B73" s="159" t="s">
        <v>1547</v>
      </c>
    </row>
    <row r="74" spans="1:15" ht="4.5" customHeight="1" x14ac:dyDescent="0.2"/>
  </sheetData>
  <mergeCells count="11">
    <mergeCell ref="G8:H8"/>
    <mergeCell ref="G10:H10"/>
    <mergeCell ref="G20:H20"/>
    <mergeCell ref="G21:H21"/>
    <mergeCell ref="G63:H63"/>
    <mergeCell ref="G65:H65"/>
    <mergeCell ref="G51:H51"/>
    <mergeCell ref="G23:H23"/>
    <mergeCell ref="G35:H35"/>
    <mergeCell ref="G37:H37"/>
    <mergeCell ref="G49:H49"/>
  </mergeCells>
  <phoneticPr fontId="3" type="noConversion"/>
  <printOptions horizontalCentered="1"/>
  <pageMargins left="0.5" right="0.5" top="0.5" bottom="0.5" header="0.4" footer="0.5"/>
  <pageSetup scale="84" orientation="portrait" r:id="rId1"/>
  <headerFooter alignWithMargins="0">
    <oddFooter>&amp;L&amp;8DWM/UST - 1-17-2017&amp;R&amp;8(See also 2017 RRD for Task Details)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60"/>
    <pageSetUpPr fitToPage="1"/>
  </sheetPr>
  <dimension ref="A1:P75"/>
  <sheetViews>
    <sheetView view="pageBreakPreview" topLeftCell="A43" zoomScaleNormal="100" zoomScaleSheetLayoutView="100" workbookViewId="0">
      <selection activeCell="D59" sqref="D59"/>
    </sheetView>
  </sheetViews>
  <sheetFormatPr defaultRowHeight="12.75" x14ac:dyDescent="0.2"/>
  <cols>
    <col min="1" max="1" width="10.140625" style="184" bestFit="1" customWidth="1"/>
    <col min="2" max="2" width="10.140625" style="184" customWidth="1"/>
    <col min="3" max="3" width="10.7109375" style="184" customWidth="1"/>
    <col min="4" max="4" width="13.42578125" style="184" customWidth="1"/>
    <col min="5" max="5" width="12.42578125" style="184" customWidth="1"/>
    <col min="6" max="6" width="10.85546875" style="184" customWidth="1"/>
    <col min="7" max="7" width="11.28515625" style="184" customWidth="1"/>
    <col min="8" max="8" width="11.85546875" style="184" customWidth="1"/>
    <col min="9" max="9" width="12" style="184" customWidth="1"/>
    <col min="10" max="10" width="1.7109375" style="184" customWidth="1"/>
    <col min="11" max="11" width="5.42578125" style="184" customWidth="1"/>
    <col min="12" max="12" width="13.42578125" style="184" customWidth="1"/>
    <col min="13" max="13" width="14.5703125" style="184" customWidth="1"/>
    <col min="14" max="16384" width="9.140625" style="184"/>
  </cols>
  <sheetData>
    <row r="1" spans="1:13" x14ac:dyDescent="0.2">
      <c r="A1" s="306" t="s">
        <v>635</v>
      </c>
      <c r="B1" s="192" t="str">
        <f>IF('Cost Summary Forms'!J1&gt;0,'Cost Summary Forms'!J1,"")</f>
        <v/>
      </c>
      <c r="C1" s="185" t="s">
        <v>287</v>
      </c>
      <c r="D1" s="192"/>
      <c r="E1" s="192"/>
      <c r="F1" s="1156" t="str">
        <f>IF('Cost Summary Forms'!E3&gt;0,'Cost Summary Forms'!E3,"")</f>
        <v/>
      </c>
      <c r="G1" s="192"/>
      <c r="H1" s="192"/>
      <c r="I1" s="185" t="s">
        <v>507</v>
      </c>
      <c r="J1" s="186"/>
      <c r="K1" s="187" t="s">
        <v>467</v>
      </c>
      <c r="L1" s="188"/>
    </row>
    <row r="2" spans="1:13" ht="24.75" customHeight="1" x14ac:dyDescent="0.25">
      <c r="A2" s="123" t="s">
        <v>1129</v>
      </c>
      <c r="B2" s="124"/>
      <c r="C2" s="124"/>
      <c r="D2" s="124"/>
      <c r="E2" s="124"/>
      <c r="F2" s="189"/>
      <c r="G2" s="189"/>
      <c r="H2" s="189"/>
      <c r="I2" s="189"/>
      <c r="J2" s="189"/>
      <c r="K2" s="189"/>
      <c r="L2" s="124"/>
    </row>
    <row r="3" spans="1:13" ht="6" customHeight="1" x14ac:dyDescent="0.3">
      <c r="F3" s="190"/>
      <c r="G3" s="191"/>
      <c r="H3" s="192"/>
    </row>
    <row r="4" spans="1:13" ht="14.25" x14ac:dyDescent="0.2">
      <c r="A4" s="206" t="s">
        <v>510</v>
      </c>
      <c r="B4" s="207"/>
      <c r="C4" s="207"/>
      <c r="D4" s="207"/>
      <c r="E4" s="193"/>
      <c r="F4" s="193"/>
      <c r="G4" s="193"/>
      <c r="H4" s="193"/>
      <c r="I4" s="193"/>
      <c r="J4" s="193"/>
      <c r="K4" s="193"/>
      <c r="L4" s="195"/>
    </row>
    <row r="5" spans="1:13" ht="6" customHeight="1" x14ac:dyDescent="0.2">
      <c r="A5" s="208"/>
      <c r="B5" s="209"/>
      <c r="C5" s="209"/>
      <c r="D5" s="209"/>
      <c r="E5" s="194"/>
      <c r="F5" s="194"/>
      <c r="G5" s="194"/>
      <c r="H5" s="194"/>
      <c r="I5" s="194"/>
      <c r="J5" s="194"/>
      <c r="K5" s="194"/>
      <c r="L5" s="196"/>
    </row>
    <row r="6" spans="1:13" ht="15" x14ac:dyDescent="0.25">
      <c r="A6" s="210" t="s">
        <v>511</v>
      </c>
      <c r="B6" s="211"/>
      <c r="C6" s="211"/>
      <c r="D6" s="1124"/>
      <c r="E6" s="1125"/>
      <c r="F6" s="212"/>
      <c r="G6" s="213" t="s">
        <v>512</v>
      </c>
      <c r="H6" s="1122"/>
      <c r="J6" s="213" t="s">
        <v>513</v>
      </c>
      <c r="K6" s="1320"/>
      <c r="L6" s="1328"/>
      <c r="M6" s="203"/>
    </row>
    <row r="7" spans="1:13" x14ac:dyDescent="0.2">
      <c r="A7" s="210" t="s">
        <v>514</v>
      </c>
      <c r="B7" s="211"/>
      <c r="C7" s="211"/>
      <c r="E7" s="214" t="s">
        <v>515</v>
      </c>
      <c r="F7" s="1320"/>
      <c r="G7" s="1320"/>
      <c r="H7" s="202"/>
      <c r="J7" s="215" t="s">
        <v>516</v>
      </c>
      <c r="K7" s="1321"/>
      <c r="L7" s="1329"/>
    </row>
    <row r="8" spans="1:13" ht="15" x14ac:dyDescent="0.25">
      <c r="A8" s="210" t="s">
        <v>517</v>
      </c>
      <c r="B8" s="211"/>
      <c r="C8" s="211"/>
      <c r="D8" s="216"/>
      <c r="E8" s="217" t="s">
        <v>1239</v>
      </c>
      <c r="F8" s="1321"/>
      <c r="G8" s="1321"/>
      <c r="J8" s="214" t="s">
        <v>1240</v>
      </c>
      <c r="K8" s="1321"/>
      <c r="L8" s="1329"/>
    </row>
    <row r="9" spans="1:13" ht="9" customHeight="1" x14ac:dyDescent="0.25">
      <c r="A9" s="210"/>
      <c r="B9" s="211"/>
      <c r="C9" s="211"/>
      <c r="D9" s="211"/>
      <c r="E9" s="216"/>
      <c r="F9" s="218"/>
      <c r="G9" s="218"/>
      <c r="H9" s="202"/>
      <c r="I9" s="214"/>
      <c r="J9" s="214"/>
      <c r="K9" s="214"/>
      <c r="L9" s="219"/>
    </row>
    <row r="10" spans="1:13" x14ac:dyDescent="0.2">
      <c r="A10" s="220" t="s">
        <v>518</v>
      </c>
      <c r="B10" s="221"/>
      <c r="C10" s="221"/>
      <c r="D10" s="221"/>
      <c r="E10" s="194"/>
      <c r="F10" s="222"/>
      <c r="G10" s="222"/>
      <c r="H10" s="223"/>
      <c r="I10" s="224"/>
      <c r="J10" s="224"/>
      <c r="K10" s="224"/>
      <c r="L10" s="225"/>
      <c r="M10" s="226"/>
    </row>
    <row r="11" spans="1:13" x14ac:dyDescent="0.2">
      <c r="A11" s="227"/>
      <c r="B11" s="1263" t="s">
        <v>1534</v>
      </c>
      <c r="C11" s="221"/>
      <c r="D11" s="221"/>
      <c r="E11" s="194"/>
      <c r="F11" s="222"/>
      <c r="G11" s="222"/>
      <c r="H11" s="223"/>
      <c r="I11" s="224"/>
      <c r="J11" s="224"/>
      <c r="K11" s="224"/>
      <c r="L11" s="225"/>
      <c r="M11" s="226"/>
    </row>
    <row r="12" spans="1:13" ht="14.25" x14ac:dyDescent="0.2">
      <c r="A12" s="228" t="s">
        <v>577</v>
      </c>
      <c r="B12" s="108"/>
      <c r="C12" s="108"/>
      <c r="D12" s="108"/>
      <c r="E12" s="229"/>
      <c r="F12" s="222"/>
      <c r="G12" s="222"/>
      <c r="H12" s="230"/>
      <c r="I12" s="231"/>
      <c r="J12" s="231"/>
      <c r="K12" s="231"/>
      <c r="L12" s="232"/>
      <c r="M12" s="233"/>
    </row>
    <row r="13" spans="1:13" x14ac:dyDescent="0.2">
      <c r="A13" s="234"/>
      <c r="B13" s="1263" t="s">
        <v>1535</v>
      </c>
      <c r="C13" s="221"/>
      <c r="D13" s="221"/>
      <c r="E13" s="194"/>
      <c r="F13" s="222"/>
      <c r="G13" s="222"/>
      <c r="H13" s="235"/>
      <c r="I13" s="235"/>
      <c r="J13" s="235"/>
      <c r="K13" s="235"/>
      <c r="L13" s="236"/>
      <c r="M13" s="233"/>
    </row>
    <row r="14" spans="1:13" x14ac:dyDescent="0.2">
      <c r="A14" s="227"/>
      <c r="B14" s="1263" t="s">
        <v>1601</v>
      </c>
      <c r="C14" s="221"/>
      <c r="D14" s="221"/>
      <c r="E14" s="194"/>
      <c r="F14" s="221"/>
      <c r="G14" s="221"/>
      <c r="H14" s="223"/>
      <c r="I14" s="224"/>
      <c r="J14" s="224"/>
      <c r="K14" s="224"/>
      <c r="L14" s="225"/>
      <c r="M14" s="226"/>
    </row>
    <row r="15" spans="1:13" x14ac:dyDescent="0.2">
      <c r="A15" s="227"/>
      <c r="B15" s="1263" t="s">
        <v>1536</v>
      </c>
      <c r="C15" s="221"/>
      <c r="D15" s="221"/>
      <c r="E15" s="194"/>
      <c r="F15" s="222"/>
      <c r="G15" s="222"/>
      <c r="H15" s="223"/>
      <c r="I15" s="224"/>
      <c r="J15" s="224"/>
      <c r="K15" s="224"/>
      <c r="L15" s="225"/>
      <c r="M15" s="226"/>
    </row>
    <row r="16" spans="1:13" ht="10.5" customHeight="1" x14ac:dyDescent="0.2">
      <c r="A16" s="227"/>
      <c r="B16" s="221"/>
      <c r="C16" s="221"/>
      <c r="D16" s="221"/>
      <c r="E16" s="194"/>
      <c r="F16" s="221"/>
      <c r="G16" s="221"/>
      <c r="H16" s="223"/>
      <c r="I16" s="224"/>
      <c r="J16" s="224"/>
      <c r="K16" s="224"/>
      <c r="L16" s="225"/>
      <c r="M16" s="226"/>
    </row>
    <row r="17" spans="1:12" s="238" customFormat="1" ht="11.25" x14ac:dyDescent="0.2">
      <c r="A17" s="237"/>
      <c r="C17" s="239" t="s">
        <v>578</v>
      </c>
      <c r="D17" s="240" t="s">
        <v>636</v>
      </c>
      <c r="E17" s="240" t="s">
        <v>579</v>
      </c>
      <c r="F17" s="239" t="s">
        <v>509</v>
      </c>
      <c r="H17" s="241" t="s">
        <v>580</v>
      </c>
      <c r="I17" s="241" t="s">
        <v>458</v>
      </c>
      <c r="J17" s="241"/>
      <c r="K17" s="241"/>
      <c r="L17" s="242"/>
    </row>
    <row r="18" spans="1:12" ht="15.75" x14ac:dyDescent="0.25">
      <c r="A18" s="243" t="s">
        <v>581</v>
      </c>
      <c r="B18" s="240" t="s">
        <v>582</v>
      </c>
      <c r="C18" s="239" t="s">
        <v>583</v>
      </c>
      <c r="D18" s="240" t="s">
        <v>584</v>
      </c>
      <c r="E18" s="240" t="s">
        <v>585</v>
      </c>
      <c r="F18" s="239" t="s">
        <v>586</v>
      </c>
      <c r="H18" s="244" t="s">
        <v>587</v>
      </c>
      <c r="I18" s="241" t="s">
        <v>588</v>
      </c>
      <c r="J18" s="1309" t="s">
        <v>509</v>
      </c>
      <c r="K18" s="1309"/>
      <c r="L18" s="1322"/>
    </row>
    <row r="19" spans="1:12" x14ac:dyDescent="0.2">
      <c r="A19" s="246"/>
      <c r="B19" s="240" t="s">
        <v>508</v>
      </c>
      <c r="C19" s="239" t="s">
        <v>589</v>
      </c>
      <c r="D19" s="247" t="s">
        <v>590</v>
      </c>
      <c r="E19" s="240" t="s">
        <v>591</v>
      </c>
      <c r="F19" s="239" t="s">
        <v>592</v>
      </c>
      <c r="H19" s="241" t="s">
        <v>593</v>
      </c>
      <c r="I19" s="241" t="s">
        <v>594</v>
      </c>
      <c r="J19" s="1323" t="s">
        <v>595</v>
      </c>
      <c r="K19" s="1323"/>
      <c r="L19" s="1324"/>
    </row>
    <row r="20" spans="1:12" x14ac:dyDescent="0.2">
      <c r="A20" s="201" t="s">
        <v>596</v>
      </c>
      <c r="B20" s="198"/>
      <c r="C20" s="249"/>
      <c r="D20" s="199"/>
      <c r="E20" s="249"/>
      <c r="F20" s="200">
        <f>C20+(D20*E20)</f>
        <v>0</v>
      </c>
      <c r="H20" s="199"/>
      <c r="I20" s="1277">
        <v>0.35</v>
      </c>
      <c r="J20" s="1333">
        <f>H20*I20</f>
        <v>0</v>
      </c>
      <c r="K20" s="1333"/>
      <c r="L20" s="1333"/>
    </row>
    <row r="21" spans="1:12" x14ac:dyDescent="0.2">
      <c r="A21" s="201" t="s">
        <v>597</v>
      </c>
      <c r="B21" s="198"/>
      <c r="C21" s="249"/>
      <c r="D21" s="199"/>
      <c r="E21" s="249"/>
      <c r="F21" s="200">
        <f>C21+(D21*E21)</f>
        <v>0</v>
      </c>
      <c r="H21" s="199"/>
      <c r="I21" s="1277">
        <v>0.25</v>
      </c>
      <c r="J21" s="1333">
        <f>H21*I21</f>
        <v>0</v>
      </c>
      <c r="K21" s="1333"/>
      <c r="L21" s="1333"/>
    </row>
    <row r="22" spans="1:12" x14ac:dyDescent="0.2">
      <c r="A22" s="201" t="s">
        <v>598</v>
      </c>
      <c r="B22" s="198"/>
      <c r="C22" s="249"/>
      <c r="D22" s="199"/>
      <c r="E22" s="249"/>
      <c r="F22" s="200">
        <f>C22+(D22*E22)</f>
        <v>0</v>
      </c>
      <c r="H22" s="199"/>
      <c r="I22" s="1277">
        <v>0.15</v>
      </c>
      <c r="J22" s="1333">
        <f>H22*I22</f>
        <v>0</v>
      </c>
      <c r="K22" s="1333"/>
      <c r="L22" s="1333"/>
    </row>
    <row r="23" spans="1:12" x14ac:dyDescent="0.2">
      <c r="A23" s="201" t="s">
        <v>599</v>
      </c>
      <c r="B23" s="198"/>
      <c r="C23" s="249"/>
      <c r="D23" s="199"/>
      <c r="E23" s="249"/>
      <c r="F23" s="200">
        <f>C23+(D23*E23)</f>
        <v>0</v>
      </c>
      <c r="H23" s="199"/>
      <c r="I23" s="249"/>
      <c r="J23" s="1333">
        <f>H23*I23</f>
        <v>0</v>
      </c>
      <c r="K23" s="1333"/>
      <c r="L23" s="1333"/>
    </row>
    <row r="24" spans="1:12" ht="15" x14ac:dyDescent="0.25">
      <c r="A24" s="252"/>
      <c r="B24" s="133"/>
      <c r="E24" s="253" t="s">
        <v>600</v>
      </c>
      <c r="F24" s="254">
        <f>SUM(F20:F23)</f>
        <v>0</v>
      </c>
      <c r="H24" s="193"/>
      <c r="I24" s="253" t="s">
        <v>601</v>
      </c>
      <c r="J24" s="1330">
        <f>SUM(J20:L23)</f>
        <v>0</v>
      </c>
      <c r="K24" s="1331"/>
      <c r="L24" s="1332"/>
    </row>
    <row r="25" spans="1:12" ht="7.5" customHeight="1" x14ac:dyDescent="0.25">
      <c r="A25" s="252"/>
      <c r="B25" s="133"/>
      <c r="C25" s="133"/>
      <c r="D25" s="133"/>
      <c r="E25" s="255"/>
      <c r="F25" s="255"/>
      <c r="G25" s="255"/>
      <c r="H25" s="255"/>
      <c r="I25" s="256"/>
      <c r="J25" s="256"/>
      <c r="K25" s="256"/>
      <c r="L25" s="257"/>
    </row>
    <row r="26" spans="1:12" x14ac:dyDescent="0.2">
      <c r="A26" s="246"/>
      <c r="B26" s="239" t="s">
        <v>602</v>
      </c>
      <c r="C26" s="239" t="s">
        <v>603</v>
      </c>
      <c r="D26" s="239" t="s">
        <v>509</v>
      </c>
      <c r="F26" s="1258"/>
      <c r="G26" s="258"/>
      <c r="H26" s="1258"/>
      <c r="I26" s="477"/>
      <c r="J26" s="1309"/>
      <c r="K26" s="1309"/>
      <c r="L26" s="1258"/>
    </row>
    <row r="27" spans="1:12" ht="15.75" x14ac:dyDescent="0.25">
      <c r="A27" s="243" t="s">
        <v>605</v>
      </c>
      <c r="B27" s="239" t="s">
        <v>606</v>
      </c>
      <c r="C27" s="239" t="s">
        <v>607</v>
      </c>
      <c r="D27" s="239" t="s">
        <v>608</v>
      </c>
      <c r="F27" s="1258"/>
      <c r="G27" s="244"/>
      <c r="H27" s="1258"/>
      <c r="I27" s="194"/>
      <c r="J27" s="1309"/>
      <c r="K27" s="1309"/>
      <c r="L27" s="1258"/>
    </row>
    <row r="28" spans="1:12" x14ac:dyDescent="0.2">
      <c r="A28" s="197"/>
      <c r="B28" s="239" t="s">
        <v>609</v>
      </c>
      <c r="C28" s="239" t="s">
        <v>1234</v>
      </c>
      <c r="D28" s="239" t="s">
        <v>592</v>
      </c>
      <c r="F28" s="1258"/>
      <c r="G28" s="244"/>
      <c r="H28" s="1258"/>
      <c r="I28" s="194"/>
      <c r="J28" s="1309"/>
      <c r="K28" s="1309"/>
      <c r="L28" s="1258"/>
    </row>
    <row r="29" spans="1:12" x14ac:dyDescent="0.2">
      <c r="A29" s="201" t="s">
        <v>596</v>
      </c>
      <c r="B29" s="249"/>
      <c r="C29" s="199"/>
      <c r="D29" s="200">
        <f>B29*(C29-1)</f>
        <v>0</v>
      </c>
      <c r="F29" s="1264"/>
      <c r="G29" s="202"/>
      <c r="H29" s="204"/>
      <c r="I29" s="194"/>
      <c r="J29" s="1325"/>
      <c r="K29" s="1325"/>
      <c r="L29" s="1265"/>
    </row>
    <row r="30" spans="1:12" x14ac:dyDescent="0.2">
      <c r="A30" s="201" t="s">
        <v>597</v>
      </c>
      <c r="B30" s="249"/>
      <c r="C30" s="199"/>
      <c r="D30" s="200">
        <f>B30*(C30-1)</f>
        <v>0</v>
      </c>
      <c r="F30" s="1264"/>
      <c r="G30" s="202"/>
      <c r="H30" s="204"/>
      <c r="I30" s="194"/>
      <c r="J30" s="1325"/>
      <c r="K30" s="1325"/>
      <c r="L30" s="1265"/>
    </row>
    <row r="31" spans="1:12" x14ac:dyDescent="0.2">
      <c r="A31" s="201" t="s">
        <v>598</v>
      </c>
      <c r="B31" s="249"/>
      <c r="C31" s="199"/>
      <c r="D31" s="200">
        <f>B31*(C31-1)</f>
        <v>0</v>
      </c>
      <c r="F31" s="1264"/>
      <c r="G31" s="202"/>
      <c r="H31" s="204"/>
      <c r="I31" s="194"/>
      <c r="J31" s="1325"/>
      <c r="K31" s="1325"/>
      <c r="L31" s="1265"/>
    </row>
    <row r="32" spans="1:12" x14ac:dyDescent="0.2">
      <c r="A32" s="201" t="s">
        <v>599</v>
      </c>
      <c r="B32" s="249"/>
      <c r="C32" s="199"/>
      <c r="D32" s="200">
        <f>B32*(C32-1)</f>
        <v>0</v>
      </c>
      <c r="F32" s="1264"/>
      <c r="G32" s="202"/>
      <c r="H32" s="204"/>
      <c r="I32" s="194"/>
      <c r="J32" s="1325"/>
      <c r="K32" s="1325"/>
      <c r="L32" s="1265"/>
    </row>
    <row r="33" spans="1:12" x14ac:dyDescent="0.2">
      <c r="A33" s="201"/>
      <c r="B33" s="193"/>
      <c r="C33" s="253" t="s">
        <v>610</v>
      </c>
      <c r="D33" s="254">
        <f>SUM(D29:D32)</f>
        <v>0</v>
      </c>
      <c r="F33" s="222"/>
      <c r="G33" s="259"/>
      <c r="H33" s="302"/>
      <c r="I33" s="194"/>
      <c r="J33" s="194"/>
      <c r="K33" s="194"/>
      <c r="L33" s="194"/>
    </row>
    <row r="34" spans="1:12" ht="6.75" customHeight="1" thickBot="1" x14ac:dyDescent="0.25">
      <c r="A34" s="201"/>
      <c r="B34" s="194"/>
      <c r="C34" s="259"/>
      <c r="D34" s="302"/>
      <c r="F34" s="222"/>
      <c r="G34" s="259"/>
      <c r="H34" s="302"/>
      <c r="L34" s="587"/>
    </row>
    <row r="35" spans="1:12" ht="16.5" thickBot="1" x14ac:dyDescent="0.3">
      <c r="A35" s="201"/>
      <c r="B35" s="259"/>
      <c r="C35" s="194"/>
      <c r="D35" s="259"/>
      <c r="E35" s="260"/>
      <c r="G35" s="260"/>
      <c r="H35" s="222"/>
      <c r="I35" s="261" t="s">
        <v>611</v>
      </c>
      <c r="J35" s="1313">
        <f>F24+D33+J24+H33</f>
        <v>0</v>
      </c>
      <c r="K35" s="1314"/>
      <c r="L35" s="1315"/>
    </row>
    <row r="36" spans="1:12" x14ac:dyDescent="0.2">
      <c r="A36" s="262" t="s">
        <v>637</v>
      </c>
      <c r="B36" s="263"/>
      <c r="C36" s="263"/>
      <c r="D36" s="263"/>
      <c r="E36" s="204"/>
      <c r="F36" s="263"/>
      <c r="G36" s="259"/>
      <c r="H36" s="194"/>
      <c r="I36" s="194"/>
      <c r="J36" s="194"/>
      <c r="K36" s="194"/>
      <c r="L36" s="287"/>
    </row>
    <row r="37" spans="1:12" x14ac:dyDescent="0.2">
      <c r="A37" s="262" t="s">
        <v>1235</v>
      </c>
      <c r="B37" s="263"/>
      <c r="C37" s="263"/>
      <c r="D37" s="263"/>
      <c r="E37" s="204"/>
      <c r="F37" s="263"/>
      <c r="G37" s="259"/>
      <c r="H37" s="194"/>
      <c r="I37" s="194"/>
      <c r="J37" s="194"/>
      <c r="K37" s="194"/>
      <c r="L37" s="196"/>
    </row>
    <row r="38" spans="1:12" x14ac:dyDescent="0.2">
      <c r="A38" s="262" t="s">
        <v>1537</v>
      </c>
      <c r="B38" s="264"/>
      <c r="C38" s="264"/>
      <c r="D38" s="264"/>
      <c r="E38" s="265"/>
      <c r="F38" s="264"/>
      <c r="G38" s="266"/>
      <c r="H38" s="192"/>
      <c r="I38" s="192"/>
      <c r="J38" s="192"/>
      <c r="K38" s="192"/>
      <c r="L38" s="288"/>
    </row>
    <row r="39" spans="1:12" ht="4.5" customHeight="1" x14ac:dyDescent="0.2">
      <c r="A39" s="289"/>
      <c r="B39" s="290"/>
      <c r="C39" s="290"/>
      <c r="D39" s="290"/>
      <c r="E39" s="291"/>
      <c r="F39" s="290"/>
      <c r="G39" s="292"/>
      <c r="H39" s="293"/>
      <c r="I39" s="293"/>
      <c r="J39" s="293"/>
      <c r="K39" s="293"/>
      <c r="L39" s="293"/>
    </row>
    <row r="40" spans="1:12" ht="3" customHeight="1" x14ac:dyDescent="0.2">
      <c r="A40" s="576"/>
      <c r="B40" s="577"/>
      <c r="C40" s="577"/>
      <c r="D40" s="577"/>
      <c r="E40" s="578"/>
      <c r="F40" s="577"/>
      <c r="G40" s="579"/>
      <c r="H40" s="580"/>
      <c r="I40" s="580"/>
      <c r="J40" s="580"/>
      <c r="K40" s="580"/>
      <c r="L40" s="580"/>
    </row>
    <row r="41" spans="1:12" s="581" customFormat="1" ht="4.5" customHeight="1" x14ac:dyDescent="0.2">
      <c r="A41" s="582"/>
      <c r="B41" s="583"/>
      <c r="C41" s="583"/>
      <c r="D41" s="583"/>
      <c r="E41" s="584"/>
      <c r="F41" s="583"/>
      <c r="G41" s="585"/>
      <c r="H41" s="586"/>
      <c r="I41" s="586"/>
      <c r="J41" s="586"/>
      <c r="K41" s="586"/>
      <c r="L41" s="586"/>
    </row>
    <row r="42" spans="1:12" ht="6.75" customHeight="1" x14ac:dyDescent="0.2">
      <c r="A42" s="294"/>
      <c r="B42" s="193"/>
      <c r="C42" s="193"/>
      <c r="D42" s="193"/>
      <c r="E42" s="193"/>
      <c r="F42" s="193"/>
      <c r="G42" s="193"/>
      <c r="H42" s="193"/>
      <c r="I42" s="193"/>
      <c r="J42" s="193"/>
      <c r="K42" s="193"/>
      <c r="L42" s="195"/>
    </row>
    <row r="43" spans="1:12" customFormat="1" ht="14.25" x14ac:dyDescent="0.2">
      <c r="A43" s="297" t="s">
        <v>624</v>
      </c>
      <c r="B43" s="282"/>
      <c r="E43" s="184"/>
      <c r="F43" s="184"/>
      <c r="H43" s="184"/>
      <c r="I43" s="281" t="s">
        <v>623</v>
      </c>
      <c r="J43" s="1326"/>
      <c r="K43" s="1326"/>
      <c r="L43" s="1327"/>
    </row>
    <row r="44" spans="1:12" customFormat="1" ht="5.25" customHeight="1" x14ac:dyDescent="0.2">
      <c r="A44" s="298"/>
      <c r="B44" s="129"/>
      <c r="C44" s="129"/>
      <c r="D44" s="129"/>
      <c r="E44" s="129"/>
      <c r="F44" s="129"/>
      <c r="G44" s="129"/>
      <c r="H44" s="19"/>
      <c r="I44" s="19"/>
      <c r="J44" s="19"/>
      <c r="L44" s="271"/>
    </row>
    <row r="45" spans="1:12" customFormat="1" ht="14.25" x14ac:dyDescent="0.2">
      <c r="A45" s="280" t="s">
        <v>622</v>
      </c>
      <c r="B45" s="279"/>
      <c r="C45" s="279"/>
      <c r="D45" s="279"/>
      <c r="E45" s="279"/>
      <c r="F45" s="278" t="s">
        <v>629</v>
      </c>
      <c r="G45" s="277" t="s">
        <v>630</v>
      </c>
      <c r="H45" s="184"/>
      <c r="I45" s="281" t="s">
        <v>104</v>
      </c>
      <c r="J45" s="1326"/>
      <c r="K45" s="1326"/>
      <c r="L45" s="1327"/>
    </row>
    <row r="46" spans="1:12" s="43" customFormat="1" ht="12" x14ac:dyDescent="0.2">
      <c r="A46" s="275" t="s">
        <v>1538</v>
      </c>
      <c r="B46" s="274"/>
      <c r="C46" s="274"/>
      <c r="D46" s="274"/>
      <c r="E46" s="274"/>
      <c r="F46" s="286">
        <v>2325</v>
      </c>
      <c r="G46" s="285">
        <v>5960</v>
      </c>
      <c r="J46" s="44"/>
      <c r="L46" s="301"/>
    </row>
    <row r="47" spans="1:12" s="43" customFormat="1" ht="12" x14ac:dyDescent="0.2">
      <c r="A47" s="275" t="s">
        <v>1599</v>
      </c>
      <c r="B47" s="274"/>
      <c r="C47" s="274"/>
      <c r="D47" s="274"/>
      <c r="E47" s="274"/>
      <c r="F47" s="286">
        <v>2500</v>
      </c>
      <c r="G47" s="273"/>
      <c r="J47" s="44"/>
      <c r="L47" s="301"/>
    </row>
    <row r="48" spans="1:12" s="43" customFormat="1" ht="12" x14ac:dyDescent="0.2">
      <c r="A48" s="275" t="s">
        <v>1539</v>
      </c>
      <c r="B48" s="274"/>
      <c r="C48" s="274"/>
      <c r="D48" s="274"/>
      <c r="E48" s="274"/>
      <c r="F48" s="286">
        <v>1500</v>
      </c>
      <c r="G48" s="273"/>
      <c r="J48" s="44"/>
      <c r="L48" s="301"/>
    </row>
    <row r="49" spans="1:16" s="43" customFormat="1" ht="12" x14ac:dyDescent="0.2">
      <c r="A49" s="275" t="s">
        <v>621</v>
      </c>
      <c r="B49" s="274"/>
      <c r="C49" s="274"/>
      <c r="D49" s="274"/>
      <c r="E49" s="274"/>
      <c r="F49" s="276" t="s">
        <v>1611</v>
      </c>
      <c r="G49" s="276" t="s">
        <v>1611</v>
      </c>
      <c r="J49" s="44"/>
      <c r="K49" s="44"/>
      <c r="L49" s="301"/>
    </row>
    <row r="50" spans="1:16" s="43" customFormat="1" ht="12.75" customHeight="1" x14ac:dyDescent="0.2">
      <c r="A50" s="275"/>
      <c r="B50" s="274"/>
      <c r="C50" s="274"/>
      <c r="D50" s="274"/>
      <c r="E50" s="274"/>
      <c r="F50" s="1079"/>
      <c r="G50" s="1080"/>
      <c r="J50" s="44"/>
      <c r="K50" s="44"/>
      <c r="L50" s="301"/>
    </row>
    <row r="51" spans="1:16" customFormat="1" ht="12.75" customHeight="1" x14ac:dyDescent="0.2">
      <c r="A51" s="1266" t="s">
        <v>1540</v>
      </c>
      <c r="B51" s="272"/>
      <c r="C51" s="272"/>
      <c r="D51" s="272"/>
      <c r="E51" s="272"/>
      <c r="F51" s="184"/>
      <c r="G51" s="271"/>
      <c r="H51" s="129"/>
      <c r="I51" s="184"/>
      <c r="L51" s="271"/>
    </row>
    <row r="52" spans="1:16" customFormat="1" ht="12.75" customHeight="1" x14ac:dyDescent="0.2">
      <c r="A52" s="303" t="s">
        <v>631</v>
      </c>
      <c r="B52" s="272"/>
      <c r="C52" s="272"/>
      <c r="D52" s="272"/>
      <c r="E52" s="272"/>
      <c r="F52" s="184"/>
      <c r="G52" s="271"/>
      <c r="H52" s="129"/>
      <c r="I52" s="184"/>
      <c r="L52" s="271"/>
      <c r="N52" s="184"/>
      <c r="O52" s="184"/>
      <c r="P52" s="184"/>
    </row>
    <row r="53" spans="1:16" customFormat="1" ht="12.75" customHeight="1" x14ac:dyDescent="0.2">
      <c r="A53" s="304" t="s">
        <v>620</v>
      </c>
      <c r="B53" s="270"/>
      <c r="C53" s="270"/>
      <c r="D53" s="270"/>
      <c r="E53" s="270"/>
      <c r="F53" s="270"/>
      <c r="G53" s="268"/>
      <c r="H53" s="184"/>
      <c r="I53" s="184"/>
      <c r="L53" s="271"/>
      <c r="N53" s="184"/>
      <c r="O53" s="184"/>
      <c r="P53" s="184"/>
    </row>
    <row r="54" spans="1:16" customFormat="1" x14ac:dyDescent="0.2">
      <c r="A54" s="299"/>
      <c r="B54" s="129"/>
      <c r="C54" s="129"/>
      <c r="D54" s="129"/>
      <c r="E54" s="129"/>
      <c r="F54" s="129"/>
      <c r="G54" s="129"/>
      <c r="L54" s="271"/>
      <c r="N54" s="184"/>
      <c r="O54" s="184"/>
      <c r="P54" s="184"/>
    </row>
    <row r="55" spans="1:16" customFormat="1" ht="15.75" x14ac:dyDescent="0.2">
      <c r="A55" s="267" t="s">
        <v>581</v>
      </c>
      <c r="B55" s="184"/>
      <c r="C55" s="239" t="s">
        <v>619</v>
      </c>
      <c r="D55" s="240" t="s">
        <v>619</v>
      </c>
      <c r="E55" s="240" t="s">
        <v>618</v>
      </c>
      <c r="F55" s="239" t="s">
        <v>509</v>
      </c>
      <c r="G55" s="184"/>
      <c r="H55" s="239" t="s">
        <v>460</v>
      </c>
      <c r="I55" s="239" t="s">
        <v>461</v>
      </c>
      <c r="J55" s="1309" t="s">
        <v>604</v>
      </c>
      <c r="K55" s="1309"/>
      <c r="L55" s="245" t="s">
        <v>461</v>
      </c>
      <c r="M55" s="184"/>
      <c r="N55" s="184"/>
      <c r="O55" s="184"/>
      <c r="P55" s="184"/>
    </row>
    <row r="56" spans="1:16" customFormat="1" ht="12.75" customHeight="1" x14ac:dyDescent="0.2">
      <c r="A56" s="300"/>
      <c r="B56" s="240" t="s">
        <v>582</v>
      </c>
      <c r="C56" s="240" t="s">
        <v>1600</v>
      </c>
      <c r="D56" s="240" t="s">
        <v>1541</v>
      </c>
      <c r="E56" s="240" t="s">
        <v>617</v>
      </c>
      <c r="F56" s="239" t="s">
        <v>616</v>
      </c>
      <c r="G56" s="184"/>
      <c r="H56" s="239" t="s">
        <v>633</v>
      </c>
      <c r="I56" s="239" t="s">
        <v>633</v>
      </c>
      <c r="J56" s="1309" t="s">
        <v>499</v>
      </c>
      <c r="K56" s="1309"/>
      <c r="L56" s="245" t="s">
        <v>463</v>
      </c>
      <c r="M56" s="184"/>
      <c r="N56" s="184"/>
      <c r="O56" s="184"/>
      <c r="P56" s="184"/>
    </row>
    <row r="57" spans="1:16" customFormat="1" x14ac:dyDescent="0.2">
      <c r="A57" s="300"/>
      <c r="B57" s="240" t="s">
        <v>508</v>
      </c>
      <c r="C57" s="305" t="s">
        <v>632</v>
      </c>
      <c r="D57" s="240"/>
      <c r="E57" s="240"/>
      <c r="F57" s="239" t="s">
        <v>592</v>
      </c>
      <c r="G57" s="184"/>
      <c r="H57" s="248" t="s">
        <v>472</v>
      </c>
      <c r="I57" s="239" t="s">
        <v>634</v>
      </c>
      <c r="J57" s="1309" t="s">
        <v>625</v>
      </c>
      <c r="K57" s="1309"/>
      <c r="L57" s="245" t="s">
        <v>466</v>
      </c>
      <c r="M57" s="184"/>
      <c r="N57" s="184"/>
      <c r="O57" s="184"/>
      <c r="P57" s="184"/>
    </row>
    <row r="58" spans="1:16" customFormat="1" x14ac:dyDescent="0.2">
      <c r="A58" s="201" t="s">
        <v>596</v>
      </c>
      <c r="B58" s="198"/>
      <c r="C58" s="1081"/>
      <c r="D58" s="284"/>
      <c r="E58" s="284"/>
      <c r="F58" s="200">
        <f>C58+D58+E58</f>
        <v>0</v>
      </c>
      <c r="G58" s="184"/>
      <c r="H58" s="283"/>
      <c r="I58" s="198"/>
      <c r="J58" s="1316"/>
      <c r="K58" s="1317"/>
      <c r="L58" s="198"/>
      <c r="M58" s="184"/>
      <c r="N58" s="184"/>
      <c r="O58" s="184"/>
      <c r="P58" s="184"/>
    </row>
    <row r="59" spans="1:16" customFormat="1" x14ac:dyDescent="0.2">
      <c r="A59" s="201" t="s">
        <v>597</v>
      </c>
      <c r="B59" s="198"/>
      <c r="C59" s="1081"/>
      <c r="D59" s="284"/>
      <c r="E59" s="284"/>
      <c r="F59" s="1275">
        <f t="shared" ref="F59:F61" si="0">C59+D59+E59</f>
        <v>0</v>
      </c>
      <c r="G59" s="184"/>
      <c r="H59" s="283"/>
      <c r="I59" s="198"/>
      <c r="J59" s="1316"/>
      <c r="K59" s="1317"/>
      <c r="L59" s="198"/>
      <c r="M59" s="184"/>
      <c r="N59" s="184"/>
      <c r="O59" s="184"/>
    </row>
    <row r="60" spans="1:16" customFormat="1" x14ac:dyDescent="0.2">
      <c r="A60" s="201" t="s">
        <v>598</v>
      </c>
      <c r="B60" s="198"/>
      <c r="C60" s="1081"/>
      <c r="D60" s="284"/>
      <c r="E60" s="284"/>
      <c r="F60" s="1275">
        <f t="shared" si="0"/>
        <v>0</v>
      </c>
      <c r="G60" s="184"/>
      <c r="H60" s="283"/>
      <c r="I60" s="198"/>
      <c r="J60" s="1316"/>
      <c r="K60" s="1317"/>
      <c r="L60" s="198"/>
      <c r="M60" s="184"/>
      <c r="N60" s="184"/>
      <c r="O60" s="184"/>
    </row>
    <row r="61" spans="1:16" customFormat="1" x14ac:dyDescent="0.2">
      <c r="A61" s="201" t="s">
        <v>599</v>
      </c>
      <c r="B61" s="198"/>
      <c r="C61" s="1081"/>
      <c r="D61" s="284"/>
      <c r="E61" s="284"/>
      <c r="F61" s="1275">
        <f t="shared" si="0"/>
        <v>0</v>
      </c>
      <c r="G61" s="184"/>
      <c r="H61" s="283"/>
      <c r="I61" s="198"/>
      <c r="J61" s="1316"/>
      <c r="K61" s="1317"/>
      <c r="L61" s="198"/>
      <c r="M61" s="184"/>
      <c r="N61" s="184"/>
      <c r="O61" s="184"/>
    </row>
    <row r="62" spans="1:16" customFormat="1" x14ac:dyDescent="0.2">
      <c r="A62" s="300"/>
      <c r="B62" s="184"/>
      <c r="C62" s="133"/>
      <c r="D62" s="184"/>
      <c r="E62" s="253" t="s">
        <v>627</v>
      </c>
      <c r="F62" s="254">
        <f>SUM(F58:F61)</f>
        <v>0</v>
      </c>
      <c r="G62" s="184"/>
      <c r="H62" s="184"/>
      <c r="I62" s="129"/>
      <c r="J62" s="129"/>
      <c r="L62" s="561"/>
    </row>
    <row r="63" spans="1:16" customFormat="1" ht="11.25" customHeight="1" x14ac:dyDescent="0.25">
      <c r="A63" s="300"/>
      <c r="B63" s="133"/>
      <c r="C63" s="133"/>
      <c r="D63" s="133"/>
      <c r="E63" s="255"/>
      <c r="F63" s="255"/>
      <c r="G63" s="129"/>
      <c r="H63" s="129"/>
      <c r="I63" s="129"/>
      <c r="J63" s="129"/>
      <c r="L63" s="271"/>
    </row>
    <row r="64" spans="1:16" customFormat="1" ht="15.75" x14ac:dyDescent="0.2">
      <c r="A64" s="267" t="s">
        <v>605</v>
      </c>
      <c r="B64" s="241" t="s">
        <v>580</v>
      </c>
      <c r="C64" s="1279" t="s">
        <v>1602</v>
      </c>
      <c r="D64" s="1086" t="s">
        <v>1604</v>
      </c>
      <c r="G64" s="129"/>
      <c r="H64" s="194"/>
      <c r="I64" s="184"/>
      <c r="J64" s="184"/>
    </row>
    <row r="65" spans="1:14" customFormat="1" x14ac:dyDescent="0.2">
      <c r="A65" s="300"/>
      <c r="B65" s="244" t="s">
        <v>587</v>
      </c>
      <c r="C65" s="241">
        <v>5000</v>
      </c>
      <c r="D65" s="241">
        <v>5000</v>
      </c>
      <c r="E65" s="1279" t="s">
        <v>1605</v>
      </c>
      <c r="F65" s="1309" t="s">
        <v>509</v>
      </c>
      <c r="G65" s="1309"/>
      <c r="H65" s="1309"/>
      <c r="I65" s="1309"/>
      <c r="J65" s="1276"/>
      <c r="K65" s="1276"/>
      <c r="L65" s="194"/>
      <c r="M65" s="184"/>
      <c r="N65" s="184"/>
    </row>
    <row r="66" spans="1:14" customFormat="1" x14ac:dyDescent="0.2">
      <c r="A66" s="300"/>
      <c r="B66" s="241" t="s">
        <v>593</v>
      </c>
      <c r="C66" s="1279" t="s">
        <v>1603</v>
      </c>
      <c r="D66" s="1279" t="s">
        <v>1603</v>
      </c>
      <c r="E66" s="1279" t="s">
        <v>1603</v>
      </c>
      <c r="F66" s="1309" t="s">
        <v>615</v>
      </c>
      <c r="G66" s="1309"/>
      <c r="H66" s="1309"/>
      <c r="I66" s="1309"/>
      <c r="J66" s="194"/>
      <c r="K66" s="184"/>
      <c r="L66" s="184"/>
    </row>
    <row r="67" spans="1:14" customFormat="1" x14ac:dyDescent="0.2">
      <c r="A67" s="201" t="s">
        <v>596</v>
      </c>
      <c r="B67" s="250"/>
      <c r="C67" s="251"/>
      <c r="D67" s="1278"/>
      <c r="E67" s="1278"/>
      <c r="F67" s="1310">
        <f>((C67*0.35)+(D67*0.25)+(E67*0.15))</f>
        <v>0</v>
      </c>
      <c r="G67" s="1311"/>
      <c r="H67" s="1311"/>
      <c r="I67" s="1312"/>
      <c r="J67" s="194"/>
      <c r="K67" s="184"/>
      <c r="L67" s="184"/>
    </row>
    <row r="68" spans="1:14" customFormat="1" x14ac:dyDescent="0.2">
      <c r="A68" s="201" t="s">
        <v>597</v>
      </c>
      <c r="B68" s="199"/>
      <c r="C68" s="249"/>
      <c r="D68" s="284"/>
      <c r="E68" s="284"/>
      <c r="F68" s="1310">
        <f t="shared" ref="F68:F70" si="1">((C68*0.35)+(D68*0.25)+(E68*0.15))</f>
        <v>0</v>
      </c>
      <c r="G68" s="1311"/>
      <c r="H68" s="1311"/>
      <c r="I68" s="1312"/>
      <c r="J68" s="194"/>
      <c r="K68" s="184"/>
      <c r="L68" s="184"/>
    </row>
    <row r="69" spans="1:14" customFormat="1" x14ac:dyDescent="0.2">
      <c r="A69" s="201" t="s">
        <v>598</v>
      </c>
      <c r="B69" s="199"/>
      <c r="C69" s="249"/>
      <c r="D69" s="284"/>
      <c r="E69" s="284"/>
      <c r="F69" s="1310">
        <f t="shared" si="1"/>
        <v>0</v>
      </c>
      <c r="G69" s="1311"/>
      <c r="H69" s="1311"/>
      <c r="I69" s="1312"/>
      <c r="J69" s="194"/>
      <c r="K69" s="184"/>
      <c r="L69" s="184"/>
    </row>
    <row r="70" spans="1:14" customFormat="1" x14ac:dyDescent="0.2">
      <c r="A70" s="201" t="s">
        <v>599</v>
      </c>
      <c r="B70" s="199"/>
      <c r="C70" s="249"/>
      <c r="D70" s="284"/>
      <c r="E70" s="284"/>
      <c r="F70" s="1310">
        <f t="shared" si="1"/>
        <v>0</v>
      </c>
      <c r="G70" s="1311"/>
      <c r="H70" s="1311"/>
      <c r="I70" s="1312"/>
      <c r="J70" s="194"/>
      <c r="K70" s="184"/>
      <c r="L70" s="184"/>
    </row>
    <row r="71" spans="1:14" customFormat="1" x14ac:dyDescent="0.2">
      <c r="A71" s="1267" t="s">
        <v>628</v>
      </c>
      <c r="E71" s="184"/>
      <c r="F71" s="1318">
        <f>SUM(F67:F70)</f>
        <v>0</v>
      </c>
      <c r="G71" s="1319"/>
      <c r="H71" s="1319"/>
      <c r="I71" s="1319"/>
      <c r="J71" s="196"/>
    </row>
    <row r="72" spans="1:14" customFormat="1" ht="13.5" thickBot="1" x14ac:dyDescent="0.25">
      <c r="A72" s="303"/>
      <c r="G72" s="184"/>
      <c r="H72" s="184"/>
      <c r="I72" s="259"/>
      <c r="J72" s="302"/>
      <c r="K72" s="302"/>
      <c r="L72" s="562"/>
    </row>
    <row r="73" spans="1:14" ht="16.5" thickBot="1" x14ac:dyDescent="0.3">
      <c r="A73" s="201"/>
      <c r="B73" s="259"/>
      <c r="C73" s="194"/>
      <c r="D73" s="259"/>
      <c r="E73" s="260"/>
      <c r="G73" s="260"/>
      <c r="H73" s="222"/>
      <c r="I73" s="261" t="s">
        <v>626</v>
      </c>
      <c r="J73" s="1313">
        <f>F71+F62</f>
        <v>0</v>
      </c>
      <c r="K73" s="1314"/>
      <c r="L73" s="1315"/>
    </row>
    <row r="74" spans="1:14" ht="4.5" customHeight="1" x14ac:dyDescent="0.2">
      <c r="A74" s="205"/>
      <c r="B74" s="192"/>
      <c r="C74" s="192"/>
      <c r="D74" s="192"/>
      <c r="E74" s="192"/>
      <c r="F74" s="192"/>
      <c r="G74" s="192"/>
      <c r="H74" s="192"/>
      <c r="I74" s="192"/>
      <c r="J74" s="192"/>
      <c r="K74" s="192"/>
      <c r="L74" s="288"/>
    </row>
    <row r="75" spans="1:14" x14ac:dyDescent="0.2">
      <c r="A75" s="756" t="s">
        <v>1606</v>
      </c>
    </row>
  </sheetData>
  <mergeCells count="37">
    <mergeCell ref="K6:L6"/>
    <mergeCell ref="K7:L7"/>
    <mergeCell ref="K8:L8"/>
    <mergeCell ref="J43:L43"/>
    <mergeCell ref="J24:L24"/>
    <mergeCell ref="J20:L20"/>
    <mergeCell ref="J21:L21"/>
    <mergeCell ref="J22:L22"/>
    <mergeCell ref="J23:L23"/>
    <mergeCell ref="J26:K26"/>
    <mergeCell ref="F71:I71"/>
    <mergeCell ref="J60:K60"/>
    <mergeCell ref="J61:K61"/>
    <mergeCell ref="F67:I67"/>
    <mergeCell ref="F7:G7"/>
    <mergeCell ref="F8:G8"/>
    <mergeCell ref="J35:L35"/>
    <mergeCell ref="J18:L18"/>
    <mergeCell ref="J19:L19"/>
    <mergeCell ref="J30:K30"/>
    <mergeCell ref="J32:K32"/>
    <mergeCell ref="J31:K31"/>
    <mergeCell ref="J28:K28"/>
    <mergeCell ref="J29:K29"/>
    <mergeCell ref="J27:K27"/>
    <mergeCell ref="J45:L45"/>
    <mergeCell ref="J73:L73"/>
    <mergeCell ref="J55:K55"/>
    <mergeCell ref="J56:K56"/>
    <mergeCell ref="J57:K57"/>
    <mergeCell ref="J58:K58"/>
    <mergeCell ref="J59:K59"/>
    <mergeCell ref="F66:I66"/>
    <mergeCell ref="F68:I68"/>
    <mergeCell ref="F69:I69"/>
    <mergeCell ref="F70:I70"/>
    <mergeCell ref="F65:I65"/>
  </mergeCells>
  <phoneticPr fontId="3" type="noConversion"/>
  <printOptions horizontalCentered="1"/>
  <pageMargins left="0.25" right="0.25" top="0.45" bottom="0.5" header="0.5" footer="0.5"/>
  <pageSetup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60"/>
    <pageSetUpPr fitToPage="1"/>
  </sheetPr>
  <dimension ref="A1:O69"/>
  <sheetViews>
    <sheet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1.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123" t="s">
        <v>686</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3" ht="6" customHeight="1" x14ac:dyDescent="0.2">
      <c r="H4" s="34"/>
      <c r="I4" s="34"/>
      <c r="K4"/>
      <c r="L4"/>
    </row>
    <row r="5" spans="1:13" ht="7.5" customHeight="1" x14ac:dyDescent="0.2">
      <c r="K5"/>
      <c r="L5"/>
    </row>
    <row r="6" spans="1:13" ht="19.5" customHeight="1" x14ac:dyDescent="0.2">
      <c r="A6" s="182" t="s">
        <v>694</v>
      </c>
      <c r="K6"/>
      <c r="L6" s="183" t="s">
        <v>472</v>
      </c>
    </row>
    <row r="7" spans="1:13" s="132" customFormat="1" ht="15" x14ac:dyDescent="0.25">
      <c r="A7" s="153">
        <v>2.09</v>
      </c>
      <c r="B7" s="130" t="s">
        <v>689</v>
      </c>
      <c r="C7" s="154"/>
      <c r="D7" s="154"/>
      <c r="E7" s="155"/>
      <c r="F7" s="155"/>
      <c r="G7" s="155"/>
      <c r="H7" s="155"/>
      <c r="I7" s="155"/>
      <c r="K7" s="135"/>
      <c r="L7" s="183" t="s">
        <v>103</v>
      </c>
      <c r="M7" s="143"/>
    </row>
    <row r="8" spans="1:13" s="128" customFormat="1" ht="12" customHeight="1" x14ac:dyDescent="0.25">
      <c r="A8" s="156"/>
      <c r="B8" s="157" t="s">
        <v>695</v>
      </c>
      <c r="C8" s="134"/>
      <c r="D8" s="151"/>
      <c r="F8" s="134" t="s">
        <v>461</v>
      </c>
      <c r="G8" s="1305" t="s">
        <v>469</v>
      </c>
      <c r="H8" s="1305"/>
      <c r="I8" s="134" t="s">
        <v>698</v>
      </c>
      <c r="J8" s="134" t="s">
        <v>470</v>
      </c>
      <c r="K8" s="135"/>
      <c r="L8" s="134"/>
      <c r="M8" s="144"/>
    </row>
    <row r="9" spans="1:13" s="132" customFormat="1" ht="12" customHeight="1" x14ac:dyDescent="0.25">
      <c r="A9" s="158"/>
      <c r="B9" s="145" t="s">
        <v>471</v>
      </c>
      <c r="C9" s="155"/>
      <c r="D9" s="155"/>
      <c r="F9" s="134" t="s">
        <v>479</v>
      </c>
      <c r="G9" s="1305" t="s">
        <v>464</v>
      </c>
      <c r="H9" s="1305"/>
      <c r="I9" s="134" t="s">
        <v>699</v>
      </c>
      <c r="J9" s="134" t="s">
        <v>466</v>
      </c>
      <c r="K9" s="135"/>
      <c r="L9" s="134"/>
      <c r="M9" s="143"/>
    </row>
    <row r="10" spans="1:13" s="132" customFormat="1" ht="12" customHeight="1" x14ac:dyDescent="0.25">
      <c r="A10" s="158"/>
      <c r="B10" s="178" t="s">
        <v>455</v>
      </c>
      <c r="C10" s="155"/>
      <c r="D10" s="155"/>
      <c r="F10" s="137"/>
      <c r="G10" s="1338"/>
      <c r="H10" s="1339"/>
      <c r="I10" s="139"/>
      <c r="J10" s="137"/>
      <c r="K10" s="141"/>
      <c r="L10" s="146">
        <v>0</v>
      </c>
      <c r="M10" s="143"/>
    </row>
    <row r="11" spans="1:13" s="132" customFormat="1" ht="9" customHeight="1" x14ac:dyDescent="0.25">
      <c r="A11" s="158"/>
      <c r="B11" s="167"/>
      <c r="C11" s="154"/>
      <c r="D11" s="154"/>
      <c r="E11" s="164"/>
      <c r="F11" s="164"/>
      <c r="I11" s="164"/>
      <c r="J11" s="165"/>
      <c r="L11" s="131"/>
    </row>
    <row r="12" spans="1:13" s="132" customFormat="1" ht="9" customHeight="1" x14ac:dyDescent="0.25">
      <c r="A12" s="158"/>
      <c r="B12" s="168"/>
      <c r="C12" s="154"/>
      <c r="D12" s="154"/>
      <c r="E12" s="164"/>
      <c r="F12" s="164"/>
      <c r="I12" s="164"/>
      <c r="J12" s="169"/>
      <c r="L12" s="131"/>
    </row>
    <row r="13" spans="1:13" s="132" customFormat="1" ht="12" customHeight="1" x14ac:dyDescent="0.25">
      <c r="A13" s="153">
        <v>2.1</v>
      </c>
      <c r="B13" s="130" t="s">
        <v>691</v>
      </c>
      <c r="C13" s="154"/>
      <c r="D13" s="154"/>
      <c r="E13" s="164"/>
      <c r="F13" s="164"/>
      <c r="I13" s="164"/>
      <c r="J13" s="169"/>
      <c r="L13" s="155"/>
    </row>
    <row r="14" spans="1:13" s="128" customFormat="1" ht="12" customHeight="1" x14ac:dyDescent="0.25">
      <c r="A14" s="156"/>
      <c r="B14" s="157" t="s">
        <v>692</v>
      </c>
      <c r="C14" s="170"/>
      <c r="D14" s="170"/>
      <c r="E14" s="134" t="s">
        <v>461</v>
      </c>
      <c r="F14" s="1305" t="s">
        <v>642</v>
      </c>
      <c r="G14" s="1305"/>
      <c r="H14" s="134" t="s">
        <v>643</v>
      </c>
      <c r="I14" s="134" t="s">
        <v>698</v>
      </c>
      <c r="J14" s="134" t="s">
        <v>470</v>
      </c>
      <c r="K14" s="127"/>
      <c r="L14" s="151"/>
    </row>
    <row r="15" spans="1:13" s="132" customFormat="1" ht="12" customHeight="1" x14ac:dyDescent="0.25">
      <c r="A15" s="158"/>
      <c r="B15" s="145" t="s">
        <v>471</v>
      </c>
      <c r="C15" s="154"/>
      <c r="D15" s="154"/>
      <c r="E15" s="134" t="s">
        <v>473</v>
      </c>
      <c r="F15" s="1305" t="s">
        <v>700</v>
      </c>
      <c r="G15" s="1305"/>
      <c r="H15" s="134" t="s">
        <v>464</v>
      </c>
      <c r="I15" s="134" t="s">
        <v>465</v>
      </c>
      <c r="J15" s="134" t="s">
        <v>466</v>
      </c>
      <c r="L15" s="131"/>
    </row>
    <row r="16" spans="1:13" s="132" customFormat="1" ht="12" customHeight="1" x14ac:dyDescent="0.25">
      <c r="A16" s="158"/>
      <c r="B16" s="178" t="s">
        <v>455</v>
      </c>
      <c r="C16" s="155"/>
      <c r="D16" s="154"/>
      <c r="E16" s="137"/>
      <c r="F16" s="1338"/>
      <c r="G16" s="1339"/>
      <c r="H16" s="432"/>
      <c r="I16" s="139"/>
      <c r="J16" s="137"/>
      <c r="L16" s="146">
        <v>0</v>
      </c>
    </row>
    <row r="17" spans="1:15" s="132" customFormat="1" ht="12" customHeight="1" x14ac:dyDescent="0.25">
      <c r="A17" s="158"/>
      <c r="B17" s="178" t="s">
        <v>1160</v>
      </c>
      <c r="C17" s="160"/>
      <c r="D17" s="154"/>
      <c r="E17" s="164"/>
      <c r="F17" s="164"/>
      <c r="G17" s="164"/>
      <c r="H17" s="165"/>
      <c r="I17" s="161"/>
      <c r="J17" s="131"/>
    </row>
    <row r="18" spans="1:15" s="132" customFormat="1" ht="9" customHeight="1" x14ac:dyDescent="0.25">
      <c r="A18" s="158"/>
      <c r="B18" s="157"/>
      <c r="C18" s="154"/>
      <c r="D18" s="154"/>
      <c r="E18" s="164"/>
      <c r="F18" s="164"/>
      <c r="G18" s="164"/>
      <c r="H18" s="165"/>
      <c r="I18" s="161"/>
      <c r="J18" s="131"/>
    </row>
    <row r="19" spans="1:15" s="132" customFormat="1" ht="9" customHeight="1" x14ac:dyDescent="0.25">
      <c r="A19" s="158"/>
      <c r="B19" s="168"/>
      <c r="C19" s="154"/>
      <c r="D19" s="154"/>
      <c r="E19" s="164"/>
      <c r="F19" s="164"/>
      <c r="G19" s="164"/>
      <c r="H19" s="169"/>
      <c r="I19" s="161"/>
      <c r="J19" s="147"/>
    </row>
    <row r="20" spans="1:15" s="132" customFormat="1" ht="12" customHeight="1" x14ac:dyDescent="0.25">
      <c r="A20" s="153">
        <v>2.121</v>
      </c>
      <c r="B20" s="130" t="s">
        <v>693</v>
      </c>
      <c r="C20" s="154"/>
      <c r="D20" s="154"/>
      <c r="E20" s="164"/>
      <c r="F20" s="164"/>
      <c r="G20" s="164"/>
      <c r="H20" s="169"/>
      <c r="I20" s="161"/>
      <c r="J20" s="148"/>
    </row>
    <row r="21" spans="1:15" s="128" customFormat="1" ht="12" customHeight="1" x14ac:dyDescent="0.25">
      <c r="A21" s="156"/>
      <c r="B21" s="1192" t="s">
        <v>1420</v>
      </c>
      <c r="C21" s="170"/>
      <c r="D21" s="170"/>
      <c r="E21" s="134"/>
      <c r="F21" s="134"/>
      <c r="G21" s="1305" t="s">
        <v>500</v>
      </c>
      <c r="H21" s="1305"/>
      <c r="I21" s="171"/>
      <c r="J21" s="151"/>
      <c r="K21" s="127"/>
    </row>
    <row r="22" spans="1:15" s="132" customFormat="1" ht="12" customHeight="1" x14ac:dyDescent="0.25">
      <c r="A22" s="158"/>
      <c r="C22" s="134" t="s">
        <v>461</v>
      </c>
      <c r="D22" s="134" t="s">
        <v>641</v>
      </c>
      <c r="E22" s="134" t="s">
        <v>639</v>
      </c>
      <c r="F22" s="134" t="s">
        <v>469</v>
      </c>
      <c r="G22" s="134" t="s">
        <v>472</v>
      </c>
      <c r="H22" s="134" t="s">
        <v>461</v>
      </c>
      <c r="I22" s="134" t="s">
        <v>499</v>
      </c>
      <c r="J22" s="134" t="s">
        <v>470</v>
      </c>
      <c r="K22" s="171"/>
      <c r="L22" s="131"/>
      <c r="M22" s="135"/>
      <c r="N22" s="143"/>
      <c r="O22" s="143"/>
    </row>
    <row r="23" spans="1:15" s="132" customFormat="1" ht="12" customHeight="1" x14ac:dyDescent="0.25">
      <c r="A23" s="158"/>
      <c r="C23" s="134" t="s">
        <v>473</v>
      </c>
      <c r="D23" s="134" t="s">
        <v>640</v>
      </c>
      <c r="E23" s="134" t="s">
        <v>638</v>
      </c>
      <c r="F23" s="134" t="s">
        <v>464</v>
      </c>
      <c r="G23" s="1308" t="s">
        <v>87</v>
      </c>
      <c r="H23" s="1308"/>
      <c r="I23" s="134" t="s">
        <v>498</v>
      </c>
      <c r="J23" s="134" t="s">
        <v>466</v>
      </c>
      <c r="K23" s="161"/>
      <c r="L23" s="128"/>
      <c r="M23" s="135"/>
      <c r="N23" s="143"/>
      <c r="O23" s="143"/>
    </row>
    <row r="24" spans="1:15" s="132" customFormat="1" ht="12" customHeight="1" x14ac:dyDescent="0.25">
      <c r="A24" s="158"/>
      <c r="B24" s="296"/>
      <c r="C24" s="137"/>
      <c r="D24" s="139"/>
      <c r="E24" s="138"/>
      <c r="F24" s="139"/>
      <c r="G24" s="180"/>
      <c r="H24" s="137"/>
      <c r="I24" s="139"/>
      <c r="J24" s="137"/>
      <c r="K24" s="161"/>
      <c r="L24" s="146">
        <f>(D24*E24)+(D25*E25)+(D26*E26)+(D27*E27)</f>
        <v>0</v>
      </c>
      <c r="M24" s="135"/>
      <c r="N24" s="143"/>
      <c r="O24" s="143"/>
    </row>
    <row r="25" spans="1:15" s="132" customFormat="1" ht="12" customHeight="1" x14ac:dyDescent="0.25">
      <c r="A25" s="158"/>
      <c r="B25" s="296"/>
      <c r="C25" s="137"/>
      <c r="D25" s="139"/>
      <c r="E25" s="138"/>
      <c r="F25" s="139"/>
      <c r="G25" s="180"/>
      <c r="H25" s="137"/>
      <c r="I25" s="139"/>
      <c r="J25" s="137"/>
      <c r="K25" s="161"/>
      <c r="L25" s="148"/>
      <c r="M25" s="141"/>
      <c r="N25" s="143"/>
      <c r="O25" s="143"/>
    </row>
    <row r="26" spans="1:15" s="132" customFormat="1" ht="12" customHeight="1" x14ac:dyDescent="0.25">
      <c r="A26" s="158"/>
      <c r="B26" s="296"/>
      <c r="C26" s="137"/>
      <c r="D26" s="139"/>
      <c r="E26" s="138"/>
      <c r="F26" s="139"/>
      <c r="G26" s="180"/>
      <c r="H26" s="137"/>
      <c r="I26" s="139"/>
      <c r="J26" s="137"/>
      <c r="K26" s="161"/>
      <c r="L26" s="148"/>
    </row>
    <row r="27" spans="1:15" s="132" customFormat="1" ht="12" customHeight="1" x14ac:dyDescent="0.25">
      <c r="B27" s="145" t="s">
        <v>471</v>
      </c>
      <c r="C27" s="137"/>
      <c r="D27" s="139"/>
      <c r="E27" s="138"/>
      <c r="F27" s="139"/>
      <c r="G27" s="180"/>
      <c r="H27" s="137"/>
      <c r="I27" s="139"/>
      <c r="J27" s="137"/>
      <c r="K27" s="161"/>
      <c r="L27" s="148"/>
    </row>
    <row r="28" spans="1:15" s="132" customFormat="1" ht="12" customHeight="1" x14ac:dyDescent="0.25">
      <c r="B28" s="178" t="s">
        <v>455</v>
      </c>
      <c r="C28" s="155"/>
      <c r="D28" s="154"/>
      <c r="E28" s="175"/>
      <c r="F28" s="141"/>
      <c r="G28" s="176"/>
      <c r="H28" s="175"/>
      <c r="I28" s="161"/>
      <c r="J28" s="148"/>
    </row>
    <row r="29" spans="1:15" s="132" customFormat="1" ht="12" customHeight="1" x14ac:dyDescent="0.25">
      <c r="A29" s="158"/>
      <c r="B29" s="159" t="s">
        <v>697</v>
      </c>
      <c r="C29" s="155"/>
      <c r="D29" s="154"/>
      <c r="E29" s="175"/>
      <c r="F29" s="141"/>
      <c r="G29" s="176"/>
      <c r="H29" s="175"/>
      <c r="I29" s="161"/>
      <c r="J29" s="148"/>
    </row>
    <row r="30" spans="1:15" s="132" customFormat="1" ht="12" customHeight="1" x14ac:dyDescent="0.25">
      <c r="A30" s="158"/>
      <c r="B30" s="159" t="s">
        <v>696</v>
      </c>
      <c r="C30" s="155"/>
      <c r="D30" s="154"/>
      <c r="E30" s="175"/>
      <c r="F30" s="141"/>
      <c r="G30" s="176"/>
      <c r="H30" s="175"/>
      <c r="I30" s="161"/>
      <c r="J30" s="148"/>
    </row>
    <row r="31" spans="1:15" s="132" customFormat="1" ht="12" customHeight="1" x14ac:dyDescent="0.25">
      <c r="A31" s="158"/>
      <c r="B31" s="159" t="s">
        <v>1421</v>
      </c>
      <c r="C31" s="155"/>
      <c r="D31" s="154"/>
      <c r="E31" s="175"/>
      <c r="F31" s="141"/>
      <c r="G31" s="176"/>
      <c r="H31" s="175"/>
      <c r="I31" s="161"/>
      <c r="J31" s="148"/>
    </row>
    <row r="32" spans="1:15" s="132" customFormat="1" ht="12" customHeight="1" x14ac:dyDescent="0.25">
      <c r="A32" s="158"/>
      <c r="B32" s="159"/>
      <c r="C32" s="163"/>
      <c r="D32" s="154"/>
      <c r="E32" s="164"/>
      <c r="F32" s="164"/>
      <c r="G32" s="164"/>
      <c r="H32" s="164"/>
      <c r="I32" s="164"/>
      <c r="J32" s="165"/>
      <c r="K32" s="161"/>
      <c r="L32" s="131"/>
    </row>
    <row r="33" spans="1:15" s="132" customFormat="1" ht="12" customHeight="1" x14ac:dyDescent="0.25">
      <c r="A33" s="158"/>
      <c r="C33" s="154"/>
      <c r="D33" s="154"/>
      <c r="E33" s="164"/>
      <c r="F33" s="164"/>
      <c r="G33" s="164"/>
      <c r="H33" s="164"/>
      <c r="I33" s="164"/>
      <c r="J33" s="169"/>
      <c r="K33" s="161"/>
      <c r="L33" s="147"/>
    </row>
    <row r="34" spans="1:15" s="132" customFormat="1" ht="12" customHeight="1" x14ac:dyDescent="0.25">
      <c r="A34" s="153">
        <v>2.13</v>
      </c>
      <c r="B34" s="130" t="s">
        <v>702</v>
      </c>
      <c r="C34" s="154"/>
      <c r="D34" s="154"/>
      <c r="E34" s="164"/>
      <c r="F34" s="164"/>
      <c r="G34" s="164"/>
      <c r="H34" s="164"/>
      <c r="I34" s="164"/>
      <c r="J34" s="169"/>
      <c r="K34" s="161"/>
      <c r="L34" s="148"/>
    </row>
    <row r="35" spans="1:15" s="128" customFormat="1" ht="12" customHeight="1" x14ac:dyDescent="0.25">
      <c r="A35" s="156"/>
      <c r="B35" s="157" t="s">
        <v>692</v>
      </c>
      <c r="C35" s="170"/>
      <c r="D35" s="170"/>
      <c r="E35" s="134" t="s">
        <v>461</v>
      </c>
      <c r="F35" s="1305" t="s">
        <v>642</v>
      </c>
      <c r="G35" s="1305"/>
      <c r="H35" s="134" t="s">
        <v>643</v>
      </c>
      <c r="I35" s="134" t="s">
        <v>698</v>
      </c>
      <c r="J35" s="134" t="s">
        <v>470</v>
      </c>
      <c r="K35" s="127"/>
      <c r="L35" s="151"/>
    </row>
    <row r="36" spans="1:15" s="132" customFormat="1" ht="12" customHeight="1" x14ac:dyDescent="0.25">
      <c r="A36" s="158"/>
      <c r="B36" s="145" t="s">
        <v>471</v>
      </c>
      <c r="C36" s="154"/>
      <c r="D36" s="154"/>
      <c r="E36" s="134" t="s">
        <v>473</v>
      </c>
      <c r="F36" s="1305" t="s">
        <v>700</v>
      </c>
      <c r="G36" s="1305"/>
      <c r="H36" s="134" t="s">
        <v>464</v>
      </c>
      <c r="I36" s="134" t="s">
        <v>465</v>
      </c>
      <c r="J36" s="134" t="s">
        <v>466</v>
      </c>
      <c r="L36" s="131"/>
    </row>
    <row r="37" spans="1:15" s="132" customFormat="1" ht="12" customHeight="1" x14ac:dyDescent="0.25">
      <c r="A37" s="158"/>
      <c r="B37" s="178" t="s">
        <v>455</v>
      </c>
      <c r="C37" s="155"/>
      <c r="D37" s="154"/>
      <c r="E37" s="137"/>
      <c r="F37" s="1338"/>
      <c r="G37" s="1339"/>
      <c r="H37" s="432"/>
      <c r="I37" s="139"/>
      <c r="J37" s="137"/>
      <c r="L37" s="146">
        <v>0</v>
      </c>
    </row>
    <row r="38" spans="1:15" s="132" customFormat="1" ht="12" customHeight="1" x14ac:dyDescent="0.25">
      <c r="A38" s="158"/>
      <c r="B38" s="178" t="s">
        <v>1160</v>
      </c>
      <c r="C38" s="160"/>
      <c r="D38" s="154"/>
      <c r="E38" s="164"/>
      <c r="F38" s="164"/>
      <c r="G38" s="164"/>
      <c r="H38" s="165"/>
      <c r="I38" s="161"/>
      <c r="J38" s="131"/>
    </row>
    <row r="39" spans="1:15" s="132" customFormat="1" ht="12" customHeight="1" x14ac:dyDescent="0.25">
      <c r="A39" s="158"/>
      <c r="C39" s="160"/>
      <c r="D39" s="154"/>
      <c r="E39" s="164"/>
      <c r="F39" s="164"/>
      <c r="G39" s="164"/>
      <c r="H39" s="164"/>
      <c r="I39" s="164"/>
      <c r="J39" s="165"/>
      <c r="K39" s="161"/>
      <c r="L39" s="131"/>
    </row>
    <row r="40" spans="1:15" s="132" customFormat="1" ht="12" customHeight="1" x14ac:dyDescent="0.25">
      <c r="A40" s="158"/>
      <c r="B40" s="166"/>
      <c r="C40" s="163"/>
      <c r="D40" s="154"/>
      <c r="E40" s="164"/>
      <c r="F40" s="164"/>
      <c r="G40" s="164"/>
      <c r="H40" s="164"/>
      <c r="I40" s="164"/>
      <c r="J40" s="165"/>
      <c r="K40" s="161"/>
      <c r="L40" s="131"/>
    </row>
    <row r="41" spans="1:15" s="132" customFormat="1" ht="12" customHeight="1" x14ac:dyDescent="0.25">
      <c r="A41" s="153">
        <v>2.141</v>
      </c>
      <c r="B41" s="130" t="s">
        <v>62</v>
      </c>
      <c r="C41" s="154"/>
      <c r="D41" s="154"/>
      <c r="E41" s="164"/>
      <c r="F41" s="164"/>
      <c r="G41" s="1305" t="s">
        <v>727</v>
      </c>
      <c r="H41" s="1305"/>
      <c r="I41" s="1305" t="s">
        <v>729</v>
      </c>
      <c r="J41" s="1305"/>
    </row>
    <row r="42" spans="1:15" s="128" customFormat="1" ht="12" customHeight="1" x14ac:dyDescent="0.25">
      <c r="A42" s="156"/>
      <c r="B42" s="1192" t="s">
        <v>897</v>
      </c>
      <c r="C42" s="170"/>
      <c r="D42" s="170"/>
      <c r="E42" s="134"/>
      <c r="F42" s="134"/>
      <c r="G42" s="134" t="s">
        <v>728</v>
      </c>
      <c r="H42" s="134" t="s">
        <v>468</v>
      </c>
      <c r="I42" s="1305" t="s">
        <v>730</v>
      </c>
      <c r="J42" s="1305"/>
      <c r="K42" s="127"/>
    </row>
    <row r="43" spans="1:15" s="132" customFormat="1" ht="12" customHeight="1" x14ac:dyDescent="0.25">
      <c r="A43" s="158"/>
      <c r="B43" s="145" t="s">
        <v>471</v>
      </c>
      <c r="C43" s="134"/>
      <c r="D43" s="134"/>
      <c r="F43" s="134"/>
      <c r="G43" s="1308" t="s">
        <v>26</v>
      </c>
      <c r="H43" s="1308"/>
      <c r="I43" s="1305" t="s">
        <v>31</v>
      </c>
      <c r="J43" s="1305"/>
      <c r="K43" s="161"/>
      <c r="L43" s="131"/>
      <c r="M43" s="135"/>
      <c r="N43" s="143"/>
      <c r="O43" s="143"/>
    </row>
    <row r="44" spans="1:15" s="132" customFormat="1" ht="12" customHeight="1" x14ac:dyDescent="0.25">
      <c r="A44" s="158"/>
      <c r="B44" s="178" t="s">
        <v>455</v>
      </c>
      <c r="C44" s="134"/>
      <c r="D44" s="134"/>
      <c r="F44" s="134"/>
      <c r="G44" s="139"/>
      <c r="H44" s="138"/>
      <c r="I44" s="1336"/>
      <c r="J44" s="1337"/>
      <c r="K44" s="161"/>
      <c r="L44" s="146">
        <f>I44</f>
        <v>0</v>
      </c>
      <c r="M44" s="135"/>
      <c r="N44" s="143"/>
      <c r="O44" s="143"/>
    </row>
    <row r="45" spans="1:15" s="132" customFormat="1" ht="12" customHeight="1" x14ac:dyDescent="0.25">
      <c r="B45" s="178" t="s">
        <v>32</v>
      </c>
      <c r="C45" s="155"/>
      <c r="D45" s="154"/>
      <c r="E45" s="175"/>
      <c r="F45" s="141"/>
      <c r="G45" s="176"/>
      <c r="H45" s="175"/>
      <c r="I45" s="161"/>
      <c r="J45" s="148"/>
    </row>
    <row r="46" spans="1:15" s="132" customFormat="1" ht="12" customHeight="1" x14ac:dyDescent="0.25">
      <c r="A46" s="158"/>
      <c r="B46" s="159" t="s">
        <v>1528</v>
      </c>
      <c r="C46" s="155"/>
      <c r="D46" s="154"/>
      <c r="E46" s="175"/>
      <c r="F46" s="141"/>
      <c r="G46" s="176"/>
      <c r="H46" s="175"/>
      <c r="I46" s="161"/>
      <c r="J46" s="148"/>
    </row>
    <row r="47" spans="1:15" s="132" customFormat="1" ht="12" customHeight="1" x14ac:dyDescent="0.25">
      <c r="A47" s="158"/>
      <c r="C47" s="154"/>
      <c r="D47" s="154"/>
      <c r="E47" s="175"/>
      <c r="F47" s="141"/>
      <c r="G47" s="141"/>
      <c r="H47" s="141"/>
      <c r="I47" s="176"/>
      <c r="J47" s="175"/>
      <c r="K47" s="161"/>
      <c r="L47" s="148"/>
    </row>
    <row r="48" spans="1:15" s="132" customFormat="1" ht="12" customHeight="1" x14ac:dyDescent="0.25">
      <c r="A48" s="158"/>
      <c r="B48" s="159"/>
      <c r="C48" s="154"/>
      <c r="D48" s="154"/>
      <c r="E48" s="164"/>
      <c r="F48" s="164"/>
      <c r="G48" s="164"/>
      <c r="H48" s="164"/>
      <c r="I48" s="164"/>
      <c r="J48" s="165"/>
      <c r="K48" s="161"/>
      <c r="L48" s="131"/>
    </row>
    <row r="49" spans="1:15" s="132" customFormat="1" ht="12" customHeight="1" x14ac:dyDescent="0.25">
      <c r="A49" s="153">
        <v>2.15</v>
      </c>
      <c r="B49" s="130" t="s">
        <v>15</v>
      </c>
      <c r="C49" s="154"/>
      <c r="D49" s="154"/>
      <c r="E49" s="164"/>
      <c r="F49" s="164"/>
      <c r="G49" s="164"/>
      <c r="H49" s="164"/>
      <c r="I49" s="1305" t="s">
        <v>18</v>
      </c>
      <c r="J49" s="1305"/>
    </row>
    <row r="50" spans="1:15" s="128" customFormat="1" ht="12" customHeight="1" x14ac:dyDescent="0.25">
      <c r="A50" s="156"/>
      <c r="B50" s="157" t="s">
        <v>16</v>
      </c>
      <c r="C50" s="170"/>
      <c r="D50" s="170"/>
      <c r="E50" s="134"/>
      <c r="F50" s="134"/>
      <c r="G50" s="134"/>
      <c r="H50" s="134"/>
      <c r="I50" s="1305" t="s">
        <v>19</v>
      </c>
      <c r="J50" s="1305"/>
      <c r="K50" s="127"/>
    </row>
    <row r="51" spans="1:15" s="132" customFormat="1" ht="12" customHeight="1" x14ac:dyDescent="0.25">
      <c r="A51" s="158"/>
      <c r="B51" s="145" t="s">
        <v>471</v>
      </c>
      <c r="C51" s="134"/>
      <c r="D51" s="134"/>
      <c r="F51" s="134"/>
      <c r="G51" s="134"/>
      <c r="H51" s="134"/>
      <c r="I51" s="1305" t="s">
        <v>31</v>
      </c>
      <c r="J51" s="1305"/>
      <c r="K51" s="161"/>
      <c r="L51" s="131"/>
      <c r="M51" s="135"/>
      <c r="N51" s="143"/>
      <c r="O51" s="143"/>
    </row>
    <row r="52" spans="1:15" s="132" customFormat="1" ht="12" customHeight="1" x14ac:dyDescent="0.25">
      <c r="A52" s="158"/>
      <c r="B52" s="178" t="s">
        <v>455</v>
      </c>
      <c r="C52" s="134"/>
      <c r="D52" s="134"/>
      <c r="F52" s="134"/>
      <c r="G52" s="134"/>
      <c r="H52" s="134"/>
      <c r="I52" s="1336"/>
      <c r="J52" s="1337"/>
      <c r="K52" s="161"/>
      <c r="L52" s="146">
        <f>I52</f>
        <v>0</v>
      </c>
      <c r="M52" s="135"/>
      <c r="N52" s="143"/>
      <c r="O52" s="143"/>
    </row>
    <row r="53" spans="1:15" s="132" customFormat="1" ht="12" customHeight="1" x14ac:dyDescent="0.25">
      <c r="B53" s="178" t="s">
        <v>33</v>
      </c>
      <c r="C53" s="155"/>
      <c r="D53" s="154"/>
      <c r="E53" s="175"/>
      <c r="F53" s="141"/>
      <c r="G53" s="176"/>
      <c r="H53" s="175"/>
      <c r="I53" s="161"/>
      <c r="J53" s="148"/>
    </row>
    <row r="54" spans="1:15" s="132" customFormat="1" ht="12" customHeight="1" x14ac:dyDescent="0.25">
      <c r="A54" s="158"/>
      <c r="B54" s="159" t="s">
        <v>17</v>
      </c>
      <c r="C54" s="155"/>
      <c r="D54" s="154"/>
      <c r="E54" s="175"/>
      <c r="F54" s="141"/>
      <c r="G54" s="176"/>
      <c r="H54" s="175"/>
      <c r="I54" s="161"/>
      <c r="J54" s="148"/>
    </row>
    <row r="55" spans="1:15" s="132" customFormat="1" ht="12" customHeight="1" x14ac:dyDescent="0.25">
      <c r="A55" s="158"/>
      <c r="B55" s="159"/>
      <c r="C55" s="155"/>
      <c r="D55" s="154"/>
      <c r="E55" s="175"/>
      <c r="F55" s="141"/>
      <c r="G55" s="176"/>
      <c r="H55" s="175"/>
      <c r="I55" s="161"/>
      <c r="J55" s="148"/>
    </row>
    <row r="56" spans="1:15" s="132" customFormat="1" ht="12" customHeight="1" x14ac:dyDescent="0.25">
      <c r="A56" s="158"/>
      <c r="B56" s="159"/>
      <c r="C56" s="155"/>
      <c r="D56" s="154"/>
      <c r="E56" s="175"/>
      <c r="F56" s="141"/>
      <c r="G56" s="176"/>
      <c r="H56" s="175"/>
      <c r="I56" s="161"/>
      <c r="J56" s="148"/>
    </row>
    <row r="57" spans="1:15" s="132" customFormat="1" ht="12" customHeight="1" x14ac:dyDescent="0.25">
      <c r="A57" s="153">
        <v>2.17</v>
      </c>
      <c r="B57" s="130" t="s">
        <v>1227</v>
      </c>
      <c r="C57" s="154"/>
      <c r="D57" s="154"/>
      <c r="E57" s="164"/>
      <c r="F57" s="164"/>
      <c r="G57" s="164"/>
      <c r="H57" s="164"/>
      <c r="I57" s="164"/>
      <c r="J57" s="169"/>
      <c r="K57" s="161"/>
      <c r="L57" s="148"/>
    </row>
    <row r="58" spans="1:15" s="128" customFormat="1" ht="12" customHeight="1" x14ac:dyDescent="0.25">
      <c r="A58" s="156"/>
      <c r="B58" s="1192" t="s">
        <v>1533</v>
      </c>
      <c r="C58" s="170"/>
      <c r="D58" s="170"/>
      <c r="E58" s="134" t="s">
        <v>12</v>
      </c>
      <c r="F58" s="134" t="s">
        <v>469</v>
      </c>
      <c r="G58" s="1305" t="s">
        <v>782</v>
      </c>
      <c r="H58" s="1305"/>
      <c r="I58" s="1305" t="s">
        <v>784</v>
      </c>
      <c r="J58" s="1305"/>
      <c r="K58" s="127"/>
      <c r="L58" s="151"/>
      <c r="N58" s="134"/>
    </row>
    <row r="59" spans="1:15" s="132" customFormat="1" ht="12" customHeight="1" x14ac:dyDescent="0.25">
      <c r="A59" s="158"/>
      <c r="C59" s="154"/>
      <c r="D59" s="154"/>
      <c r="E59" s="134" t="s">
        <v>780</v>
      </c>
      <c r="F59" s="382" t="s">
        <v>464</v>
      </c>
      <c r="G59" s="1305" t="s">
        <v>781</v>
      </c>
      <c r="H59" s="1305"/>
      <c r="I59" s="1305" t="s">
        <v>783</v>
      </c>
      <c r="J59" s="1305"/>
      <c r="L59" s="131"/>
      <c r="N59" s="134"/>
    </row>
    <row r="60" spans="1:15" s="132" customFormat="1" ht="12" customHeight="1" x14ac:dyDescent="0.25">
      <c r="A60" s="158"/>
      <c r="B60" s="145" t="s">
        <v>471</v>
      </c>
      <c r="C60" s="155"/>
      <c r="D60" s="154"/>
      <c r="E60" s="137"/>
      <c r="F60" s="139"/>
      <c r="G60" s="1334"/>
      <c r="H60" s="1335"/>
      <c r="I60" s="1334"/>
      <c r="J60" s="1335"/>
      <c r="L60" s="146">
        <v>0</v>
      </c>
    </row>
    <row r="61" spans="1:15" s="132" customFormat="1" ht="12" customHeight="1" x14ac:dyDescent="0.25">
      <c r="A61" s="158"/>
      <c r="B61" s="178" t="s">
        <v>1589</v>
      </c>
      <c r="C61" s="160"/>
      <c r="D61" s="154"/>
      <c r="E61" s="164"/>
      <c r="F61" s="164"/>
      <c r="G61" s="164"/>
      <c r="H61" s="165"/>
      <c r="I61" s="161"/>
      <c r="J61" s="131"/>
    </row>
    <row r="62" spans="1:15" x14ac:dyDescent="0.2">
      <c r="B62" s="178"/>
    </row>
    <row r="64" spans="1:15" s="132" customFormat="1" ht="12" customHeight="1" x14ac:dyDescent="0.25">
      <c r="A64" s="153">
        <v>2.2000000000000002</v>
      </c>
      <c r="B64" s="130" t="s">
        <v>785</v>
      </c>
      <c r="C64" s="154"/>
      <c r="D64" s="154"/>
      <c r="E64" s="164"/>
      <c r="F64" s="164"/>
      <c r="I64" s="164"/>
      <c r="J64" s="169"/>
      <c r="L64" s="155"/>
    </row>
    <row r="65" spans="1:12" s="128" customFormat="1" ht="12" customHeight="1" x14ac:dyDescent="0.25">
      <c r="A65" s="156"/>
      <c r="B65" s="157" t="s">
        <v>692</v>
      </c>
      <c r="C65" s="170"/>
      <c r="D65" s="170"/>
      <c r="E65" s="134" t="s">
        <v>582</v>
      </c>
      <c r="F65" s="1305" t="s">
        <v>788</v>
      </c>
      <c r="G65" s="1305"/>
      <c r="H65" s="134" t="s">
        <v>788</v>
      </c>
      <c r="I65" s="134" t="s">
        <v>698</v>
      </c>
      <c r="J65" s="134" t="s">
        <v>470</v>
      </c>
      <c r="K65" s="127"/>
      <c r="L65" s="151"/>
    </row>
    <row r="66" spans="1:12" s="132" customFormat="1" ht="12" customHeight="1" x14ac:dyDescent="0.25">
      <c r="A66" s="158"/>
      <c r="B66" s="145" t="s">
        <v>471</v>
      </c>
      <c r="C66" s="154"/>
      <c r="D66" s="154"/>
      <c r="E66" s="134" t="s">
        <v>787</v>
      </c>
      <c r="F66" s="1305" t="s">
        <v>700</v>
      </c>
      <c r="G66" s="1305"/>
      <c r="H66" s="134" t="s">
        <v>464</v>
      </c>
      <c r="I66" s="134" t="s">
        <v>465</v>
      </c>
      <c r="J66" s="134" t="s">
        <v>466</v>
      </c>
      <c r="L66" s="131"/>
    </row>
    <row r="67" spans="1:12" s="132" customFormat="1" ht="12" customHeight="1" x14ac:dyDescent="0.25">
      <c r="A67" s="158"/>
      <c r="B67" s="178" t="s">
        <v>455</v>
      </c>
      <c r="C67" s="155"/>
      <c r="D67" s="154"/>
      <c r="E67" s="137"/>
      <c r="F67" s="1334"/>
      <c r="G67" s="1335"/>
      <c r="H67" s="432"/>
      <c r="I67" s="139"/>
      <c r="J67" s="137"/>
      <c r="L67" s="146">
        <v>0</v>
      </c>
    </row>
    <row r="68" spans="1:12" s="132" customFormat="1" ht="12" customHeight="1" x14ac:dyDescent="0.25">
      <c r="A68" s="158"/>
      <c r="B68" s="178" t="s">
        <v>1161</v>
      </c>
      <c r="C68" s="160"/>
      <c r="D68" s="154"/>
      <c r="E68" s="164"/>
      <c r="F68" s="164"/>
      <c r="G68" s="164"/>
      <c r="H68" s="165"/>
      <c r="I68" s="161"/>
      <c r="J68" s="131"/>
    </row>
    <row r="69" spans="1:12" x14ac:dyDescent="0.2">
      <c r="B69" s="159" t="s">
        <v>786</v>
      </c>
    </row>
  </sheetData>
  <mergeCells count="30">
    <mergeCell ref="F66:G66"/>
    <mergeCell ref="F67:G67"/>
    <mergeCell ref="G58:H58"/>
    <mergeCell ref="G59:H59"/>
    <mergeCell ref="G60:H60"/>
    <mergeCell ref="F65:G65"/>
    <mergeCell ref="G8:H8"/>
    <mergeCell ref="G10:H10"/>
    <mergeCell ref="G21:H21"/>
    <mergeCell ref="G9:H9"/>
    <mergeCell ref="I59:J59"/>
    <mergeCell ref="I58:J58"/>
    <mergeCell ref="G41:H41"/>
    <mergeCell ref="I51:J51"/>
    <mergeCell ref="F36:G36"/>
    <mergeCell ref="I49:J49"/>
    <mergeCell ref="G43:H43"/>
    <mergeCell ref="F37:G37"/>
    <mergeCell ref="F14:G14"/>
    <mergeCell ref="F15:G15"/>
    <mergeCell ref="F16:G16"/>
    <mergeCell ref="G23:H23"/>
    <mergeCell ref="I41:J41"/>
    <mergeCell ref="F35:G35"/>
    <mergeCell ref="I60:J60"/>
    <mergeCell ref="I43:J43"/>
    <mergeCell ref="I50:J50"/>
    <mergeCell ref="I42:J42"/>
    <mergeCell ref="I44:J44"/>
    <mergeCell ref="I52:J52"/>
  </mergeCells>
  <phoneticPr fontId="3" type="noConversion"/>
  <printOptions horizontalCentered="1"/>
  <pageMargins left="0.5" right="0.5" top="0.5" bottom="0.5" header="0.4" footer="0.5"/>
  <pageSetup scale="87" orientation="portrait" r:id="rId1"/>
  <headerFooter alignWithMargins="0">
    <oddFooter>&amp;L&amp;8DWM/UST - Claim 1-17-2017&amp;R&amp;8(See also 2017 RRD for Task Details)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60"/>
    <pageSetUpPr fitToPage="1"/>
  </sheetPr>
  <dimension ref="A1:L77"/>
  <sheetViews>
    <sheetView view="pageBreakPreview" topLeftCell="A64" zoomScaleNormal="100" zoomScaleSheetLayoutView="100" workbookViewId="0">
      <selection activeCell="D41" sqref="D41"/>
    </sheetView>
  </sheetViews>
  <sheetFormatPr defaultRowHeight="12.75" x14ac:dyDescent="0.2"/>
  <cols>
    <col min="1" max="1" width="8.85546875" customWidth="1"/>
    <col min="3" max="3" width="14" customWidth="1"/>
    <col min="4" max="4" width="12" customWidth="1"/>
    <col min="5" max="5" width="12.5703125" customWidth="1"/>
    <col min="6" max="6" width="12" customWidth="1"/>
    <col min="7" max="7" width="10.85546875" customWidth="1"/>
    <col min="8" max="8" width="12.85546875" customWidth="1"/>
    <col min="9" max="9" width="2" style="129" customWidth="1"/>
    <col min="10" max="10" width="1.85546875" style="129" customWidth="1"/>
    <col min="11" max="11" width="14" style="5" customWidth="1"/>
  </cols>
  <sheetData>
    <row r="1" spans="1:12" s="184" customFormat="1" x14ac:dyDescent="0.2">
      <c r="A1" s="306" t="s">
        <v>635</v>
      </c>
      <c r="B1" s="1127" t="str">
        <f>IF('Cost Summary Forms'!J1&gt;0,'Cost Summary Forms'!J1,"")</f>
        <v/>
      </c>
      <c r="C1" s="185" t="s">
        <v>287</v>
      </c>
      <c r="D1" s="1127"/>
      <c r="E1" s="1156" t="str">
        <f>IF('Cost Summary Forms'!E3&gt;0,'Cost Summary Forms'!E3,"")</f>
        <v/>
      </c>
      <c r="F1" s="192"/>
      <c r="G1" s="192"/>
      <c r="H1" s="185" t="s">
        <v>507</v>
      </c>
      <c r="I1" s="186"/>
      <c r="J1" s="187" t="s">
        <v>467</v>
      </c>
      <c r="K1" s="1128"/>
    </row>
    <row r="2" spans="1:12" s="184" customFormat="1" ht="24.75" customHeight="1" x14ac:dyDescent="0.25">
      <c r="A2" s="123" t="s">
        <v>1128</v>
      </c>
      <c r="B2" s="124"/>
      <c r="C2" s="124"/>
      <c r="D2" s="124"/>
      <c r="E2" s="124"/>
      <c r="F2" s="189"/>
      <c r="G2" s="189"/>
      <c r="H2" s="189"/>
      <c r="I2" s="189"/>
      <c r="J2" s="189"/>
      <c r="K2" s="307"/>
      <c r="L2" s="124"/>
    </row>
    <row r="3" spans="1:12" s="184" customFormat="1" ht="6" customHeight="1" x14ac:dyDescent="0.3">
      <c r="A3" s="192"/>
      <c r="B3" s="192"/>
      <c r="C3" s="192"/>
      <c r="D3" s="192"/>
      <c r="E3" s="192"/>
      <c r="F3" s="191"/>
      <c r="G3" s="191"/>
      <c r="H3" s="192"/>
      <c r="I3" s="192"/>
      <c r="J3" s="192"/>
      <c r="K3" s="363"/>
      <c r="L3" s="194"/>
    </row>
    <row r="4" spans="1:12" ht="6.75" customHeight="1" x14ac:dyDescent="0.2">
      <c r="C4" s="308"/>
      <c r="E4" s="309"/>
      <c r="F4" s="309"/>
      <c r="G4" s="309"/>
      <c r="H4" s="309"/>
      <c r="I4" s="310"/>
      <c r="J4" s="310"/>
    </row>
    <row r="5" spans="1:12" s="5" customFormat="1" ht="14.25" x14ac:dyDescent="0.2">
      <c r="A5" s="329" t="s">
        <v>63</v>
      </c>
      <c r="B5" s="312"/>
      <c r="C5" s="34"/>
      <c r="D5" s="311"/>
      <c r="E5" s="313"/>
      <c r="F5" s="313"/>
      <c r="G5" s="313"/>
      <c r="H5" s="313"/>
      <c r="I5" s="313"/>
      <c r="J5" s="313"/>
      <c r="K5" s="34"/>
      <c r="L5" s="34"/>
    </row>
    <row r="6" spans="1:12" ht="11.25" customHeight="1" x14ac:dyDescent="0.2">
      <c r="A6" s="314"/>
      <c r="B6" s="2"/>
      <c r="C6" s="2"/>
      <c r="D6" s="314"/>
      <c r="E6" s="134" t="s">
        <v>732</v>
      </c>
      <c r="F6" s="134" t="s">
        <v>460</v>
      </c>
      <c r="G6" s="134" t="s">
        <v>461</v>
      </c>
      <c r="H6" s="134" t="s">
        <v>733</v>
      </c>
      <c r="I6" s="134"/>
      <c r="J6" s="134"/>
      <c r="K6" s="34"/>
    </row>
    <row r="7" spans="1:12" ht="11.25" customHeight="1" x14ac:dyDescent="0.25">
      <c r="A7" s="315"/>
      <c r="B7" s="518" t="s">
        <v>461</v>
      </c>
      <c r="C7" s="518" t="s">
        <v>1</v>
      </c>
      <c r="D7" s="519" t="s">
        <v>585</v>
      </c>
      <c r="E7" s="134" t="s">
        <v>642</v>
      </c>
      <c r="F7" s="134" t="s">
        <v>9</v>
      </c>
      <c r="G7" s="134" t="s">
        <v>463</v>
      </c>
      <c r="H7" s="134" t="s">
        <v>734</v>
      </c>
      <c r="I7" s="134"/>
      <c r="J7" s="134"/>
      <c r="K7" s="364" t="s">
        <v>509</v>
      </c>
    </row>
    <row r="8" spans="1:12" ht="11.25" customHeight="1" x14ac:dyDescent="0.2">
      <c r="A8" s="316"/>
      <c r="B8" s="518" t="s">
        <v>735</v>
      </c>
      <c r="C8" s="522" t="s">
        <v>2</v>
      </c>
      <c r="D8" s="519" t="s">
        <v>591</v>
      </c>
      <c r="E8" s="134" t="s">
        <v>464</v>
      </c>
      <c r="F8" s="134" t="s">
        <v>465</v>
      </c>
      <c r="G8" s="134" t="s">
        <v>466</v>
      </c>
      <c r="H8" s="441" t="s">
        <v>87</v>
      </c>
      <c r="I8" s="136"/>
      <c r="J8" s="136"/>
      <c r="K8" s="364" t="s">
        <v>736</v>
      </c>
    </row>
    <row r="9" spans="1:12" x14ac:dyDescent="0.2">
      <c r="A9" s="295" t="s">
        <v>738</v>
      </c>
      <c r="B9" s="317"/>
      <c r="C9" s="199"/>
      <c r="D9" s="200"/>
      <c r="E9" s="139"/>
      <c r="F9" s="139"/>
      <c r="G9" s="137"/>
      <c r="H9" s="139"/>
      <c r="I9" s="318"/>
      <c r="J9" s="319"/>
      <c r="K9" s="200">
        <f t="shared" ref="K9:K14" si="0">C9*D9</f>
        <v>0</v>
      </c>
    </row>
    <row r="10" spans="1:12" x14ac:dyDescent="0.2">
      <c r="A10" s="295" t="s">
        <v>739</v>
      </c>
      <c r="B10" s="317"/>
      <c r="C10" s="199"/>
      <c r="D10" s="200"/>
      <c r="E10" s="139"/>
      <c r="F10" s="139"/>
      <c r="G10" s="137"/>
      <c r="H10" s="139"/>
      <c r="I10" s="318"/>
      <c r="J10" s="319"/>
      <c r="K10" s="200">
        <f t="shared" si="0"/>
        <v>0</v>
      </c>
    </row>
    <row r="11" spans="1:12" x14ac:dyDescent="0.2">
      <c r="A11" s="295" t="s">
        <v>740</v>
      </c>
      <c r="B11" s="317"/>
      <c r="C11" s="199"/>
      <c r="D11" s="200"/>
      <c r="E11" s="139"/>
      <c r="F11" s="139"/>
      <c r="G11" s="137"/>
      <c r="H11" s="139"/>
      <c r="I11" s="318"/>
      <c r="J11" s="319"/>
      <c r="K11" s="200">
        <f t="shared" si="0"/>
        <v>0</v>
      </c>
    </row>
    <row r="12" spans="1:12" x14ac:dyDescent="0.2">
      <c r="A12" s="295" t="s">
        <v>741</v>
      </c>
      <c r="B12" s="317"/>
      <c r="C12" s="199"/>
      <c r="D12" s="200"/>
      <c r="E12" s="139"/>
      <c r="F12" s="139"/>
      <c r="G12" s="137"/>
      <c r="H12" s="139"/>
      <c r="I12" s="318"/>
      <c r="J12" s="319"/>
      <c r="K12" s="200">
        <f t="shared" si="0"/>
        <v>0</v>
      </c>
    </row>
    <row r="13" spans="1:12" x14ac:dyDescent="0.2">
      <c r="A13" s="295" t="s">
        <v>742</v>
      </c>
      <c r="B13" s="317"/>
      <c r="C13" s="199"/>
      <c r="D13" s="200"/>
      <c r="E13" s="139"/>
      <c r="F13" s="139"/>
      <c r="G13" s="137"/>
      <c r="H13" s="139"/>
      <c r="I13" s="318"/>
      <c r="J13" s="319"/>
      <c r="K13" s="200">
        <f t="shared" si="0"/>
        <v>0</v>
      </c>
    </row>
    <row r="14" spans="1:12" x14ac:dyDescent="0.2">
      <c r="A14" s="295" t="s">
        <v>743</v>
      </c>
      <c r="B14" s="317"/>
      <c r="C14" s="199"/>
      <c r="D14" s="200"/>
      <c r="E14" s="139"/>
      <c r="F14" s="139"/>
      <c r="G14" s="137"/>
      <c r="H14" s="139"/>
      <c r="I14" s="318"/>
      <c r="J14" s="319"/>
      <c r="K14" s="200">
        <f t="shared" si="0"/>
        <v>0</v>
      </c>
    </row>
    <row r="15" spans="1:12" x14ac:dyDescent="0.2">
      <c r="A15" s="295" t="s">
        <v>744</v>
      </c>
      <c r="B15" s="317"/>
      <c r="C15" s="199"/>
      <c r="D15" s="200"/>
      <c r="E15" s="139"/>
      <c r="F15" s="139"/>
      <c r="G15" s="137"/>
      <c r="H15" s="139"/>
      <c r="I15" s="318"/>
      <c r="J15" s="319"/>
      <c r="K15" s="200">
        <f>C15*D15</f>
        <v>0</v>
      </c>
    </row>
    <row r="16" spans="1:12" x14ac:dyDescent="0.2">
      <c r="A16" s="295" t="s">
        <v>745</v>
      </c>
      <c r="B16" s="317"/>
      <c r="C16" s="199"/>
      <c r="D16" s="200"/>
      <c r="E16" s="139"/>
      <c r="F16" s="139"/>
      <c r="G16" s="137"/>
      <c r="H16" s="139"/>
      <c r="I16" s="318"/>
      <c r="J16" s="319"/>
      <c r="K16" s="200">
        <f>C16*D16</f>
        <v>0</v>
      </c>
    </row>
    <row r="17" spans="1:11" x14ac:dyDescent="0.2">
      <c r="A17" s="295" t="s">
        <v>746</v>
      </c>
      <c r="B17" s="317"/>
      <c r="C17" s="199"/>
      <c r="D17" s="200"/>
      <c r="E17" s="139"/>
      <c r="F17" s="139"/>
      <c r="G17" s="137"/>
      <c r="H17" s="139"/>
      <c r="I17" s="318"/>
      <c r="J17" s="319"/>
      <c r="K17" s="200">
        <f>C17*D17</f>
        <v>0</v>
      </c>
    </row>
    <row r="18" spans="1:11" x14ac:dyDescent="0.2">
      <c r="A18" s="295" t="s">
        <v>747</v>
      </c>
      <c r="B18" s="317"/>
      <c r="C18" s="199"/>
      <c r="D18" s="200"/>
      <c r="E18" s="139"/>
      <c r="F18" s="139"/>
      <c r="G18" s="137"/>
      <c r="H18" s="139"/>
      <c r="I18" s="318"/>
      <c r="J18" s="319"/>
      <c r="K18" s="200">
        <f>C18*D18</f>
        <v>0</v>
      </c>
    </row>
    <row r="19" spans="1:11" s="112" customFormat="1" ht="15" x14ac:dyDescent="0.25">
      <c r="A19" s="346" t="s">
        <v>722</v>
      </c>
      <c r="B19" s="369"/>
      <c r="C19" s="369"/>
      <c r="D19" s="369"/>
      <c r="E19" s="320"/>
      <c r="F19" s="321"/>
      <c r="G19" s="322"/>
      <c r="J19" s="361" t="s">
        <v>11</v>
      </c>
      <c r="K19" s="372">
        <f>SUM(K9:K18)</f>
        <v>0</v>
      </c>
    </row>
    <row r="20" spans="1:11" x14ac:dyDescent="0.2">
      <c r="A20" s="330" t="s">
        <v>748</v>
      </c>
      <c r="B20" s="129"/>
      <c r="C20" s="129"/>
      <c r="D20" s="129"/>
      <c r="E20" s="141"/>
      <c r="F20" s="181"/>
      <c r="G20" s="323"/>
      <c r="K20" s="324" t="s">
        <v>737</v>
      </c>
    </row>
    <row r="21" spans="1:11" ht="8.25" customHeight="1" x14ac:dyDescent="0.2">
      <c r="A21" s="376"/>
      <c r="B21" s="377"/>
      <c r="C21" s="377"/>
      <c r="D21" s="377"/>
      <c r="E21" s="378"/>
      <c r="F21" s="379"/>
      <c r="G21" s="380"/>
      <c r="H21" s="377"/>
      <c r="I21" s="377"/>
      <c r="J21" s="377"/>
      <c r="K21" s="381"/>
    </row>
    <row r="22" spans="1:11" s="332" customFormat="1" ht="10.5" customHeight="1" x14ac:dyDescent="0.2">
      <c r="A22" s="331"/>
      <c r="D22" s="331"/>
      <c r="E22" s="333"/>
    </row>
    <row r="23" spans="1:11" s="350" customFormat="1" ht="14.25" x14ac:dyDescent="0.2">
      <c r="A23" s="568" t="s">
        <v>910</v>
      </c>
      <c r="B23" s="19"/>
      <c r="C23" s="19"/>
      <c r="D23" s="19"/>
      <c r="E23" s="19"/>
      <c r="F23" s="569" t="s">
        <v>460</v>
      </c>
      <c r="G23" s="134" t="s">
        <v>461</v>
      </c>
      <c r="H23" s="134" t="s">
        <v>733</v>
      </c>
      <c r="I23" s="19"/>
      <c r="J23" s="19"/>
      <c r="K23" s="570" t="s">
        <v>4</v>
      </c>
    </row>
    <row r="24" spans="1:11" s="350" customFormat="1" x14ac:dyDescent="0.2">
      <c r="A24" s="518" t="s">
        <v>12</v>
      </c>
      <c r="B24" s="19"/>
      <c r="C24" s="19"/>
      <c r="D24" s="19"/>
      <c r="E24" s="134" t="s">
        <v>701</v>
      </c>
      <c r="F24" s="569" t="s">
        <v>463</v>
      </c>
      <c r="G24" s="134" t="s">
        <v>463</v>
      </c>
      <c r="H24" s="134" t="s">
        <v>734</v>
      </c>
      <c r="I24" s="19"/>
      <c r="J24" s="19"/>
      <c r="K24" s="570" t="s">
        <v>5</v>
      </c>
    </row>
    <row r="25" spans="1:11" x14ac:dyDescent="0.2">
      <c r="A25" s="558" t="s">
        <v>13</v>
      </c>
      <c r="B25" s="571" t="s">
        <v>8</v>
      </c>
      <c r="C25" s="120"/>
      <c r="D25" s="120"/>
      <c r="E25" s="572" t="s">
        <v>6</v>
      </c>
      <c r="F25" s="573" t="s">
        <v>465</v>
      </c>
      <c r="G25" s="382" t="s">
        <v>466</v>
      </c>
      <c r="H25" s="574" t="s">
        <v>87</v>
      </c>
      <c r="K25" s="575" t="s">
        <v>609</v>
      </c>
    </row>
    <row r="26" spans="1:11" x14ac:dyDescent="0.2">
      <c r="A26" s="563"/>
      <c r="B26" s="1130"/>
      <c r="C26" s="1130"/>
      <c r="D26" s="1131"/>
      <c r="E26" s="564"/>
      <c r="F26" s="1129"/>
      <c r="G26" s="565"/>
      <c r="H26" s="566"/>
      <c r="K26" s="567">
        <v>0</v>
      </c>
    </row>
    <row r="27" spans="1:11" x14ac:dyDescent="0.2">
      <c r="A27" s="373"/>
      <c r="B27" s="1132"/>
      <c r="C27" s="1132"/>
      <c r="D27" s="1133"/>
      <c r="E27" s="356"/>
      <c r="F27" s="139"/>
      <c r="G27" s="137"/>
      <c r="H27" s="360"/>
      <c r="K27" s="249">
        <v>0</v>
      </c>
    </row>
    <row r="28" spans="1:11" x14ac:dyDescent="0.2">
      <c r="A28" s="373"/>
      <c r="B28" s="1132"/>
      <c r="C28" s="1132"/>
      <c r="D28" s="1133"/>
      <c r="E28" s="356"/>
      <c r="F28" s="139"/>
      <c r="G28" s="137"/>
      <c r="H28" s="360"/>
      <c r="K28" s="249">
        <v>0</v>
      </c>
    </row>
    <row r="29" spans="1:11" x14ac:dyDescent="0.2">
      <c r="A29" s="373"/>
      <c r="B29" s="1132"/>
      <c r="C29" s="1132"/>
      <c r="D29" s="1133"/>
      <c r="E29" s="356"/>
      <c r="F29" s="139"/>
      <c r="G29" s="137"/>
      <c r="H29" s="360"/>
      <c r="K29" s="249">
        <v>0</v>
      </c>
    </row>
    <row r="30" spans="1:11" x14ac:dyDescent="0.2">
      <c r="A30" s="373"/>
      <c r="B30" s="1134"/>
      <c r="C30" s="1134"/>
      <c r="D30" s="1135"/>
      <c r="E30" s="356"/>
      <c r="F30" s="139"/>
      <c r="G30" s="137"/>
      <c r="H30" s="360"/>
      <c r="K30" s="249">
        <v>0</v>
      </c>
    </row>
    <row r="31" spans="1:11" ht="13.5" thickBot="1" x14ac:dyDescent="0.25">
      <c r="A31" s="373"/>
      <c r="B31" s="1136"/>
      <c r="C31" s="1132"/>
      <c r="D31" s="1133"/>
      <c r="E31" s="356"/>
      <c r="F31" s="139"/>
      <c r="G31" s="137"/>
      <c r="H31" s="360"/>
      <c r="J31" s="271"/>
      <c r="K31" s="249">
        <v>0</v>
      </c>
    </row>
    <row r="32" spans="1:11" s="112" customFormat="1" ht="15.75" thickBot="1" x14ac:dyDescent="0.3">
      <c r="A32" s="346" t="s">
        <v>722</v>
      </c>
      <c r="B32" s="366"/>
      <c r="C32" s="366"/>
      <c r="D32" s="367"/>
      <c r="H32" s="368"/>
      <c r="J32" s="361" t="s">
        <v>10</v>
      </c>
      <c r="K32" s="370">
        <f>SUM(K26:K31)</f>
        <v>0</v>
      </c>
    </row>
    <row r="33" spans="1:12" s="325" customFormat="1" x14ac:dyDescent="0.2">
      <c r="K33" s="324" t="s">
        <v>737</v>
      </c>
    </row>
    <row r="34" spans="1:12" ht="7.5" customHeight="1" x14ac:dyDescent="0.2">
      <c r="A34" s="129"/>
      <c r="B34" s="129"/>
      <c r="C34" s="129"/>
      <c r="D34" s="129"/>
      <c r="E34" s="141"/>
      <c r="F34" s="181"/>
      <c r="G34" s="323"/>
      <c r="K34" s="324"/>
    </row>
    <row r="35" spans="1:12" ht="3.75" customHeight="1" x14ac:dyDescent="0.2">
      <c r="A35" s="374"/>
      <c r="B35" s="374"/>
      <c r="C35" s="374"/>
      <c r="D35" s="374"/>
      <c r="E35" s="374"/>
      <c r="F35" s="374"/>
      <c r="G35" s="374"/>
      <c r="H35" s="374"/>
      <c r="I35" s="374"/>
      <c r="J35" s="374"/>
      <c r="K35" s="375"/>
    </row>
    <row r="36" spans="1:12" s="325" customFormat="1" ht="9.75" customHeight="1" x14ac:dyDescent="0.2">
      <c r="K36" s="332"/>
    </row>
    <row r="37" spans="1:12" s="5" customFormat="1" ht="14.25" x14ac:dyDescent="0.2">
      <c r="A37" s="329" t="s">
        <v>1612</v>
      </c>
      <c r="B37" s="312"/>
      <c r="C37" s="34"/>
      <c r="D37" s="311"/>
      <c r="E37" s="313"/>
      <c r="F37" s="313"/>
      <c r="G37" s="313"/>
      <c r="H37" s="313"/>
      <c r="I37" s="313"/>
      <c r="J37" s="313"/>
      <c r="K37" s="34"/>
      <c r="L37" s="34"/>
    </row>
    <row r="38" spans="1:12" ht="11.25" customHeight="1" x14ac:dyDescent="0.2">
      <c r="A38" s="314"/>
      <c r="B38" s="2"/>
      <c r="C38" s="2"/>
      <c r="D38" s="314"/>
      <c r="E38" s="134" t="s">
        <v>732</v>
      </c>
      <c r="F38" s="134" t="s">
        <v>460</v>
      </c>
      <c r="G38" s="134" t="s">
        <v>461</v>
      </c>
      <c r="H38" s="134" t="s">
        <v>733</v>
      </c>
      <c r="I38" s="134"/>
      <c r="J38" s="134"/>
      <c r="K38" s="34"/>
    </row>
    <row r="39" spans="1:12" ht="11.25" customHeight="1" x14ac:dyDescent="0.25">
      <c r="A39" s="315"/>
      <c r="B39" s="518" t="s">
        <v>461</v>
      </c>
      <c r="C39" s="518" t="s">
        <v>1</v>
      </c>
      <c r="D39" s="519" t="s">
        <v>585</v>
      </c>
      <c r="E39" s="134" t="s">
        <v>642</v>
      </c>
      <c r="F39" s="134" t="s">
        <v>9</v>
      </c>
      <c r="G39" s="134" t="s">
        <v>463</v>
      </c>
      <c r="H39" s="134" t="s">
        <v>734</v>
      </c>
      <c r="I39" s="134"/>
      <c r="J39" s="134"/>
      <c r="K39" s="364" t="s">
        <v>509</v>
      </c>
    </row>
    <row r="40" spans="1:12" ht="11.25" customHeight="1" x14ac:dyDescent="0.2">
      <c r="A40" s="316"/>
      <c r="B40" s="518" t="s">
        <v>735</v>
      </c>
      <c r="C40" s="522" t="s">
        <v>2</v>
      </c>
      <c r="D40" s="519" t="s">
        <v>591</v>
      </c>
      <c r="E40" s="134" t="s">
        <v>464</v>
      </c>
      <c r="F40" s="134" t="s">
        <v>465</v>
      </c>
      <c r="G40" s="134" t="s">
        <v>466</v>
      </c>
      <c r="H40" s="441" t="s">
        <v>87</v>
      </c>
      <c r="I40" s="136"/>
      <c r="J40" s="136"/>
      <c r="K40" s="364" t="s">
        <v>736</v>
      </c>
    </row>
    <row r="41" spans="1:12" x14ac:dyDescent="0.2">
      <c r="A41" s="295" t="s">
        <v>738</v>
      </c>
      <c r="B41" s="317"/>
      <c r="C41" s="199"/>
      <c r="D41" s="200"/>
      <c r="E41" s="139"/>
      <c r="F41" s="139"/>
      <c r="G41" s="137"/>
      <c r="H41" s="139"/>
      <c r="I41" s="318"/>
      <c r="J41" s="319"/>
      <c r="K41" s="200">
        <f t="shared" ref="K41:K50" si="1">C41*D41</f>
        <v>0</v>
      </c>
    </row>
    <row r="42" spans="1:12" x14ac:dyDescent="0.2">
      <c r="A42" s="295" t="s">
        <v>739</v>
      </c>
      <c r="B42" s="317"/>
      <c r="C42" s="199"/>
      <c r="D42" s="200"/>
      <c r="E42" s="139"/>
      <c r="F42" s="139"/>
      <c r="G42" s="137"/>
      <c r="H42" s="139"/>
      <c r="I42" s="318"/>
      <c r="J42" s="319"/>
      <c r="K42" s="200">
        <f t="shared" si="1"/>
        <v>0</v>
      </c>
    </row>
    <row r="43" spans="1:12" x14ac:dyDescent="0.2">
      <c r="A43" s="295" t="s">
        <v>740</v>
      </c>
      <c r="B43" s="317"/>
      <c r="C43" s="199"/>
      <c r="D43" s="200"/>
      <c r="E43" s="139"/>
      <c r="F43" s="139"/>
      <c r="G43" s="137"/>
      <c r="H43" s="139"/>
      <c r="I43" s="318"/>
      <c r="J43" s="319"/>
      <c r="K43" s="200">
        <f t="shared" si="1"/>
        <v>0</v>
      </c>
    </row>
    <row r="44" spans="1:12" x14ac:dyDescent="0.2">
      <c r="A44" s="295" t="s">
        <v>741</v>
      </c>
      <c r="B44" s="317"/>
      <c r="C44" s="199"/>
      <c r="D44" s="200"/>
      <c r="E44" s="139"/>
      <c r="F44" s="139"/>
      <c r="G44" s="137"/>
      <c r="H44" s="139"/>
      <c r="I44" s="318"/>
      <c r="J44" s="319"/>
      <c r="K44" s="200">
        <f t="shared" si="1"/>
        <v>0</v>
      </c>
    </row>
    <row r="45" spans="1:12" x14ac:dyDescent="0.2">
      <c r="A45" s="295" t="s">
        <v>742</v>
      </c>
      <c r="B45" s="317"/>
      <c r="C45" s="199"/>
      <c r="D45" s="200"/>
      <c r="E45" s="139"/>
      <c r="F45" s="139"/>
      <c r="G45" s="137"/>
      <c r="H45" s="139"/>
      <c r="I45" s="318"/>
      <c r="J45" s="319"/>
      <c r="K45" s="200">
        <f t="shared" si="1"/>
        <v>0</v>
      </c>
    </row>
    <row r="46" spans="1:12" x14ac:dyDescent="0.2">
      <c r="A46" s="295" t="s">
        <v>743</v>
      </c>
      <c r="B46" s="317"/>
      <c r="C46" s="199"/>
      <c r="D46" s="200"/>
      <c r="E46" s="139"/>
      <c r="F46" s="139"/>
      <c r="G46" s="137"/>
      <c r="H46" s="139"/>
      <c r="I46" s="318"/>
      <c r="J46" s="319"/>
      <c r="K46" s="200">
        <f t="shared" si="1"/>
        <v>0</v>
      </c>
    </row>
    <row r="47" spans="1:12" x14ac:dyDescent="0.2">
      <c r="A47" s="295" t="s">
        <v>744</v>
      </c>
      <c r="B47" s="317"/>
      <c r="C47" s="199"/>
      <c r="D47" s="200"/>
      <c r="E47" s="139"/>
      <c r="F47" s="139"/>
      <c r="G47" s="137"/>
      <c r="H47" s="139"/>
      <c r="I47" s="318"/>
      <c r="J47" s="319"/>
      <c r="K47" s="200">
        <f t="shared" si="1"/>
        <v>0</v>
      </c>
    </row>
    <row r="48" spans="1:12" x14ac:dyDescent="0.2">
      <c r="A48" s="295" t="s">
        <v>745</v>
      </c>
      <c r="B48" s="317"/>
      <c r="C48" s="199"/>
      <c r="D48" s="200"/>
      <c r="E48" s="139"/>
      <c r="F48" s="139"/>
      <c r="G48" s="137"/>
      <c r="H48" s="139"/>
      <c r="I48" s="318"/>
      <c r="J48" s="319"/>
      <c r="K48" s="200">
        <f t="shared" si="1"/>
        <v>0</v>
      </c>
    </row>
    <row r="49" spans="1:11" x14ac:dyDescent="0.2">
      <c r="A49" s="295" t="s">
        <v>746</v>
      </c>
      <c r="B49" s="317"/>
      <c r="C49" s="199"/>
      <c r="D49" s="200"/>
      <c r="E49" s="139"/>
      <c r="F49" s="139"/>
      <c r="G49" s="137"/>
      <c r="H49" s="139"/>
      <c r="I49" s="318"/>
      <c r="J49" s="319"/>
      <c r="K49" s="200">
        <f t="shared" si="1"/>
        <v>0</v>
      </c>
    </row>
    <row r="50" spans="1:11" x14ac:dyDescent="0.2">
      <c r="A50" s="295" t="s">
        <v>747</v>
      </c>
      <c r="B50" s="317"/>
      <c r="C50" s="199"/>
      <c r="D50" s="200"/>
      <c r="E50" s="139"/>
      <c r="F50" s="139"/>
      <c r="G50" s="137"/>
      <c r="H50" s="139"/>
      <c r="I50" s="318"/>
      <c r="J50" s="319"/>
      <c r="K50" s="200">
        <f t="shared" si="1"/>
        <v>0</v>
      </c>
    </row>
    <row r="51" spans="1:11" s="112" customFormat="1" ht="15" x14ac:dyDescent="0.25">
      <c r="A51" s="346" t="s">
        <v>20</v>
      </c>
      <c r="B51" s="369"/>
      <c r="C51" s="369"/>
      <c r="D51" s="369"/>
      <c r="E51" s="320"/>
      <c r="F51" s="321"/>
      <c r="G51" s="322"/>
      <c r="J51" s="371" t="s">
        <v>1532</v>
      </c>
      <c r="K51" s="372">
        <f>SUM(K41:K50)</f>
        <v>0</v>
      </c>
    </row>
    <row r="52" spans="1:11" x14ac:dyDescent="0.2">
      <c r="A52" s="922" t="s">
        <v>21</v>
      </c>
      <c r="B52" s="129"/>
      <c r="C52" s="129"/>
      <c r="D52" s="129"/>
      <c r="E52" s="141"/>
      <c r="F52" s="181"/>
      <c r="G52" s="323"/>
      <c r="K52" s="324" t="s">
        <v>737</v>
      </c>
    </row>
    <row r="53" spans="1:11" ht="9.75" customHeight="1" x14ac:dyDescent="0.2">
      <c r="A53" s="377"/>
      <c r="B53" s="377"/>
      <c r="C53" s="377"/>
      <c r="D53" s="377"/>
      <c r="E53" s="378"/>
      <c r="F53" s="379"/>
      <c r="G53" s="380"/>
      <c r="H53" s="377"/>
      <c r="I53" s="377"/>
      <c r="J53" s="377"/>
      <c r="K53" s="381"/>
    </row>
    <row r="54" spans="1:11" s="332" customFormat="1" ht="10.5" customHeight="1" x14ac:dyDescent="0.2">
      <c r="A54" s="331"/>
      <c r="D54" s="331"/>
      <c r="E54" s="333"/>
    </row>
    <row r="55" spans="1:11" s="350" customFormat="1" ht="14.25" x14ac:dyDescent="0.2">
      <c r="A55" s="568" t="s">
        <v>7</v>
      </c>
      <c r="B55" s="19"/>
      <c r="C55" s="19"/>
      <c r="D55" s="19"/>
      <c r="E55" s="19"/>
      <c r="F55" s="569" t="s">
        <v>460</v>
      </c>
      <c r="G55" s="134" t="s">
        <v>461</v>
      </c>
      <c r="H55" s="134" t="s">
        <v>733</v>
      </c>
      <c r="I55" s="19"/>
      <c r="J55" s="19"/>
      <c r="K55" s="570" t="s">
        <v>4</v>
      </c>
    </row>
    <row r="56" spans="1:11" s="350" customFormat="1" x14ac:dyDescent="0.2">
      <c r="A56" s="518" t="s">
        <v>12</v>
      </c>
      <c r="B56" s="19"/>
      <c r="C56" s="19"/>
      <c r="D56" s="19"/>
      <c r="E56" s="134" t="s">
        <v>701</v>
      </c>
      <c r="F56" s="569" t="s">
        <v>463</v>
      </c>
      <c r="G56" s="134" t="s">
        <v>463</v>
      </c>
      <c r="H56" s="134" t="s">
        <v>734</v>
      </c>
      <c r="I56" s="19"/>
      <c r="J56" s="19"/>
      <c r="K56" s="570" t="s">
        <v>5</v>
      </c>
    </row>
    <row r="57" spans="1:11" x14ac:dyDescent="0.2">
      <c r="A57" s="558" t="s">
        <v>13</v>
      </c>
      <c r="B57" s="571" t="s">
        <v>8</v>
      </c>
      <c r="C57" s="120"/>
      <c r="D57" s="120"/>
      <c r="E57" s="572" t="s">
        <v>6</v>
      </c>
      <c r="F57" s="573" t="s">
        <v>465</v>
      </c>
      <c r="G57" s="382" t="s">
        <v>466</v>
      </c>
      <c r="H57" s="574" t="s">
        <v>87</v>
      </c>
      <c r="K57" s="575" t="s">
        <v>609</v>
      </c>
    </row>
    <row r="58" spans="1:11" x14ac:dyDescent="0.2">
      <c r="A58" s="373"/>
      <c r="B58" s="1137"/>
      <c r="C58" s="1137"/>
      <c r="D58" s="1138"/>
      <c r="E58" s="356"/>
      <c r="F58" s="139"/>
      <c r="G58" s="137"/>
      <c r="H58" s="359"/>
      <c r="K58" s="249">
        <v>0</v>
      </c>
    </row>
    <row r="59" spans="1:11" x14ac:dyDescent="0.2">
      <c r="A59" s="373"/>
      <c r="B59" s="1137"/>
      <c r="C59" s="1137"/>
      <c r="D59" s="1138"/>
      <c r="E59" s="356"/>
      <c r="F59" s="139"/>
      <c r="G59" s="137"/>
      <c r="H59" s="360"/>
      <c r="K59" s="249">
        <v>0</v>
      </c>
    </row>
    <row r="60" spans="1:11" x14ac:dyDescent="0.2">
      <c r="A60" s="373"/>
      <c r="B60" s="1137"/>
      <c r="C60" s="1137"/>
      <c r="D60" s="1138"/>
      <c r="E60" s="356"/>
      <c r="F60" s="139"/>
      <c r="G60" s="137"/>
      <c r="H60" s="360"/>
      <c r="K60" s="249">
        <v>0</v>
      </c>
    </row>
    <row r="61" spans="1:11" x14ac:dyDescent="0.2">
      <c r="A61" s="373"/>
      <c r="B61" s="1137"/>
      <c r="C61" s="1137"/>
      <c r="D61" s="1138"/>
      <c r="E61" s="356"/>
      <c r="F61" s="139"/>
      <c r="G61" s="137"/>
      <c r="H61" s="360"/>
      <c r="K61" s="249">
        <v>0</v>
      </c>
    </row>
    <row r="62" spans="1:11" x14ac:dyDescent="0.2">
      <c r="A62" s="373"/>
      <c r="B62" s="1139"/>
      <c r="C62" s="1139"/>
      <c r="D62" s="1140"/>
      <c r="E62" s="356"/>
      <c r="F62" s="139"/>
      <c r="G62" s="137"/>
      <c r="H62" s="360"/>
      <c r="K62" s="249">
        <v>0</v>
      </c>
    </row>
    <row r="63" spans="1:11" ht="13.5" thickBot="1" x14ac:dyDescent="0.25">
      <c r="A63" s="373"/>
      <c r="B63" s="1141"/>
      <c r="C63" s="1137"/>
      <c r="D63" s="1138"/>
      <c r="E63" s="356"/>
      <c r="F63" s="139"/>
      <c r="G63" s="137"/>
      <c r="H63" s="360"/>
      <c r="J63" s="271"/>
      <c r="K63" s="249">
        <v>0</v>
      </c>
    </row>
    <row r="64" spans="1:11" ht="15" thickBot="1" x14ac:dyDescent="0.25">
      <c r="A64" s="346" t="s">
        <v>20</v>
      </c>
      <c r="B64" s="357"/>
      <c r="C64" s="357"/>
      <c r="D64" s="328"/>
      <c r="H64" s="358"/>
      <c r="J64" s="371" t="s">
        <v>14</v>
      </c>
      <c r="K64" s="362">
        <f>SUM(K58:K63)</f>
        <v>0</v>
      </c>
    </row>
    <row r="65" spans="1:11" s="325" customFormat="1" x14ac:dyDescent="0.2">
      <c r="A65" s="922" t="s">
        <v>21</v>
      </c>
      <c r="K65" s="324" t="s">
        <v>737</v>
      </c>
    </row>
    <row r="66" spans="1:11" ht="8.25" customHeight="1" x14ac:dyDescent="0.2">
      <c r="A66" s="269"/>
      <c r="B66" s="345"/>
      <c r="C66" s="345"/>
      <c r="D66" s="345"/>
      <c r="E66" s="269"/>
      <c r="F66" s="269"/>
      <c r="G66" s="269"/>
      <c r="H66" s="269"/>
      <c r="I66" s="269"/>
      <c r="J66" s="269"/>
      <c r="K66" s="345"/>
    </row>
    <row r="67" spans="1:11" x14ac:dyDescent="0.2">
      <c r="A67" s="923" t="s">
        <v>3</v>
      </c>
    </row>
    <row r="68" spans="1:11" s="325" customFormat="1" x14ac:dyDescent="0.2">
      <c r="A68" s="756" t="s">
        <v>1380</v>
      </c>
      <c r="B68" s="334"/>
      <c r="C68" s="335"/>
      <c r="D68" s="336"/>
      <c r="E68" s="337"/>
      <c r="F68" s="338"/>
      <c r="G68" s="339"/>
      <c r="H68" s="337"/>
      <c r="I68" s="337"/>
      <c r="J68" s="337"/>
      <c r="K68" s="336"/>
    </row>
    <row r="69" spans="1:11" s="325" customFormat="1" x14ac:dyDescent="0.2">
      <c r="A69" s="334"/>
      <c r="B69" s="334"/>
      <c r="C69" s="335"/>
      <c r="D69" s="336"/>
      <c r="E69" s="337"/>
      <c r="F69" s="338"/>
      <c r="G69" s="339"/>
      <c r="H69" s="337"/>
      <c r="I69" s="337"/>
      <c r="J69" s="337"/>
      <c r="K69" s="336"/>
    </row>
    <row r="70" spans="1:11" s="325" customFormat="1" x14ac:dyDescent="0.2">
      <c r="A70" s="334"/>
      <c r="B70" s="334"/>
      <c r="C70" s="335"/>
      <c r="D70" s="336"/>
      <c r="E70" s="337"/>
      <c r="F70" s="338"/>
      <c r="G70" s="339"/>
      <c r="H70" s="337"/>
      <c r="I70" s="337"/>
      <c r="J70" s="337"/>
      <c r="K70" s="336"/>
    </row>
    <row r="71" spans="1:11" s="325" customFormat="1" x14ac:dyDescent="0.2">
      <c r="A71" s="334"/>
      <c r="B71" s="334"/>
      <c r="C71" s="335"/>
      <c r="D71" s="336"/>
      <c r="E71" s="337"/>
      <c r="F71" s="338"/>
      <c r="G71" s="339"/>
      <c r="H71" s="337"/>
      <c r="I71" s="337"/>
      <c r="J71" s="337"/>
      <c r="K71" s="336"/>
    </row>
    <row r="72" spans="1:11" s="325" customFormat="1" x14ac:dyDescent="0.2">
      <c r="A72" s="334"/>
      <c r="B72" s="334"/>
      <c r="C72" s="335"/>
      <c r="D72" s="336"/>
      <c r="E72" s="337"/>
      <c r="F72" s="338"/>
      <c r="G72" s="339"/>
      <c r="H72" s="337"/>
      <c r="I72" s="337"/>
      <c r="J72" s="337"/>
      <c r="K72" s="336"/>
    </row>
    <row r="73" spans="1:11" s="325" customFormat="1" x14ac:dyDescent="0.2">
      <c r="A73" s="334"/>
      <c r="B73" s="334"/>
      <c r="C73" s="335"/>
      <c r="D73" s="336"/>
      <c r="E73" s="337"/>
      <c r="F73" s="338"/>
      <c r="G73" s="339"/>
      <c r="H73" s="337"/>
      <c r="I73" s="337"/>
      <c r="J73" s="337"/>
      <c r="K73" s="336"/>
    </row>
    <row r="74" spans="1:11" s="325" customFormat="1" ht="15" x14ac:dyDescent="0.25">
      <c r="G74" s="340"/>
      <c r="I74" s="341"/>
      <c r="J74" s="341"/>
      <c r="K74" s="365"/>
    </row>
    <row r="75" spans="1:11" s="325" customFormat="1" ht="15" x14ac:dyDescent="0.25">
      <c r="D75" s="344"/>
      <c r="G75" s="342"/>
      <c r="K75" s="343"/>
    </row>
    <row r="76" spans="1:11" s="325" customFormat="1" ht="15" x14ac:dyDescent="0.25">
      <c r="D76" s="344"/>
      <c r="K76" s="332"/>
    </row>
    <row r="77" spans="1:11" ht="15" x14ac:dyDescent="0.25">
      <c r="D77" s="326"/>
      <c r="K77" s="327"/>
    </row>
  </sheetData>
  <phoneticPr fontId="3" type="noConversion"/>
  <printOptions horizontalCentered="1"/>
  <pageMargins left="0.25" right="0.25" top="0.5" bottom="0.5" header="0.5" footer="0.5"/>
  <pageSetup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60"/>
    <pageSetUpPr fitToPage="1"/>
  </sheetPr>
  <dimension ref="A1:O49"/>
  <sheetViews>
    <sheetView topLeftCell="A13" zoomScaleNormal="100" zoomScaleSheetLayoutView="100" workbookViewId="0">
      <selection activeCell="C23" sqref="C23"/>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1.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123" t="s">
        <v>99</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5" ht="6" customHeight="1" x14ac:dyDescent="0.2">
      <c r="H4" s="34"/>
      <c r="I4" s="34"/>
      <c r="K4"/>
      <c r="L4"/>
    </row>
    <row r="5" spans="1:15" ht="7.5" customHeight="1" x14ac:dyDescent="0.2">
      <c r="K5"/>
      <c r="L5"/>
    </row>
    <row r="6" spans="1:15" ht="19.5" customHeight="1" x14ac:dyDescent="0.2">
      <c r="A6" s="182" t="s">
        <v>789</v>
      </c>
      <c r="K6"/>
      <c r="L6" s="183" t="s">
        <v>472</v>
      </c>
    </row>
    <row r="7" spans="1:15" s="132" customFormat="1" ht="12" customHeight="1" x14ac:dyDescent="0.25">
      <c r="A7" s="153">
        <v>2.2810000000000001</v>
      </c>
      <c r="B7" s="130" t="s">
        <v>64</v>
      </c>
      <c r="C7" s="154"/>
      <c r="D7" s="154"/>
      <c r="E7" s="164"/>
      <c r="F7" s="164"/>
      <c r="G7" s="1305" t="s">
        <v>727</v>
      </c>
      <c r="H7" s="1305"/>
      <c r="I7" s="1305" t="s">
        <v>729</v>
      </c>
      <c r="J7" s="1305"/>
      <c r="L7" s="183" t="s">
        <v>103</v>
      </c>
    </row>
    <row r="8" spans="1:15" s="128" customFormat="1" ht="12" customHeight="1" x14ac:dyDescent="0.25">
      <c r="A8" s="156"/>
      <c r="B8" s="1192" t="s">
        <v>1613</v>
      </c>
      <c r="C8" s="170"/>
      <c r="D8" s="170"/>
      <c r="E8" s="134"/>
      <c r="F8" s="134"/>
      <c r="G8" s="134" t="s">
        <v>728</v>
      </c>
      <c r="H8" s="134" t="s">
        <v>468</v>
      </c>
      <c r="I8" s="1305" t="s">
        <v>36</v>
      </c>
      <c r="J8" s="1305"/>
      <c r="K8" s="127"/>
    </row>
    <row r="9" spans="1:15" s="132" customFormat="1" ht="12" customHeight="1" x14ac:dyDescent="0.25">
      <c r="A9" s="158"/>
      <c r="C9" s="134"/>
      <c r="D9" s="134"/>
      <c r="F9" s="134"/>
      <c r="G9" s="1308" t="s">
        <v>26</v>
      </c>
      <c r="H9" s="1308"/>
      <c r="I9" s="1305" t="s">
        <v>35</v>
      </c>
      <c r="J9" s="1305"/>
      <c r="K9" s="161"/>
      <c r="L9" s="131"/>
      <c r="M9" s="135"/>
      <c r="N9" s="143"/>
      <c r="O9" s="143"/>
    </row>
    <row r="10" spans="1:15" s="132" customFormat="1" ht="12" customHeight="1" x14ac:dyDescent="0.25">
      <c r="A10" s="158"/>
      <c r="C10" s="134"/>
      <c r="D10" s="134"/>
      <c r="F10" s="134"/>
      <c r="G10" s="139"/>
      <c r="H10" s="137"/>
      <c r="I10" s="1336"/>
      <c r="J10" s="1337"/>
      <c r="K10" s="161"/>
      <c r="L10" s="146">
        <f>I10</f>
        <v>0</v>
      </c>
      <c r="M10" s="135"/>
      <c r="N10" s="143"/>
      <c r="O10" s="143"/>
    </row>
    <row r="11" spans="1:15" s="132" customFormat="1" ht="12" customHeight="1" x14ac:dyDescent="0.25">
      <c r="B11" s="145" t="s">
        <v>471</v>
      </c>
      <c r="C11" s="155"/>
      <c r="D11" s="154"/>
      <c r="E11" s="175"/>
      <c r="F11" s="141"/>
      <c r="G11" s="176"/>
      <c r="H11" s="175"/>
      <c r="I11" s="161"/>
      <c r="J11" s="148"/>
    </row>
    <row r="12" spans="1:15" s="132" customFormat="1" ht="12" customHeight="1" x14ac:dyDescent="0.25">
      <c r="A12" s="158"/>
      <c r="B12" s="178" t="s">
        <v>724</v>
      </c>
      <c r="C12" s="155"/>
      <c r="D12" s="154"/>
      <c r="E12" s="175"/>
      <c r="F12" s="141"/>
      <c r="G12" s="176"/>
      <c r="H12" s="175"/>
      <c r="I12" s="161"/>
      <c r="J12" s="148"/>
    </row>
    <row r="13" spans="1:15" s="132" customFormat="1" ht="12" customHeight="1" x14ac:dyDescent="0.25">
      <c r="A13" s="158"/>
      <c r="B13" s="178" t="s">
        <v>34</v>
      </c>
      <c r="C13" s="155"/>
      <c r="D13" s="154"/>
      <c r="E13" s="175"/>
      <c r="F13" s="141"/>
      <c r="G13" s="176"/>
      <c r="H13" s="175"/>
      <c r="I13" s="161"/>
      <c r="J13" s="148"/>
    </row>
    <row r="14" spans="1:15" s="132" customFormat="1" ht="12" customHeight="1" x14ac:dyDescent="0.25">
      <c r="A14" s="158"/>
      <c r="B14" s="159" t="s">
        <v>1528</v>
      </c>
      <c r="C14" s="154"/>
      <c r="D14" s="154"/>
      <c r="E14" s="175"/>
      <c r="F14" s="141"/>
      <c r="G14" s="141"/>
      <c r="H14" s="141"/>
      <c r="I14" s="176"/>
      <c r="J14" s="175"/>
      <c r="K14" s="161"/>
      <c r="L14" s="148"/>
    </row>
    <row r="15" spans="1:15" s="132" customFormat="1" ht="12" customHeight="1" x14ac:dyDescent="0.25">
      <c r="A15" s="158"/>
      <c r="B15" s="159"/>
      <c r="C15" s="154"/>
      <c r="D15" s="154"/>
      <c r="E15" s="175"/>
      <c r="F15" s="141"/>
      <c r="G15" s="141"/>
      <c r="H15" s="141"/>
      <c r="I15" s="176"/>
      <c r="J15" s="175"/>
      <c r="K15" s="161"/>
      <c r="L15" s="148"/>
    </row>
    <row r="16" spans="1:15" s="132" customFormat="1" ht="12" customHeight="1" x14ac:dyDescent="0.25">
      <c r="A16" s="158"/>
      <c r="B16" s="159"/>
      <c r="C16" s="154"/>
      <c r="D16" s="154"/>
      <c r="E16" s="175"/>
      <c r="F16" s="141"/>
      <c r="G16" s="141"/>
      <c r="H16" s="141"/>
      <c r="I16" s="176"/>
      <c r="J16" s="175"/>
      <c r="K16" s="161"/>
      <c r="L16" s="148"/>
    </row>
    <row r="17" spans="1:15" s="132" customFormat="1" ht="12" customHeight="1" x14ac:dyDescent="0.25">
      <c r="A17" s="153">
        <v>2.282</v>
      </c>
      <c r="B17" s="130" t="s">
        <v>1529</v>
      </c>
      <c r="C17" s="154"/>
      <c r="D17" s="154"/>
      <c r="E17" s="164"/>
      <c r="F17" s="164"/>
      <c r="G17" s="1305" t="s">
        <v>727</v>
      </c>
      <c r="H17" s="1305"/>
      <c r="I17" s="1305" t="s">
        <v>729</v>
      </c>
      <c r="J17" s="1305"/>
      <c r="L17" s="183" t="s">
        <v>103</v>
      </c>
    </row>
    <row r="18" spans="1:15" s="128" customFormat="1" ht="12" customHeight="1" x14ac:dyDescent="0.25">
      <c r="A18" s="156"/>
      <c r="B18" s="1192" t="s">
        <v>1530</v>
      </c>
      <c r="C18" s="170"/>
      <c r="D18" s="170"/>
      <c r="E18" s="1257"/>
      <c r="F18" s="1257"/>
      <c r="G18" s="1257" t="s">
        <v>728</v>
      </c>
      <c r="H18" s="1257" t="s">
        <v>468</v>
      </c>
      <c r="I18" s="1305" t="s">
        <v>36</v>
      </c>
      <c r="J18" s="1305"/>
      <c r="K18" s="127"/>
    </row>
    <row r="19" spans="1:15" s="132" customFormat="1" ht="12" customHeight="1" x14ac:dyDescent="0.25">
      <c r="A19" s="158"/>
      <c r="C19" s="1257"/>
      <c r="D19" s="1257"/>
      <c r="F19" s="1257"/>
      <c r="G19" s="1308" t="s">
        <v>26</v>
      </c>
      <c r="H19" s="1308"/>
      <c r="I19" s="1305" t="s">
        <v>35</v>
      </c>
      <c r="J19" s="1305"/>
      <c r="K19" s="161"/>
      <c r="L19" s="131"/>
      <c r="M19" s="135"/>
      <c r="N19" s="143"/>
      <c r="O19" s="143"/>
    </row>
    <row r="20" spans="1:15" s="132" customFormat="1" ht="12" customHeight="1" x14ac:dyDescent="0.25">
      <c r="A20" s="158"/>
      <c r="C20" s="1257"/>
      <c r="D20" s="1257"/>
      <c r="F20" s="1257"/>
      <c r="G20" s="139"/>
      <c r="H20" s="137"/>
      <c r="I20" s="1336"/>
      <c r="J20" s="1337"/>
      <c r="K20" s="161"/>
      <c r="L20" s="146">
        <f>I20</f>
        <v>0</v>
      </c>
      <c r="M20" s="135"/>
      <c r="N20" s="143"/>
      <c r="O20" s="143"/>
    </row>
    <row r="21" spans="1:15" s="132" customFormat="1" ht="12" customHeight="1" x14ac:dyDescent="0.25">
      <c r="B21" s="145" t="s">
        <v>471</v>
      </c>
      <c r="C21" s="155"/>
      <c r="D21" s="154"/>
      <c r="E21" s="175"/>
      <c r="F21" s="141"/>
      <c r="G21" s="176"/>
      <c r="H21" s="175"/>
      <c r="I21" s="161"/>
      <c r="J21" s="148"/>
    </row>
    <row r="22" spans="1:15" s="132" customFormat="1" ht="12" customHeight="1" x14ac:dyDescent="0.25">
      <c r="A22" s="158"/>
      <c r="B22" s="178" t="s">
        <v>724</v>
      </c>
      <c r="C22" s="155"/>
      <c r="D22" s="154"/>
      <c r="E22" s="175"/>
      <c r="F22" s="141"/>
      <c r="G22" s="176"/>
      <c r="H22" s="175"/>
      <c r="I22" s="161"/>
      <c r="J22" s="148"/>
    </row>
    <row r="23" spans="1:15" s="132" customFormat="1" ht="12" customHeight="1" x14ac:dyDescent="0.25">
      <c r="A23" s="158"/>
      <c r="B23" s="178" t="s">
        <v>34</v>
      </c>
      <c r="C23" s="155"/>
      <c r="D23" s="154"/>
      <c r="E23" s="175"/>
      <c r="F23" s="141"/>
      <c r="G23" s="176"/>
      <c r="H23" s="175"/>
      <c r="I23" s="161"/>
      <c r="J23" s="148"/>
    </row>
    <row r="24" spans="1:15" s="132" customFormat="1" ht="12" customHeight="1" x14ac:dyDescent="0.25">
      <c r="A24" s="158"/>
      <c r="B24" s="159" t="s">
        <v>1528</v>
      </c>
      <c r="C24" s="154"/>
      <c r="D24" s="154"/>
      <c r="E24" s="175"/>
      <c r="F24" s="141"/>
      <c r="G24" s="141"/>
      <c r="H24" s="141"/>
      <c r="I24" s="176"/>
      <c r="J24" s="175"/>
      <c r="K24" s="161"/>
      <c r="L24" s="148"/>
    </row>
    <row r="25" spans="1:15" s="132" customFormat="1" ht="12" customHeight="1" x14ac:dyDescent="0.25">
      <c r="A25" s="158"/>
      <c r="B25" s="159"/>
      <c r="C25" s="154"/>
      <c r="D25" s="154"/>
      <c r="E25" s="175"/>
      <c r="F25" s="141"/>
      <c r="G25" s="141"/>
      <c r="H25" s="141"/>
      <c r="I25" s="176"/>
      <c r="J25" s="175"/>
      <c r="K25" s="161"/>
      <c r="L25" s="148"/>
    </row>
    <row r="26" spans="1:15" s="132" customFormat="1" ht="12" customHeight="1" x14ac:dyDescent="0.25">
      <c r="A26" s="158"/>
      <c r="B26" s="159"/>
      <c r="C26" s="154"/>
      <c r="D26" s="154"/>
      <c r="E26" s="164"/>
      <c r="F26" s="164"/>
      <c r="G26" s="164"/>
      <c r="H26" s="164"/>
      <c r="I26" s="164"/>
      <c r="J26" s="165"/>
      <c r="K26" s="161"/>
      <c r="L26" s="131"/>
    </row>
    <row r="27" spans="1:15" s="132" customFormat="1" ht="12" customHeight="1" x14ac:dyDescent="0.25">
      <c r="A27" s="153">
        <v>2.29</v>
      </c>
      <c r="B27" s="130" t="s">
        <v>790</v>
      </c>
      <c r="C27" s="154"/>
      <c r="D27" s="154"/>
      <c r="E27" s="164"/>
      <c r="F27" s="164"/>
      <c r="G27" s="164"/>
      <c r="H27" s="164"/>
      <c r="I27" s="1305" t="s">
        <v>791</v>
      </c>
      <c r="J27" s="1305"/>
    </row>
    <row r="28" spans="1:15" s="128" customFormat="1" ht="12" customHeight="1" x14ac:dyDescent="0.25">
      <c r="A28" s="156"/>
      <c r="B28" s="157" t="s">
        <v>16</v>
      </c>
      <c r="C28" s="170"/>
      <c r="D28" s="170"/>
      <c r="E28" s="134"/>
      <c r="F28" s="134"/>
      <c r="G28" s="134"/>
      <c r="H28" s="134"/>
      <c r="I28" s="1305" t="s">
        <v>792</v>
      </c>
      <c r="J28" s="1305"/>
      <c r="K28" s="127"/>
    </row>
    <row r="29" spans="1:15" s="132" customFormat="1" ht="12" customHeight="1" x14ac:dyDescent="0.25">
      <c r="A29" s="158"/>
      <c r="C29" s="134"/>
      <c r="D29" s="134"/>
      <c r="F29" s="134"/>
      <c r="G29" s="134"/>
      <c r="H29" s="134"/>
      <c r="I29" s="1305" t="s">
        <v>35</v>
      </c>
      <c r="J29" s="1305"/>
      <c r="K29" s="161"/>
      <c r="L29" s="131"/>
      <c r="M29" s="135"/>
      <c r="N29" s="143"/>
      <c r="O29" s="143"/>
    </row>
    <row r="30" spans="1:15" s="132" customFormat="1" ht="12" customHeight="1" x14ac:dyDescent="0.25">
      <c r="A30" s="158"/>
      <c r="B30" s="145" t="s">
        <v>471</v>
      </c>
      <c r="C30" s="134"/>
      <c r="D30" s="134"/>
      <c r="F30" s="134"/>
      <c r="G30" s="134"/>
      <c r="H30" s="134"/>
      <c r="I30" s="1336"/>
      <c r="J30" s="1337"/>
      <c r="K30" s="161"/>
      <c r="L30" s="146">
        <f>I30</f>
        <v>0</v>
      </c>
      <c r="M30" s="135"/>
      <c r="N30" s="143"/>
      <c r="O30" s="143"/>
    </row>
    <row r="31" spans="1:15" s="132" customFormat="1" ht="12" customHeight="1" x14ac:dyDescent="0.25">
      <c r="B31" s="178" t="s">
        <v>724</v>
      </c>
      <c r="C31" s="155"/>
      <c r="D31" s="154"/>
      <c r="E31" s="175"/>
      <c r="F31" s="141"/>
      <c r="G31" s="176"/>
      <c r="H31" s="175"/>
      <c r="I31" s="161"/>
      <c r="J31" s="148"/>
    </row>
    <row r="32" spans="1:15" s="132" customFormat="1" ht="12" customHeight="1" x14ac:dyDescent="0.25">
      <c r="A32" s="158"/>
      <c r="B32" s="178" t="s">
        <v>723</v>
      </c>
      <c r="C32" s="155"/>
      <c r="D32" s="154"/>
      <c r="E32" s="175"/>
      <c r="F32" s="141"/>
      <c r="G32" s="176"/>
      <c r="H32" s="175"/>
      <c r="I32" s="161"/>
      <c r="J32" s="148"/>
    </row>
    <row r="33" spans="1:15" s="132" customFormat="1" ht="12" customHeight="1" x14ac:dyDescent="0.25">
      <c r="A33" s="158"/>
      <c r="B33" s="159" t="s">
        <v>17</v>
      </c>
      <c r="C33" s="155"/>
      <c r="D33" s="154"/>
      <c r="E33" s="175"/>
      <c r="F33" s="141"/>
      <c r="G33" s="176"/>
      <c r="H33" s="175"/>
      <c r="I33" s="161"/>
      <c r="J33" s="148"/>
    </row>
    <row r="34" spans="1:15" s="132" customFormat="1" ht="12" customHeight="1" x14ac:dyDescent="0.25">
      <c r="A34" s="158"/>
      <c r="B34" s="159"/>
      <c r="C34" s="155"/>
      <c r="D34" s="154"/>
      <c r="E34" s="175"/>
      <c r="F34" s="141"/>
      <c r="G34" s="176"/>
      <c r="H34" s="175"/>
      <c r="I34" s="161"/>
      <c r="J34" s="148"/>
    </row>
    <row r="35" spans="1:15" s="132" customFormat="1" ht="12" customHeight="1" x14ac:dyDescent="0.25">
      <c r="A35" s="158"/>
      <c r="B35" s="159"/>
      <c r="C35" s="155"/>
      <c r="D35" s="154"/>
      <c r="E35" s="175"/>
      <c r="F35" s="141"/>
      <c r="G35" s="176"/>
      <c r="H35" s="175"/>
      <c r="I35" s="161"/>
      <c r="J35" s="148"/>
    </row>
    <row r="36" spans="1:15" s="132" customFormat="1" ht="12" customHeight="1" x14ac:dyDescent="0.25">
      <c r="A36" s="158"/>
      <c r="B36" s="159"/>
      <c r="C36" s="155"/>
      <c r="D36" s="154"/>
      <c r="E36" s="175"/>
      <c r="F36" s="141"/>
      <c r="G36" s="176"/>
      <c r="H36" s="175"/>
      <c r="I36" s="161"/>
      <c r="J36" s="148"/>
    </row>
    <row r="37" spans="1:15" s="132" customFormat="1" ht="12" customHeight="1" x14ac:dyDescent="0.25">
      <c r="A37" s="153">
        <v>2.2999999999999998</v>
      </c>
      <c r="B37" s="130" t="s">
        <v>1228</v>
      </c>
      <c r="C37" s="154"/>
      <c r="D37" s="154"/>
      <c r="E37" s="164"/>
      <c r="F37" s="164"/>
      <c r="G37" s="164"/>
      <c r="H37" s="164"/>
      <c r="I37" s="134"/>
      <c r="J37" s="134"/>
      <c r="K37" s="161"/>
      <c r="L37" s="148"/>
    </row>
    <row r="38" spans="1:15" s="128" customFormat="1" ht="12" customHeight="1" x14ac:dyDescent="0.25">
      <c r="A38" s="156"/>
      <c r="B38" s="1192" t="s">
        <v>1531</v>
      </c>
      <c r="C38" s="134"/>
      <c r="D38" s="151"/>
      <c r="G38" s="164"/>
      <c r="H38" s="164"/>
      <c r="I38" s="134"/>
      <c r="K38" s="171"/>
      <c r="L38" s="131"/>
      <c r="M38" s="135"/>
      <c r="N38" s="142"/>
      <c r="O38" s="144"/>
    </row>
    <row r="39" spans="1:15" s="132" customFormat="1" ht="12" customHeight="1" x14ac:dyDescent="0.25">
      <c r="A39" s="158"/>
      <c r="C39" s="134" t="s">
        <v>683</v>
      </c>
      <c r="D39" s="134" t="s">
        <v>22</v>
      </c>
      <c r="E39" s="134" t="s">
        <v>458</v>
      </c>
      <c r="F39" s="134" t="s">
        <v>23</v>
      </c>
      <c r="G39" s="1305" t="s">
        <v>24</v>
      </c>
      <c r="H39" s="1305"/>
      <c r="I39" s="134" t="s">
        <v>499</v>
      </c>
      <c r="J39" s="134" t="s">
        <v>470</v>
      </c>
      <c r="K39" s="171"/>
      <c r="L39" s="131"/>
      <c r="M39" s="135"/>
      <c r="N39" s="143"/>
      <c r="O39" s="143"/>
    </row>
    <row r="40" spans="1:15" s="132" customFormat="1" ht="12" customHeight="1" x14ac:dyDescent="0.25">
      <c r="A40" s="158"/>
      <c r="C40" s="134" t="s">
        <v>690</v>
      </c>
      <c r="D40" s="134" t="s">
        <v>494</v>
      </c>
      <c r="E40" s="134" t="s">
        <v>22</v>
      </c>
      <c r="F40" s="134" t="s">
        <v>593</v>
      </c>
      <c r="G40" s="1340" t="s">
        <v>464</v>
      </c>
      <c r="H40" s="1340"/>
      <c r="I40" s="134" t="s">
        <v>498</v>
      </c>
      <c r="J40" s="134" t="s">
        <v>466</v>
      </c>
      <c r="K40" s="161"/>
      <c r="L40" s="128"/>
      <c r="M40" s="135"/>
      <c r="N40" s="143"/>
      <c r="O40" s="143"/>
    </row>
    <row r="41" spans="1:15" s="132" customFormat="1" ht="12" customHeight="1" x14ac:dyDescent="0.25">
      <c r="A41" s="158"/>
      <c r="C41" s="137"/>
      <c r="D41" s="180"/>
      <c r="E41" s="138"/>
      <c r="F41" s="139"/>
      <c r="G41" s="1338"/>
      <c r="H41" s="1339"/>
      <c r="I41" s="139"/>
      <c r="J41" s="137"/>
      <c r="K41" s="161"/>
      <c r="L41" s="146">
        <f>(D41*E41)+(D42*E42)+(D43*E43)+(D44*E44)</f>
        <v>0</v>
      </c>
      <c r="M41" s="135"/>
      <c r="N41" s="143"/>
      <c r="O41" s="143"/>
    </row>
    <row r="42" spans="1:15" s="132" customFormat="1" ht="12" customHeight="1" x14ac:dyDescent="0.25">
      <c r="A42" s="158"/>
      <c r="C42" s="137"/>
      <c r="D42" s="180"/>
      <c r="E42" s="138"/>
      <c r="F42" s="139"/>
      <c r="G42" s="1338"/>
      <c r="H42" s="1339"/>
      <c r="I42" s="139"/>
      <c r="J42" s="137"/>
      <c r="K42" s="161"/>
      <c r="L42" s="148"/>
      <c r="M42" s="141"/>
      <c r="N42" s="143"/>
      <c r="O42" s="143"/>
    </row>
    <row r="43" spans="1:15" s="132" customFormat="1" ht="12" customHeight="1" x14ac:dyDescent="0.25">
      <c r="A43" s="158"/>
      <c r="C43" s="137"/>
      <c r="D43" s="180"/>
      <c r="E43" s="138"/>
      <c r="F43" s="139"/>
      <c r="G43" s="1338"/>
      <c r="H43" s="1339"/>
      <c r="I43" s="139"/>
      <c r="J43" s="137"/>
      <c r="K43" s="161"/>
      <c r="L43" s="148"/>
    </row>
    <row r="44" spans="1:15" s="132" customFormat="1" ht="12" customHeight="1" x14ac:dyDescent="0.25">
      <c r="C44" s="137"/>
      <c r="D44" s="180"/>
      <c r="E44" s="138"/>
      <c r="F44" s="139"/>
      <c r="G44" s="1338"/>
      <c r="H44" s="1339"/>
      <c r="I44" s="139"/>
      <c r="J44" s="137"/>
      <c r="K44" s="161"/>
      <c r="L44" s="148"/>
    </row>
    <row r="45" spans="1:15" s="132" customFormat="1" ht="12" customHeight="1" x14ac:dyDescent="0.25">
      <c r="B45" s="145" t="s">
        <v>471</v>
      </c>
      <c r="C45" s="175"/>
      <c r="D45" s="181"/>
      <c r="E45" s="179"/>
      <c r="F45" s="141"/>
      <c r="G45" s="141"/>
      <c r="H45" s="141"/>
      <c r="I45" s="176"/>
      <c r="J45" s="175"/>
      <c r="K45" s="161"/>
      <c r="L45" s="148"/>
    </row>
    <row r="46" spans="1:15" s="132" customFormat="1" ht="12" customHeight="1" x14ac:dyDescent="0.25">
      <c r="A46" s="158"/>
      <c r="B46" s="178" t="s">
        <v>724</v>
      </c>
      <c r="C46" s="163"/>
      <c r="D46" s="154"/>
      <c r="E46" s="164"/>
      <c r="F46" s="164"/>
      <c r="G46" s="164"/>
      <c r="H46" s="164"/>
      <c r="I46" s="164"/>
      <c r="J46" s="165"/>
      <c r="K46" s="161"/>
      <c r="L46" s="131"/>
    </row>
    <row r="47" spans="1:15" x14ac:dyDescent="0.2">
      <c r="B47" s="159" t="s">
        <v>685</v>
      </c>
    </row>
    <row r="48" spans="1:15" x14ac:dyDescent="0.2">
      <c r="B48" s="159" t="s">
        <v>17</v>
      </c>
    </row>
    <row r="49" ht="9.75" customHeight="1" x14ac:dyDescent="0.2"/>
  </sheetData>
  <mergeCells count="22">
    <mergeCell ref="G39:H39"/>
    <mergeCell ref="G41:H41"/>
    <mergeCell ref="G42:H42"/>
    <mergeCell ref="G43:H43"/>
    <mergeCell ref="G44:H44"/>
    <mergeCell ref="G40:H40"/>
    <mergeCell ref="G7:H7"/>
    <mergeCell ref="I7:J7"/>
    <mergeCell ref="I8:J8"/>
    <mergeCell ref="G9:H9"/>
    <mergeCell ref="I9:J9"/>
    <mergeCell ref="I10:J10"/>
    <mergeCell ref="I27:J27"/>
    <mergeCell ref="I28:J28"/>
    <mergeCell ref="I29:J29"/>
    <mergeCell ref="I30:J30"/>
    <mergeCell ref="I20:J20"/>
    <mergeCell ref="G17:H17"/>
    <mergeCell ref="I17:J17"/>
    <mergeCell ref="I18:J18"/>
    <mergeCell ref="G19:H19"/>
    <mergeCell ref="I19:J19"/>
  </mergeCells>
  <phoneticPr fontId="3" type="noConversion"/>
  <printOptions horizontalCentered="1"/>
  <pageMargins left="0.5" right="0.5" top="0.5" bottom="0.5" header="0.4" footer="0.5"/>
  <pageSetup scale="87" orientation="portrait" r:id="rId1"/>
  <headerFooter alignWithMargins="0">
    <oddFooter>&amp;L&amp;8DWM/UST - Claim 1-17-2017&amp;R&amp;8(See also 2017 RRD for Task Details)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60"/>
    <pageSetUpPr fitToPage="1"/>
  </sheetPr>
  <dimension ref="A1:O77"/>
  <sheetViews>
    <sheetView topLeftCell="A16" zoomScaleNormal="100" zoomScaleSheetLayoutView="100" workbookViewId="0">
      <selection activeCell="J116" sqref="J116"/>
    </sheetView>
  </sheetViews>
  <sheetFormatPr defaultRowHeight="12.75" customHeight="1" x14ac:dyDescent="0.2"/>
  <cols>
    <col min="1" max="1" width="6.28515625" style="5" customWidth="1"/>
    <col min="2" max="2" width="10.42578125" style="5" customWidth="1"/>
    <col min="3" max="3" width="11.7109375" style="5" customWidth="1"/>
    <col min="4" max="4" width="9.140625" style="5"/>
    <col min="5" max="5" width="12.7109375" style="5" customWidth="1"/>
    <col min="6" max="6" width="11.5703125" style="5" customWidth="1"/>
    <col min="7" max="7" width="8.85546875" style="5" customWidth="1"/>
    <col min="8" max="8" width="8.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5" ht="12.75" customHeight="1" x14ac:dyDescent="0.25">
      <c r="A1" s="123" t="s">
        <v>100</v>
      </c>
      <c r="B1" s="149"/>
      <c r="C1" s="149"/>
      <c r="D1" s="149"/>
      <c r="E1" s="149"/>
      <c r="F1" s="149"/>
      <c r="G1" s="149"/>
      <c r="H1" s="149"/>
      <c r="I1" s="149"/>
      <c r="J1" s="149"/>
      <c r="K1" s="124"/>
      <c r="L1" s="124"/>
    </row>
    <row r="2" spans="1:15" ht="12.75" customHeight="1" x14ac:dyDescent="0.2">
      <c r="K2"/>
      <c r="L2"/>
    </row>
    <row r="3" spans="1:15" s="128" customFormat="1" ht="12.7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5" ht="12.75" customHeight="1" x14ac:dyDescent="0.2">
      <c r="H4" s="34"/>
      <c r="I4" s="34"/>
      <c r="K4"/>
      <c r="L4"/>
    </row>
    <row r="5" spans="1:15" ht="12.75" customHeight="1" x14ac:dyDescent="0.2">
      <c r="K5"/>
      <c r="L5"/>
    </row>
    <row r="6" spans="1:15" ht="12.75" customHeight="1" x14ac:dyDescent="0.2">
      <c r="A6" s="182" t="s">
        <v>25</v>
      </c>
      <c r="K6"/>
      <c r="L6" s="183" t="s">
        <v>472</v>
      </c>
    </row>
    <row r="7" spans="1:15" s="132" customFormat="1" ht="12.75" customHeight="1" x14ac:dyDescent="0.25">
      <c r="A7" s="153">
        <v>2.33</v>
      </c>
      <c r="B7" s="130" t="s">
        <v>149</v>
      </c>
      <c r="C7" s="154"/>
      <c r="D7" s="154"/>
      <c r="E7" s="164"/>
      <c r="F7" s="164"/>
      <c r="G7" s="164"/>
      <c r="H7" s="164"/>
      <c r="I7" s="1305" t="s">
        <v>150</v>
      </c>
      <c r="J7" s="1305"/>
      <c r="L7" s="183" t="s">
        <v>103</v>
      </c>
    </row>
    <row r="8" spans="1:15" s="128" customFormat="1" ht="12.75" customHeight="1" x14ac:dyDescent="0.25">
      <c r="A8" s="156"/>
      <c r="B8" s="145" t="s">
        <v>471</v>
      </c>
      <c r="C8" s="170"/>
      <c r="D8" s="170"/>
      <c r="E8" s="134"/>
      <c r="F8" s="134"/>
      <c r="G8" s="134"/>
      <c r="H8" s="134"/>
      <c r="I8" s="1305" t="s">
        <v>151</v>
      </c>
      <c r="J8" s="1305"/>
      <c r="K8" s="127"/>
    </row>
    <row r="9" spans="1:15" s="132" customFormat="1" ht="12.75" customHeight="1" x14ac:dyDescent="0.25">
      <c r="A9" s="158"/>
      <c r="B9" s="178" t="s">
        <v>152</v>
      </c>
      <c r="C9" s="134"/>
      <c r="D9" s="134"/>
      <c r="F9" s="134"/>
      <c r="G9" s="134"/>
      <c r="H9" s="134"/>
      <c r="I9" s="1341"/>
      <c r="J9" s="1342"/>
      <c r="K9" s="161"/>
      <c r="L9" s="146">
        <f>I9</f>
        <v>0</v>
      </c>
      <c r="M9" s="135"/>
      <c r="N9" s="143"/>
      <c r="O9" s="143"/>
    </row>
    <row r="10" spans="1:15" s="132" customFormat="1" ht="12.75" customHeight="1" x14ac:dyDescent="0.25">
      <c r="A10" s="158"/>
      <c r="C10" s="154"/>
      <c r="D10" s="154"/>
      <c r="E10" s="175"/>
      <c r="F10" s="141"/>
      <c r="G10" s="141"/>
      <c r="H10" s="141"/>
      <c r="I10" s="176"/>
      <c r="J10" s="175"/>
      <c r="K10" s="161"/>
      <c r="L10" s="148"/>
    </row>
    <row r="11" spans="1:15" s="132" customFormat="1" ht="12.75" customHeight="1" x14ac:dyDescent="0.25">
      <c r="A11" s="158"/>
      <c r="B11" s="159"/>
      <c r="C11" s="154"/>
      <c r="D11" s="154"/>
      <c r="E11" s="164"/>
      <c r="F11" s="164"/>
      <c r="G11" s="164"/>
      <c r="H11" s="164"/>
      <c r="I11" s="164"/>
      <c r="J11" s="165"/>
      <c r="K11" s="161"/>
      <c r="L11" s="131"/>
    </row>
    <row r="12" spans="1:15" s="132" customFormat="1" ht="12.75" customHeight="1" x14ac:dyDescent="0.25">
      <c r="A12" s="153">
        <v>2.34</v>
      </c>
      <c r="B12" s="130" t="s">
        <v>139</v>
      </c>
      <c r="C12" s="154"/>
      <c r="D12" s="154"/>
      <c r="E12" s="164"/>
      <c r="F12" s="164"/>
      <c r="G12" s="164"/>
      <c r="H12" s="164"/>
      <c r="I12" s="1305" t="s">
        <v>150</v>
      </c>
      <c r="J12" s="1305"/>
      <c r="L12" s="183"/>
    </row>
    <row r="13" spans="1:15" s="128" customFormat="1" ht="12.75" customHeight="1" x14ac:dyDescent="0.25">
      <c r="A13" s="156"/>
      <c r="B13" s="145" t="s">
        <v>471</v>
      </c>
      <c r="C13" s="170"/>
      <c r="D13" s="170"/>
      <c r="E13" s="134"/>
      <c r="F13" s="134"/>
      <c r="G13" s="134"/>
      <c r="H13" s="134"/>
      <c r="I13" s="1305" t="s">
        <v>151</v>
      </c>
      <c r="J13" s="1305"/>
      <c r="K13" s="127"/>
    </row>
    <row r="14" spans="1:15" s="132" customFormat="1" ht="12.75" customHeight="1" x14ac:dyDescent="0.25">
      <c r="A14" s="158"/>
      <c r="B14" s="178" t="s">
        <v>152</v>
      </c>
      <c r="C14" s="134"/>
      <c r="D14" s="134"/>
      <c r="F14" s="134"/>
      <c r="G14" s="134"/>
      <c r="H14" s="134"/>
      <c r="I14" s="1341"/>
      <c r="J14" s="1342"/>
      <c r="K14" s="161"/>
      <c r="L14" s="146">
        <f>I14</f>
        <v>0</v>
      </c>
      <c r="M14" s="135"/>
      <c r="N14" s="143"/>
      <c r="O14" s="143"/>
    </row>
    <row r="15" spans="1:15" s="132" customFormat="1" ht="12.75" customHeight="1" x14ac:dyDescent="0.25">
      <c r="A15" s="158"/>
      <c r="C15" s="154"/>
      <c r="D15" s="154"/>
      <c r="E15" s="175"/>
      <c r="F15" s="141"/>
      <c r="G15" s="141"/>
      <c r="H15" s="141"/>
      <c r="I15" s="176"/>
      <c r="J15" s="175"/>
      <c r="K15" s="161"/>
      <c r="L15" s="148"/>
    </row>
    <row r="16" spans="1:15" s="132" customFormat="1" ht="12.75" customHeight="1" x14ac:dyDescent="0.25">
      <c r="A16" s="158"/>
      <c r="B16" s="159"/>
      <c r="C16" s="154"/>
      <c r="D16" s="154"/>
      <c r="E16" s="164"/>
      <c r="F16" s="164"/>
      <c r="G16" s="164"/>
      <c r="H16" s="164"/>
      <c r="I16" s="164"/>
      <c r="J16" s="165"/>
      <c r="K16" s="161"/>
      <c r="L16" s="131"/>
    </row>
    <row r="17" spans="1:15" s="132" customFormat="1" ht="12.75" customHeight="1" x14ac:dyDescent="0.25">
      <c r="A17" s="153">
        <v>2.35</v>
      </c>
      <c r="B17" s="130" t="s">
        <v>153</v>
      </c>
      <c r="C17" s="154"/>
      <c r="D17" s="154"/>
      <c r="E17" s="164"/>
      <c r="F17" s="164"/>
      <c r="G17" s="164"/>
      <c r="H17" s="164"/>
      <c r="I17" s="1305" t="s">
        <v>150</v>
      </c>
      <c r="J17" s="1305"/>
      <c r="L17" s="183"/>
    </row>
    <row r="18" spans="1:15" s="128" customFormat="1" ht="12.75" customHeight="1" x14ac:dyDescent="0.25">
      <c r="A18" s="156"/>
      <c r="B18" s="145" t="s">
        <v>471</v>
      </c>
      <c r="C18" s="170"/>
      <c r="D18" s="170"/>
      <c r="E18" s="134"/>
      <c r="F18" s="134"/>
      <c r="G18" s="134"/>
      <c r="H18" s="134"/>
      <c r="I18" s="1305" t="s">
        <v>151</v>
      </c>
      <c r="J18" s="1305"/>
      <c r="K18" s="127"/>
    </row>
    <row r="19" spans="1:15" s="132" customFormat="1" ht="12.75" customHeight="1" x14ac:dyDescent="0.25">
      <c r="A19" s="158"/>
      <c r="B19" s="178" t="s">
        <v>152</v>
      </c>
      <c r="C19" s="134"/>
      <c r="D19" s="134"/>
      <c r="F19" s="134"/>
      <c r="G19" s="134"/>
      <c r="H19" s="134"/>
      <c r="I19" s="1341"/>
      <c r="J19" s="1342"/>
      <c r="K19" s="161"/>
      <c r="L19" s="146">
        <f>I19</f>
        <v>0</v>
      </c>
      <c r="M19" s="135"/>
      <c r="N19" s="143"/>
      <c r="O19" s="143"/>
    </row>
    <row r="20" spans="1:15" s="132" customFormat="1" ht="12.75" customHeight="1" x14ac:dyDescent="0.25">
      <c r="A20" s="158"/>
      <c r="C20" s="154"/>
      <c r="D20" s="154"/>
      <c r="E20" s="175"/>
      <c r="F20" s="141"/>
      <c r="G20" s="141"/>
      <c r="H20" s="141"/>
      <c r="I20" s="176"/>
      <c r="J20" s="175"/>
      <c r="K20" s="161"/>
      <c r="L20" s="148"/>
    </row>
    <row r="21" spans="1:15" s="132" customFormat="1" ht="12.75" customHeight="1" x14ac:dyDescent="0.25">
      <c r="A21" s="158"/>
      <c r="B21" s="159"/>
      <c r="C21" s="154"/>
      <c r="D21" s="154"/>
      <c r="E21" s="164"/>
      <c r="F21" s="164"/>
      <c r="G21" s="164"/>
      <c r="H21" s="164"/>
      <c r="I21" s="164"/>
      <c r="J21" s="165"/>
      <c r="K21" s="161"/>
      <c r="L21" s="131"/>
    </row>
    <row r="22" spans="1:15" s="132" customFormat="1" ht="12.75" customHeight="1" x14ac:dyDescent="0.25">
      <c r="A22" s="153">
        <v>2.36</v>
      </c>
      <c r="B22" s="130" t="s">
        <v>260</v>
      </c>
      <c r="C22" s="154"/>
      <c r="D22" s="154"/>
      <c r="E22" s="164"/>
      <c r="F22" s="164"/>
      <c r="G22" s="164"/>
      <c r="H22" s="164"/>
      <c r="I22" s="1305" t="s">
        <v>150</v>
      </c>
      <c r="J22" s="1305"/>
      <c r="L22" s="183"/>
    </row>
    <row r="23" spans="1:15" s="128" customFormat="1" ht="12.75" customHeight="1" x14ac:dyDescent="0.25">
      <c r="A23" s="156"/>
      <c r="B23" s="145" t="s">
        <v>471</v>
      </c>
      <c r="C23" s="170"/>
      <c r="D23" s="170"/>
      <c r="E23" s="134"/>
      <c r="F23" s="134"/>
      <c r="G23" s="134"/>
      <c r="H23" s="134"/>
      <c r="I23" s="1305" t="s">
        <v>151</v>
      </c>
      <c r="J23" s="1305"/>
      <c r="K23" s="127"/>
    </row>
    <row r="24" spans="1:15" s="132" customFormat="1" ht="12.75" customHeight="1" x14ac:dyDescent="0.25">
      <c r="A24" s="158"/>
      <c r="B24" s="178" t="s">
        <v>152</v>
      </c>
      <c r="C24" s="134"/>
      <c r="D24" s="134"/>
      <c r="F24" s="134"/>
      <c r="G24" s="134"/>
      <c r="H24" s="134"/>
      <c r="I24" s="1341"/>
      <c r="J24" s="1342"/>
      <c r="K24" s="161"/>
      <c r="L24" s="146">
        <f>I24</f>
        <v>0</v>
      </c>
      <c r="M24" s="135"/>
      <c r="N24" s="143"/>
      <c r="O24" s="143"/>
    </row>
    <row r="25" spans="1:15" s="132" customFormat="1" ht="12.75" customHeight="1" x14ac:dyDescent="0.25">
      <c r="A25" s="158"/>
      <c r="C25" s="154"/>
      <c r="D25" s="154"/>
      <c r="E25" s="175"/>
      <c r="F25" s="141"/>
      <c r="G25" s="141"/>
      <c r="H25" s="141"/>
      <c r="I25" s="176"/>
      <c r="J25" s="175"/>
      <c r="K25" s="161"/>
      <c r="L25" s="148"/>
    </row>
    <row r="26" spans="1:15" s="132" customFormat="1" ht="12.75" customHeight="1" x14ac:dyDescent="0.25">
      <c r="A26" s="158"/>
      <c r="B26" s="159"/>
      <c r="C26" s="154"/>
      <c r="D26" s="154"/>
      <c r="E26" s="164"/>
      <c r="F26" s="164"/>
      <c r="G26" s="164"/>
      <c r="H26" s="164"/>
      <c r="I26" s="164"/>
      <c r="J26" s="165"/>
      <c r="K26" s="161"/>
      <c r="L26" s="131"/>
    </row>
    <row r="27" spans="1:15" s="132" customFormat="1" ht="12.75" customHeight="1" x14ac:dyDescent="0.25">
      <c r="A27" s="153">
        <v>2.37</v>
      </c>
      <c r="B27" s="130" t="s">
        <v>154</v>
      </c>
      <c r="C27" s="154"/>
      <c r="D27" s="154"/>
      <c r="E27" s="164"/>
      <c r="F27" s="164"/>
      <c r="G27" s="164"/>
      <c r="H27" s="164"/>
      <c r="I27" s="1305" t="s">
        <v>150</v>
      </c>
      <c r="J27" s="1305"/>
      <c r="L27" s="183"/>
    </row>
    <row r="28" spans="1:15" s="128" customFormat="1" ht="12.75" customHeight="1" x14ac:dyDescent="0.25">
      <c r="A28" s="156"/>
      <c r="B28" s="145" t="s">
        <v>471</v>
      </c>
      <c r="C28" s="170"/>
      <c r="D28" s="170"/>
      <c r="E28" s="134"/>
      <c r="F28" s="134"/>
      <c r="G28" s="134"/>
      <c r="H28" s="134"/>
      <c r="I28" s="1305" t="s">
        <v>151</v>
      </c>
      <c r="J28" s="1305"/>
      <c r="K28" s="127"/>
    </row>
    <row r="29" spans="1:15" s="132" customFormat="1" ht="12.75" customHeight="1" x14ac:dyDescent="0.25">
      <c r="A29" s="158"/>
      <c r="B29" s="178" t="s">
        <v>152</v>
      </c>
      <c r="C29" s="134"/>
      <c r="D29" s="134"/>
      <c r="F29" s="134"/>
      <c r="G29" s="134"/>
      <c r="H29" s="134"/>
      <c r="I29" s="1341"/>
      <c r="J29" s="1342"/>
      <c r="K29" s="161"/>
      <c r="L29" s="146">
        <f>I29</f>
        <v>0</v>
      </c>
      <c r="M29" s="135"/>
      <c r="N29" s="143"/>
      <c r="O29" s="143"/>
    </row>
    <row r="30" spans="1:15" s="132" customFormat="1" ht="12.75" customHeight="1" x14ac:dyDescent="0.25">
      <c r="A30" s="158"/>
      <c r="B30" s="178"/>
      <c r="C30" s="1257"/>
      <c r="D30" s="1257"/>
      <c r="F30" s="1257"/>
      <c r="G30" s="1257"/>
      <c r="H30" s="1257"/>
      <c r="I30" s="1262"/>
      <c r="J30" s="1262"/>
      <c r="K30" s="161"/>
      <c r="L30" s="148"/>
      <c r="M30" s="135"/>
      <c r="N30" s="143"/>
      <c r="O30" s="143"/>
    </row>
    <row r="31" spans="1:15" s="132" customFormat="1" ht="12.75" customHeight="1" x14ac:dyDescent="0.25">
      <c r="A31" s="158"/>
      <c r="C31" s="154"/>
      <c r="D31" s="154"/>
      <c r="E31" s="175"/>
      <c r="F31" s="141"/>
      <c r="G31" s="141"/>
      <c r="H31" s="141"/>
      <c r="I31" s="176"/>
      <c r="J31" s="175"/>
      <c r="K31" s="161"/>
      <c r="L31" s="148"/>
    </row>
    <row r="32" spans="1:15" s="132" customFormat="1" ht="12.75" customHeight="1" x14ac:dyDescent="0.25">
      <c r="A32" s="153"/>
      <c r="B32" s="130" t="s">
        <v>1527</v>
      </c>
      <c r="C32" s="154"/>
      <c r="D32" s="154"/>
      <c r="E32" s="164"/>
      <c r="F32" s="164"/>
      <c r="G32" s="164"/>
      <c r="H32" s="164"/>
      <c r="I32" s="1305" t="s">
        <v>150</v>
      </c>
      <c r="J32" s="1305"/>
      <c r="L32" s="183"/>
    </row>
    <row r="33" spans="1:15" s="128" customFormat="1" ht="12.75" customHeight="1" x14ac:dyDescent="0.25">
      <c r="A33" s="156"/>
      <c r="B33" s="145" t="s">
        <v>471</v>
      </c>
      <c r="C33" s="170"/>
      <c r="D33" s="170"/>
      <c r="E33" s="1257"/>
      <c r="F33" s="1257"/>
      <c r="G33" s="1257"/>
      <c r="H33" s="1257"/>
      <c r="I33" s="1305" t="s">
        <v>151</v>
      </c>
      <c r="J33" s="1305"/>
      <c r="K33" s="127"/>
    </row>
    <row r="34" spans="1:15" s="132" customFormat="1" ht="12.75" customHeight="1" x14ac:dyDescent="0.25">
      <c r="A34" s="158"/>
      <c r="B34" s="178" t="s">
        <v>152</v>
      </c>
      <c r="C34" s="1257"/>
      <c r="D34" s="1257"/>
      <c r="F34" s="1257"/>
      <c r="G34" s="1257"/>
      <c r="H34" s="1257"/>
      <c r="I34" s="1341"/>
      <c r="J34" s="1342"/>
      <c r="K34" s="161"/>
      <c r="L34" s="146">
        <f>I34</f>
        <v>0</v>
      </c>
      <c r="M34" s="135"/>
      <c r="N34" s="143"/>
      <c r="O34" s="143"/>
    </row>
    <row r="35" spans="1:15" s="132" customFormat="1" ht="12.75" customHeight="1" x14ac:dyDescent="0.25">
      <c r="A35" s="158"/>
      <c r="B35" s="159"/>
      <c r="C35" s="154"/>
      <c r="D35" s="154"/>
      <c r="E35" s="164"/>
      <c r="F35" s="164"/>
      <c r="G35" s="164"/>
      <c r="H35" s="164"/>
      <c r="I35" s="164"/>
      <c r="J35" s="165"/>
      <c r="K35" s="161"/>
      <c r="L35" s="131"/>
    </row>
    <row r="36" spans="1:15" s="132" customFormat="1" ht="12.75" customHeight="1" x14ac:dyDescent="0.25">
      <c r="A36" s="158"/>
      <c r="B36" s="159"/>
      <c r="C36" s="154"/>
      <c r="D36" s="154"/>
      <c r="E36" s="164"/>
      <c r="F36" s="164"/>
      <c r="G36" s="164"/>
      <c r="H36" s="164"/>
      <c r="I36" s="164"/>
      <c r="J36" s="165"/>
      <c r="K36" s="161"/>
      <c r="L36" s="131"/>
    </row>
    <row r="37" spans="1:15" s="132" customFormat="1" ht="12.75" customHeight="1" x14ac:dyDescent="0.25">
      <c r="A37" s="153">
        <v>2.41</v>
      </c>
      <c r="B37" s="130" t="s">
        <v>1522</v>
      </c>
      <c r="C37" s="154"/>
      <c r="D37" s="154"/>
      <c r="E37" s="164"/>
      <c r="F37" s="164"/>
      <c r="G37" s="164"/>
      <c r="H37" s="164"/>
      <c r="I37" s="1305" t="s">
        <v>38</v>
      </c>
      <c r="J37" s="1305"/>
    </row>
    <row r="38" spans="1:15" s="128" customFormat="1" ht="12.75" customHeight="1" x14ac:dyDescent="0.25">
      <c r="A38" s="156"/>
      <c r="B38" s="157" t="s">
        <v>27</v>
      </c>
      <c r="C38" s="170"/>
      <c r="D38" s="170"/>
      <c r="E38" s="134"/>
      <c r="F38" s="134"/>
      <c r="G38" s="134"/>
      <c r="H38" s="134"/>
      <c r="I38" s="1340" t="s">
        <v>39</v>
      </c>
      <c r="J38" s="1340"/>
      <c r="K38" s="161"/>
      <c r="L38" s="131"/>
    </row>
    <row r="39" spans="1:15" s="132" customFormat="1" ht="12.75" customHeight="1" x14ac:dyDescent="0.25">
      <c r="A39" s="158"/>
      <c r="B39" s="145" t="s">
        <v>471</v>
      </c>
      <c r="C39" s="134"/>
      <c r="D39" s="134"/>
      <c r="F39" s="134"/>
      <c r="G39" s="134"/>
      <c r="H39" s="134"/>
      <c r="I39" s="1306"/>
      <c r="J39" s="1307"/>
      <c r="K39" s="161"/>
      <c r="L39" s="146">
        <f>I39</f>
        <v>0</v>
      </c>
      <c r="M39" s="135"/>
      <c r="N39" s="143"/>
      <c r="O39" s="143"/>
    </row>
    <row r="40" spans="1:15" s="132" customFormat="1" ht="12.75" customHeight="1" x14ac:dyDescent="0.25">
      <c r="A40" s="158"/>
      <c r="B40" s="178" t="s">
        <v>40</v>
      </c>
      <c r="C40" s="134"/>
      <c r="D40" s="134"/>
      <c r="F40" s="134"/>
      <c r="G40" s="134"/>
      <c r="H40" s="134"/>
      <c r="I40" s="161"/>
      <c r="J40" s="148"/>
      <c r="K40" s="161"/>
      <c r="M40" s="135"/>
      <c r="N40" s="143"/>
      <c r="O40" s="143"/>
    </row>
    <row r="41" spans="1:15" s="132" customFormat="1" ht="12.75" customHeight="1" x14ac:dyDescent="0.25">
      <c r="B41" s="178" t="s">
        <v>41</v>
      </c>
      <c r="C41" s="155"/>
      <c r="D41" s="154"/>
      <c r="E41" s="175"/>
      <c r="F41" s="141"/>
      <c r="G41" s="176"/>
      <c r="H41" s="175"/>
      <c r="I41" s="161"/>
      <c r="J41" s="148"/>
    </row>
    <row r="42" spans="1:15" s="132" customFormat="1" ht="12.75" customHeight="1" x14ac:dyDescent="0.25">
      <c r="B42" s="178" t="s">
        <v>1523</v>
      </c>
      <c r="C42" s="155"/>
      <c r="D42" s="154"/>
      <c r="E42" s="175"/>
      <c r="F42" s="141"/>
      <c r="G42" s="176"/>
      <c r="H42" s="175"/>
      <c r="I42" s="161"/>
      <c r="J42" s="148"/>
    </row>
    <row r="43" spans="1:15" s="132" customFormat="1" ht="12.75" customHeight="1" x14ac:dyDescent="0.25">
      <c r="A43" s="158"/>
      <c r="B43" s="383" t="s">
        <v>1524</v>
      </c>
      <c r="C43" s="155"/>
      <c r="D43" s="154"/>
      <c r="E43" s="175"/>
      <c r="F43" s="141"/>
      <c r="G43" s="176"/>
      <c r="H43" s="175"/>
      <c r="I43" s="161"/>
      <c r="J43" s="148"/>
    </row>
    <row r="44" spans="1:15" s="132" customFormat="1" ht="12.75" customHeight="1" x14ac:dyDescent="0.25">
      <c r="A44" s="158"/>
      <c r="B44" s="159"/>
      <c r="C44" s="155"/>
      <c r="D44" s="154"/>
      <c r="E44" s="175"/>
      <c r="F44" s="141"/>
      <c r="G44" s="176"/>
      <c r="H44" s="175"/>
      <c r="I44" s="161"/>
      <c r="J44" s="148"/>
    </row>
    <row r="45" spans="1:15" s="132" customFormat="1" ht="12.75" customHeight="1" x14ac:dyDescent="0.25">
      <c r="A45" s="158"/>
      <c r="B45" s="159"/>
      <c r="C45" s="155"/>
      <c r="D45" s="154"/>
      <c r="E45" s="175"/>
      <c r="F45" s="141"/>
      <c r="G45" s="176"/>
      <c r="H45" s="175"/>
      <c r="I45" s="161"/>
      <c r="J45" s="148"/>
    </row>
    <row r="46" spans="1:15" s="132" customFormat="1" ht="12.75" customHeight="1" x14ac:dyDescent="0.25">
      <c r="A46" s="153">
        <v>2.4159999999999999</v>
      </c>
      <c r="B46" s="130" t="s">
        <v>1525</v>
      </c>
      <c r="C46" s="154"/>
      <c r="D46" s="154"/>
      <c r="E46" s="164"/>
      <c r="F46" s="164"/>
      <c r="G46" s="164"/>
      <c r="H46" s="164"/>
      <c r="I46" s="1305" t="s">
        <v>52</v>
      </c>
      <c r="J46" s="1305"/>
      <c r="K46" s="127"/>
      <c r="L46" s="128"/>
    </row>
    <row r="47" spans="1:15" s="128" customFormat="1" ht="12.75" customHeight="1" x14ac:dyDescent="0.25">
      <c r="A47" s="156"/>
      <c r="B47" s="1192" t="s">
        <v>1415</v>
      </c>
      <c r="C47" s="170"/>
      <c r="D47" s="170"/>
      <c r="E47" s="134"/>
      <c r="F47" s="134"/>
      <c r="G47" s="134"/>
      <c r="H47" s="134"/>
      <c r="I47" s="1340" t="s">
        <v>39</v>
      </c>
      <c r="J47" s="1340"/>
      <c r="K47" s="161"/>
      <c r="L47" s="131"/>
    </row>
    <row r="48" spans="1:15" s="132" customFormat="1" ht="12.75" customHeight="1" x14ac:dyDescent="0.25">
      <c r="A48" s="158"/>
      <c r="B48" s="145" t="s">
        <v>471</v>
      </c>
      <c r="C48" s="134"/>
      <c r="D48" s="134"/>
      <c r="F48" s="134"/>
      <c r="G48" s="134"/>
      <c r="H48" s="134"/>
      <c r="I48" s="1306"/>
      <c r="J48" s="1307"/>
      <c r="K48" s="161"/>
      <c r="L48" s="146">
        <f>I48</f>
        <v>0</v>
      </c>
      <c r="M48" s="135"/>
      <c r="N48" s="143"/>
      <c r="O48" s="143"/>
    </row>
    <row r="49" spans="1:15" s="132" customFormat="1" ht="12.75" customHeight="1" x14ac:dyDescent="0.25">
      <c r="A49" s="158"/>
      <c r="B49" s="178" t="s">
        <v>50</v>
      </c>
      <c r="C49" s="134"/>
      <c r="D49" s="134"/>
      <c r="F49" s="134"/>
      <c r="G49" s="134"/>
      <c r="H49" s="134"/>
      <c r="M49" s="135"/>
      <c r="N49" s="143"/>
      <c r="O49" s="143"/>
    </row>
    <row r="50" spans="1:15" s="132" customFormat="1" ht="12.75" customHeight="1" x14ac:dyDescent="0.25">
      <c r="B50" s="178" t="s">
        <v>51</v>
      </c>
      <c r="C50" s="155"/>
      <c r="D50" s="154"/>
      <c r="E50" s="175"/>
      <c r="F50" s="141"/>
      <c r="G50" s="176"/>
      <c r="H50" s="175"/>
      <c r="I50" s="161"/>
      <c r="J50" s="148"/>
    </row>
    <row r="51" spans="1:15" s="132" customFormat="1" ht="12.75" customHeight="1" x14ac:dyDescent="0.25">
      <c r="B51" s="178" t="s">
        <v>1526</v>
      </c>
      <c r="C51" s="155"/>
      <c r="D51" s="154"/>
      <c r="E51" s="175"/>
      <c r="F51" s="141"/>
      <c r="G51" s="176"/>
      <c r="H51" s="175"/>
      <c r="I51" s="161"/>
      <c r="J51" s="148"/>
    </row>
    <row r="52" spans="1:15" s="132" customFormat="1" ht="12.75" customHeight="1" x14ac:dyDescent="0.25">
      <c r="A52" s="158"/>
      <c r="B52" s="159"/>
      <c r="C52" s="155"/>
      <c r="D52" s="154"/>
      <c r="E52" s="175"/>
      <c r="F52" s="141"/>
      <c r="G52" s="176"/>
      <c r="H52" s="175"/>
      <c r="I52" s="161"/>
      <c r="J52" s="148"/>
    </row>
    <row r="53" spans="1:15" s="132" customFormat="1" ht="12.75" customHeight="1" x14ac:dyDescent="0.25">
      <c r="A53" s="158"/>
      <c r="B53" s="159"/>
      <c r="C53" s="155"/>
      <c r="D53" s="154"/>
      <c r="E53" s="175"/>
      <c r="F53" s="141"/>
      <c r="G53" s="176"/>
      <c r="H53" s="175"/>
      <c r="I53" s="161"/>
      <c r="J53" s="148"/>
    </row>
    <row r="77" spans="1:10" s="132" customFormat="1" ht="12.75" customHeight="1" x14ac:dyDescent="0.25">
      <c r="A77" s="158"/>
      <c r="B77" s="159"/>
      <c r="C77" s="155"/>
      <c r="D77" s="154"/>
      <c r="E77" s="175"/>
      <c r="F77" s="141"/>
      <c r="G77" s="176"/>
      <c r="H77" s="175"/>
      <c r="I77" s="161"/>
      <c r="J77" s="148"/>
    </row>
  </sheetData>
  <mergeCells count="24">
    <mergeCell ref="I48:J48"/>
    <mergeCell ref="I46:J46"/>
    <mergeCell ref="I37:J37"/>
    <mergeCell ref="I38:J38"/>
    <mergeCell ref="I39:J39"/>
    <mergeCell ref="I47:J47"/>
    <mergeCell ref="I9:J9"/>
    <mergeCell ref="I7:J7"/>
    <mergeCell ref="I8:J8"/>
    <mergeCell ref="I27:J27"/>
    <mergeCell ref="I24:J24"/>
    <mergeCell ref="I18:J18"/>
    <mergeCell ref="I19:J19"/>
    <mergeCell ref="I12:J12"/>
    <mergeCell ref="I13:J13"/>
    <mergeCell ref="I14:J14"/>
    <mergeCell ref="I17:J17"/>
    <mergeCell ref="I22:J22"/>
    <mergeCell ref="I23:J23"/>
    <mergeCell ref="I32:J32"/>
    <mergeCell ref="I33:J33"/>
    <mergeCell ref="I34:J34"/>
    <mergeCell ref="I28:J28"/>
    <mergeCell ref="I29:J29"/>
  </mergeCells>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60"/>
    <pageSetUpPr fitToPage="1"/>
  </sheetPr>
  <dimension ref="A1:O33"/>
  <sheetViews>
    <sheet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11.7109375" style="5" customWidth="1"/>
    <col min="4" max="4" width="9.140625" style="5"/>
    <col min="5" max="5" width="12.7109375" style="5" customWidth="1"/>
    <col min="6" max="6" width="11.5703125" style="5" customWidth="1"/>
    <col min="7" max="7" width="8.85546875" style="5" customWidth="1"/>
    <col min="8" max="8" width="8.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5" ht="15.75" x14ac:dyDescent="0.25">
      <c r="A1" s="123" t="s">
        <v>54</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5" ht="6" customHeight="1" x14ac:dyDescent="0.2">
      <c r="H4" s="34"/>
      <c r="I4" s="34"/>
      <c r="K4"/>
      <c r="L4"/>
    </row>
    <row r="5" spans="1:15" ht="10.5" customHeight="1" x14ac:dyDescent="0.2">
      <c r="K5"/>
      <c r="L5"/>
    </row>
    <row r="6" spans="1:15" ht="19.5" customHeight="1" x14ac:dyDescent="0.2">
      <c r="A6" s="182" t="s">
        <v>155</v>
      </c>
      <c r="K6"/>
      <c r="L6" s="183" t="s">
        <v>472</v>
      </c>
    </row>
    <row r="7" spans="1:15" s="132" customFormat="1" ht="14.25" customHeight="1" x14ac:dyDescent="0.25">
      <c r="A7" s="153">
        <v>2.6</v>
      </c>
      <c r="B7" s="130" t="s">
        <v>55</v>
      </c>
      <c r="C7" s="154"/>
      <c r="D7" s="154"/>
      <c r="E7" s="164"/>
      <c r="F7" s="164"/>
      <c r="G7" s="164"/>
      <c r="H7" s="164"/>
      <c r="I7" s="1305" t="s">
        <v>854</v>
      </c>
      <c r="J7" s="1305"/>
      <c r="K7" s="127"/>
      <c r="L7" s="183" t="s">
        <v>103</v>
      </c>
    </row>
    <row r="8" spans="1:15" s="128" customFormat="1" ht="14.25" customHeight="1" x14ac:dyDescent="0.25">
      <c r="A8" s="156"/>
      <c r="B8" s="157" t="s">
        <v>57</v>
      </c>
      <c r="C8" s="170"/>
      <c r="D8" s="170"/>
      <c r="E8" s="134"/>
      <c r="F8" s="134"/>
      <c r="G8" s="134"/>
      <c r="H8" s="134"/>
      <c r="I8" s="1340" t="s">
        <v>857</v>
      </c>
      <c r="J8" s="1340"/>
      <c r="K8" s="161"/>
      <c r="L8" s="131"/>
    </row>
    <row r="9" spans="1:15" s="132" customFormat="1" ht="14.25" customHeight="1" x14ac:dyDescent="0.25">
      <c r="A9" s="158"/>
      <c r="B9" s="145" t="s">
        <v>471</v>
      </c>
      <c r="C9" s="134"/>
      <c r="D9" s="134"/>
      <c r="F9" s="134"/>
      <c r="G9" s="134"/>
      <c r="H9" s="134"/>
      <c r="I9" s="1336"/>
      <c r="J9" s="1337"/>
      <c r="K9" s="161"/>
      <c r="L9" s="146">
        <f>I9</f>
        <v>0</v>
      </c>
      <c r="M9" s="135"/>
      <c r="N9" s="143"/>
      <c r="O9" s="143"/>
    </row>
    <row r="10" spans="1:15" s="132" customFormat="1" ht="12.75" customHeight="1" x14ac:dyDescent="0.25">
      <c r="A10" s="158"/>
      <c r="B10" s="178" t="s">
        <v>61</v>
      </c>
      <c r="C10" s="134"/>
      <c r="D10" s="134"/>
      <c r="F10" s="134"/>
      <c r="G10" s="134"/>
      <c r="H10" s="134"/>
      <c r="M10" s="135"/>
      <c r="N10" s="143"/>
      <c r="O10" s="143"/>
    </row>
    <row r="11" spans="1:15" s="132" customFormat="1" ht="12.75" customHeight="1" x14ac:dyDescent="0.25">
      <c r="B11" s="178" t="s">
        <v>853</v>
      </c>
      <c r="C11" s="155"/>
      <c r="D11" s="154"/>
      <c r="E11" s="175"/>
      <c r="F11" s="141"/>
      <c r="G11" s="176"/>
      <c r="H11" s="175"/>
      <c r="I11" s="161"/>
      <c r="J11" s="148"/>
    </row>
    <row r="12" spans="1:15" s="132" customFormat="1" ht="9.75" customHeight="1" x14ac:dyDescent="0.25">
      <c r="A12" s="158"/>
      <c r="B12" s="159"/>
      <c r="C12" s="155"/>
      <c r="D12" s="154"/>
      <c r="E12" s="175"/>
      <c r="F12" s="141"/>
      <c r="G12" s="176"/>
      <c r="H12" s="175"/>
      <c r="I12" s="161"/>
      <c r="J12" s="148"/>
    </row>
    <row r="13" spans="1:15" s="132" customFormat="1" ht="12" customHeight="1" x14ac:dyDescent="0.25">
      <c r="A13" s="158"/>
      <c r="B13" s="159"/>
      <c r="C13" s="155"/>
      <c r="D13" s="154"/>
      <c r="E13" s="175"/>
      <c r="F13" s="141"/>
      <c r="G13" s="176"/>
      <c r="H13" s="175"/>
      <c r="I13" s="161"/>
      <c r="J13" s="148"/>
    </row>
    <row r="14" spans="1:15" s="132" customFormat="1" ht="14.25" customHeight="1" x14ac:dyDescent="0.25">
      <c r="A14" s="153">
        <v>2.61</v>
      </c>
      <c r="B14" s="130" t="s">
        <v>69</v>
      </c>
      <c r="C14" s="154"/>
      <c r="D14" s="154"/>
      <c r="E14" s="164"/>
      <c r="F14" s="164"/>
      <c r="G14" s="164"/>
      <c r="H14" s="164"/>
      <c r="I14" s="1305" t="s">
        <v>855</v>
      </c>
      <c r="J14" s="1305"/>
      <c r="K14" s="127"/>
      <c r="L14" s="128"/>
    </row>
    <row r="15" spans="1:15" s="128" customFormat="1" ht="14.25" customHeight="1" x14ac:dyDescent="0.25">
      <c r="A15" s="156"/>
      <c r="B15" s="157" t="s">
        <v>58</v>
      </c>
      <c r="C15" s="170"/>
      <c r="D15" s="170"/>
      <c r="E15" s="134"/>
      <c r="F15" s="134"/>
      <c r="G15" s="134"/>
      <c r="H15" s="134"/>
      <c r="I15" s="1340" t="s">
        <v>858</v>
      </c>
      <c r="J15" s="1340"/>
      <c r="K15" s="161"/>
      <c r="L15" s="131"/>
    </row>
    <row r="16" spans="1:15" s="132" customFormat="1" ht="14.25" customHeight="1" x14ac:dyDescent="0.25">
      <c r="A16" s="158"/>
      <c r="B16" s="145" t="s">
        <v>471</v>
      </c>
      <c r="C16" s="134"/>
      <c r="D16" s="134"/>
      <c r="F16" s="134"/>
      <c r="G16" s="134"/>
      <c r="H16" s="134"/>
      <c r="I16" s="1336"/>
      <c r="J16" s="1337"/>
      <c r="K16" s="161"/>
      <c r="L16" s="146">
        <f>I16</f>
        <v>0</v>
      </c>
      <c r="M16" s="135"/>
      <c r="N16" s="143"/>
      <c r="O16" s="143"/>
    </row>
    <row r="17" spans="1:15" s="132" customFormat="1" ht="12.75" customHeight="1" x14ac:dyDescent="0.25">
      <c r="A17" s="158"/>
      <c r="B17" s="178" t="s">
        <v>863</v>
      </c>
      <c r="C17" s="134"/>
      <c r="D17" s="134"/>
      <c r="F17" s="134"/>
      <c r="G17" s="134"/>
      <c r="H17" s="134"/>
      <c r="M17" s="135"/>
      <c r="N17" s="143"/>
      <c r="O17" s="143"/>
    </row>
    <row r="18" spans="1:15" s="132" customFormat="1" ht="12.75" customHeight="1" x14ac:dyDescent="0.25">
      <c r="B18" s="178" t="s">
        <v>60</v>
      </c>
      <c r="C18" s="155"/>
      <c r="D18" s="154"/>
      <c r="E18" s="175"/>
      <c r="F18" s="141"/>
      <c r="G18" s="176"/>
      <c r="H18" s="175"/>
      <c r="I18" s="161"/>
      <c r="J18" s="148"/>
    </row>
    <row r="19" spans="1:15" s="132" customFormat="1" ht="12.75" customHeight="1" x14ac:dyDescent="0.25">
      <c r="B19" s="178" t="s">
        <v>861</v>
      </c>
      <c r="C19" s="155"/>
      <c r="D19" s="154"/>
      <c r="E19" s="175"/>
      <c r="F19" s="141"/>
      <c r="G19" s="176"/>
      <c r="H19" s="175"/>
      <c r="I19" s="161"/>
      <c r="J19" s="148"/>
    </row>
    <row r="20" spans="1:15" s="132" customFormat="1" ht="9.75" customHeight="1" x14ac:dyDescent="0.25">
      <c r="A20" s="158"/>
      <c r="B20" s="159"/>
      <c r="C20" s="155"/>
      <c r="D20" s="154"/>
      <c r="E20" s="175"/>
      <c r="F20" s="141"/>
      <c r="G20" s="176"/>
      <c r="H20" s="175"/>
      <c r="I20" s="161"/>
      <c r="J20" s="148"/>
    </row>
    <row r="21" spans="1:15" s="132" customFormat="1" ht="12" customHeight="1" x14ac:dyDescent="0.25">
      <c r="A21" s="158"/>
      <c r="B21" s="159"/>
      <c r="C21" s="155"/>
      <c r="D21" s="154"/>
      <c r="E21" s="175"/>
      <c r="F21" s="141"/>
      <c r="G21" s="176"/>
      <c r="H21" s="175"/>
      <c r="I21" s="161"/>
      <c r="J21" s="148"/>
    </row>
    <row r="22" spans="1:15" s="132" customFormat="1" ht="14.25" customHeight="1" x14ac:dyDescent="0.25">
      <c r="A22" s="153">
        <v>2.62</v>
      </c>
      <c r="B22" s="130" t="s">
        <v>56</v>
      </c>
      <c r="C22" s="154"/>
      <c r="D22" s="154"/>
      <c r="E22" s="164"/>
      <c r="F22" s="164"/>
      <c r="G22" s="164"/>
      <c r="H22" s="164"/>
      <c r="I22" s="1305" t="s">
        <v>856</v>
      </c>
      <c r="J22" s="1305"/>
      <c r="K22" s="127"/>
      <c r="L22" s="128"/>
    </row>
    <row r="23" spans="1:15" s="128" customFormat="1" ht="14.25" customHeight="1" x14ac:dyDescent="0.25">
      <c r="A23" s="156"/>
      <c r="B23" s="157" t="s">
        <v>59</v>
      </c>
      <c r="C23" s="170"/>
      <c r="D23" s="170"/>
      <c r="E23" s="134"/>
      <c r="F23" s="134"/>
      <c r="G23" s="134"/>
      <c r="H23" s="134"/>
      <c r="I23" s="1340" t="s">
        <v>859</v>
      </c>
      <c r="J23" s="1340"/>
      <c r="K23" s="161"/>
      <c r="L23" s="131"/>
    </row>
    <row r="24" spans="1:15" s="132" customFormat="1" ht="14.25" customHeight="1" x14ac:dyDescent="0.25">
      <c r="A24" s="158"/>
      <c r="B24" s="145" t="s">
        <v>471</v>
      </c>
      <c r="C24" s="134"/>
      <c r="D24" s="134"/>
      <c r="F24" s="134"/>
      <c r="G24" s="134"/>
      <c r="H24" s="134"/>
      <c r="I24" s="1336"/>
      <c r="J24" s="1337"/>
      <c r="K24" s="161"/>
      <c r="L24" s="146">
        <f>I24</f>
        <v>0</v>
      </c>
      <c r="M24" s="135"/>
      <c r="N24" s="143"/>
      <c r="O24" s="143"/>
    </row>
    <row r="25" spans="1:15" s="132" customFormat="1" ht="12.75" customHeight="1" x14ac:dyDescent="0.25">
      <c r="A25" s="158"/>
      <c r="B25" s="178" t="s">
        <v>860</v>
      </c>
      <c r="C25" s="134"/>
      <c r="D25" s="134"/>
      <c r="F25" s="134"/>
      <c r="G25" s="134"/>
      <c r="H25" s="134"/>
      <c r="M25" s="135"/>
      <c r="N25" s="143"/>
      <c r="O25" s="143"/>
    </row>
    <row r="26" spans="1:15" s="132" customFormat="1" ht="12.75" customHeight="1" x14ac:dyDescent="0.25">
      <c r="B26" s="178" t="s">
        <v>96</v>
      </c>
      <c r="C26" s="155"/>
      <c r="D26" s="154"/>
      <c r="E26" s="175"/>
      <c r="F26" s="141"/>
      <c r="G26" s="176"/>
      <c r="H26" s="175"/>
      <c r="I26" s="161"/>
      <c r="J26" s="148"/>
    </row>
    <row r="27" spans="1:15" s="132" customFormat="1" ht="12.75" customHeight="1" x14ac:dyDescent="0.25">
      <c r="B27" s="178" t="s">
        <v>864</v>
      </c>
      <c r="C27" s="155"/>
      <c r="D27" s="154"/>
      <c r="E27" s="175"/>
      <c r="F27" s="141"/>
      <c r="G27" s="176"/>
      <c r="H27" s="175"/>
      <c r="I27" s="161"/>
      <c r="J27" s="148"/>
    </row>
    <row r="28" spans="1:15" s="132" customFormat="1" ht="12" customHeight="1" x14ac:dyDescent="0.25">
      <c r="A28" s="158"/>
      <c r="B28" s="178" t="s">
        <v>862</v>
      </c>
      <c r="C28" s="155"/>
      <c r="D28" s="154"/>
      <c r="E28" s="175"/>
      <c r="F28" s="141"/>
      <c r="G28" s="176"/>
      <c r="H28" s="175"/>
      <c r="I28" s="161"/>
      <c r="J28" s="148"/>
    </row>
    <row r="29" spans="1:15" s="132" customFormat="1" ht="12" customHeight="1" x14ac:dyDescent="0.25">
      <c r="A29" s="158"/>
      <c r="B29" s="159"/>
      <c r="C29" s="155"/>
      <c r="D29" s="154"/>
      <c r="E29" s="175"/>
      <c r="F29" s="141"/>
      <c r="G29" s="176"/>
      <c r="H29" s="175"/>
      <c r="I29" s="161"/>
      <c r="J29" s="148"/>
    </row>
    <row r="33" spans="1:1" x14ac:dyDescent="0.2">
      <c r="A33" s="178"/>
    </row>
  </sheetData>
  <mergeCells count="9">
    <mergeCell ref="I24:J24"/>
    <mergeCell ref="I14:J14"/>
    <mergeCell ref="I15:J15"/>
    <mergeCell ref="I16:J16"/>
    <mergeCell ref="I7:J7"/>
    <mergeCell ref="I8:J8"/>
    <mergeCell ref="I9:J9"/>
    <mergeCell ref="I22:J22"/>
    <mergeCell ref="I23:J23"/>
  </mergeCells>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7"/>
    <pageSetUpPr fitToPage="1"/>
  </sheetPr>
  <dimension ref="A1:M40"/>
  <sheetViews>
    <sheet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1.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123" t="s">
        <v>170</v>
      </c>
      <c r="B1" s="149"/>
      <c r="C1" s="149"/>
      <c r="D1" s="149"/>
      <c r="E1" s="149"/>
      <c r="F1" s="149"/>
      <c r="G1" s="149"/>
      <c r="H1" s="149"/>
      <c r="I1" s="149"/>
      <c r="J1" s="149"/>
      <c r="K1" s="124"/>
      <c r="L1" s="124"/>
    </row>
    <row r="2" spans="1:13" ht="8.25" customHeight="1" x14ac:dyDescent="0.2">
      <c r="K2"/>
      <c r="L2"/>
    </row>
    <row r="3" spans="1:13"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3" ht="6" customHeight="1" x14ac:dyDescent="0.2">
      <c r="H4" s="34"/>
      <c r="I4" s="34"/>
      <c r="K4"/>
      <c r="L4"/>
    </row>
    <row r="5" spans="1:13" ht="7.5" customHeight="1" x14ac:dyDescent="0.2">
      <c r="K5"/>
      <c r="L5"/>
    </row>
    <row r="6" spans="1:13" ht="15.75" x14ac:dyDescent="0.2">
      <c r="A6" s="182" t="s">
        <v>101</v>
      </c>
      <c r="K6"/>
      <c r="L6" s="183" t="s">
        <v>472</v>
      </c>
    </row>
    <row r="7" spans="1:13" s="132" customFormat="1" ht="15" x14ac:dyDescent="0.25">
      <c r="A7" s="153">
        <v>3.0249999999999999</v>
      </c>
      <c r="B7" s="130" t="s">
        <v>301</v>
      </c>
      <c r="C7" s="154"/>
      <c r="D7" s="154"/>
      <c r="E7" s="155"/>
      <c r="F7" s="155"/>
      <c r="G7" s="155"/>
      <c r="H7" s="155"/>
      <c r="I7" s="155"/>
      <c r="K7" s="135"/>
      <c r="L7" s="183" t="s">
        <v>103</v>
      </c>
      <c r="M7" s="143"/>
    </row>
    <row r="8" spans="1:13" s="128" customFormat="1" ht="15" x14ac:dyDescent="0.25">
      <c r="A8" s="156"/>
      <c r="B8" s="1192" t="s">
        <v>1521</v>
      </c>
      <c r="C8" s="134"/>
      <c r="D8" s="151"/>
      <c r="F8" s="134" t="s">
        <v>461</v>
      </c>
      <c r="G8" s="1305" t="s">
        <v>160</v>
      </c>
      <c r="H8" s="1305"/>
      <c r="I8" s="134" t="s">
        <v>698</v>
      </c>
      <c r="J8" s="134" t="s">
        <v>470</v>
      </c>
      <c r="K8" s="135"/>
      <c r="L8" s="134"/>
      <c r="M8" s="144"/>
    </row>
    <row r="9" spans="1:13" s="132" customFormat="1" ht="15" x14ac:dyDescent="0.25">
      <c r="A9" s="158"/>
      <c r="B9" s="145" t="s">
        <v>471</v>
      </c>
      <c r="C9" s="155"/>
      <c r="D9" s="155"/>
      <c r="F9" s="134" t="s">
        <v>473</v>
      </c>
      <c r="G9" s="1305" t="s">
        <v>464</v>
      </c>
      <c r="H9" s="1305"/>
      <c r="I9" s="134" t="s">
        <v>699</v>
      </c>
      <c r="J9" s="134" t="s">
        <v>466</v>
      </c>
      <c r="K9" s="135"/>
      <c r="L9" s="134"/>
      <c r="M9" s="143"/>
    </row>
    <row r="10" spans="1:13" s="132" customFormat="1" ht="15" x14ac:dyDescent="0.25">
      <c r="A10" s="158"/>
      <c r="B10" s="178" t="s">
        <v>455</v>
      </c>
      <c r="C10" s="155"/>
      <c r="D10" s="155"/>
      <c r="F10" s="137"/>
      <c r="G10" s="1343"/>
      <c r="H10" s="1344"/>
      <c r="I10" s="140"/>
      <c r="J10" s="137"/>
      <c r="K10" s="141"/>
      <c r="L10" s="146">
        <v>0</v>
      </c>
      <c r="M10" s="143"/>
    </row>
    <row r="11" spans="1:13" s="132" customFormat="1" ht="15" x14ac:dyDescent="0.25">
      <c r="A11" s="158"/>
      <c r="B11" s="178" t="s">
        <v>1160</v>
      </c>
      <c r="C11" s="154"/>
      <c r="D11" s="154"/>
      <c r="E11" s="164"/>
      <c r="F11" s="164"/>
      <c r="G11" s="164"/>
      <c r="H11" s="165"/>
      <c r="I11" s="161"/>
      <c r="L11" s="131"/>
    </row>
    <row r="12" spans="1:13" s="132" customFormat="1" ht="15" x14ac:dyDescent="0.25">
      <c r="A12" s="158"/>
      <c r="B12" s="178"/>
      <c r="C12" s="154"/>
      <c r="D12" s="154"/>
      <c r="E12" s="164"/>
      <c r="F12" s="164"/>
      <c r="G12" s="164"/>
      <c r="H12" s="165"/>
      <c r="I12" s="161"/>
      <c r="L12" s="131"/>
    </row>
    <row r="13" spans="1:13" s="132" customFormat="1" ht="15" x14ac:dyDescent="0.25">
      <c r="A13" s="158"/>
      <c r="B13" s="168"/>
      <c r="C13" s="154"/>
      <c r="D13" s="154"/>
      <c r="E13" s="164"/>
      <c r="F13" s="164"/>
      <c r="G13" s="164"/>
      <c r="H13" s="169"/>
      <c r="I13" s="161"/>
      <c r="L13" s="131"/>
    </row>
    <row r="14" spans="1:13" s="132" customFormat="1" ht="15" x14ac:dyDescent="0.25">
      <c r="A14" s="158"/>
      <c r="B14" s="166"/>
      <c r="C14" s="163"/>
      <c r="D14" s="154"/>
      <c r="E14" s="164"/>
      <c r="F14" s="164"/>
      <c r="G14" s="164"/>
      <c r="H14" s="165"/>
      <c r="I14" s="161"/>
      <c r="J14" s="131"/>
    </row>
    <row r="15" spans="1:13" s="132" customFormat="1" ht="15" x14ac:dyDescent="0.25">
      <c r="A15" s="153">
        <v>3.06</v>
      </c>
      <c r="B15" s="130" t="s">
        <v>102</v>
      </c>
      <c r="C15" s="154"/>
      <c r="D15" s="154"/>
      <c r="E15" s="164"/>
      <c r="F15" s="164"/>
      <c r="L15" s="155"/>
    </row>
    <row r="16" spans="1:13" s="128" customFormat="1" ht="15" x14ac:dyDescent="0.25">
      <c r="A16" s="156"/>
      <c r="B16" s="1192" t="s">
        <v>1519</v>
      </c>
      <c r="C16" s="170"/>
      <c r="D16" s="170"/>
      <c r="I16" s="134" t="s">
        <v>47</v>
      </c>
      <c r="J16" s="134" t="s">
        <v>470</v>
      </c>
      <c r="K16" s="127"/>
      <c r="L16" s="151"/>
    </row>
    <row r="17" spans="1:12" s="128" customFormat="1" ht="15" x14ac:dyDescent="0.25">
      <c r="A17" s="156"/>
      <c r="B17" s="157"/>
      <c r="C17" s="134" t="s">
        <v>461</v>
      </c>
      <c r="D17" s="134" t="s">
        <v>469</v>
      </c>
      <c r="E17" s="134" t="s">
        <v>162</v>
      </c>
      <c r="F17" s="134" t="s">
        <v>162</v>
      </c>
      <c r="G17" s="1305" t="s">
        <v>163</v>
      </c>
      <c r="H17" s="1305"/>
      <c r="I17" s="134" t="s">
        <v>45</v>
      </c>
      <c r="J17" s="134" t="s">
        <v>466</v>
      </c>
      <c r="K17" s="127"/>
      <c r="L17" s="151"/>
    </row>
    <row r="18" spans="1:12" s="132" customFormat="1" ht="15" x14ac:dyDescent="0.25">
      <c r="A18" s="158"/>
      <c r="C18" s="134" t="s">
        <v>473</v>
      </c>
      <c r="D18" s="134" t="s">
        <v>609</v>
      </c>
      <c r="E18" s="134" t="s">
        <v>700</v>
      </c>
      <c r="F18" s="134" t="s">
        <v>609</v>
      </c>
      <c r="G18" s="1340" t="s">
        <v>464</v>
      </c>
      <c r="H18" s="1340"/>
      <c r="I18" s="134" t="s">
        <v>46</v>
      </c>
      <c r="J18" s="136" t="s">
        <v>478</v>
      </c>
      <c r="L18" s="131"/>
    </row>
    <row r="19" spans="1:12" s="132" customFormat="1" ht="15" x14ac:dyDescent="0.25">
      <c r="A19" s="158"/>
      <c r="C19" s="137"/>
      <c r="D19" s="138"/>
      <c r="E19" s="139"/>
      <c r="F19" s="138"/>
      <c r="G19" s="1338"/>
      <c r="H19" s="1339"/>
      <c r="I19" s="140"/>
      <c r="J19" s="137"/>
      <c r="L19" s="146">
        <f>D19+F19</f>
        <v>0</v>
      </c>
    </row>
    <row r="20" spans="1:12" s="132" customFormat="1" ht="15" x14ac:dyDescent="0.25">
      <c r="A20" s="158"/>
      <c r="C20" s="155"/>
      <c r="D20" s="154"/>
      <c r="E20" s="175"/>
      <c r="F20" s="141"/>
      <c r="G20" s="141"/>
      <c r="H20" s="141"/>
      <c r="I20" s="176"/>
      <c r="J20" s="175"/>
      <c r="L20" s="148"/>
    </row>
    <row r="21" spans="1:12" s="132" customFormat="1" ht="12.75" customHeight="1" x14ac:dyDescent="0.25">
      <c r="A21" s="158"/>
      <c r="B21" s="145" t="s">
        <v>471</v>
      </c>
      <c r="C21" s="155"/>
      <c r="D21" s="154"/>
      <c r="E21" s="175"/>
      <c r="F21" s="141"/>
      <c r="G21" s="141"/>
      <c r="H21" s="141"/>
      <c r="I21" s="176"/>
      <c r="J21" s="175"/>
      <c r="L21" s="148"/>
    </row>
    <row r="22" spans="1:12" s="132" customFormat="1" ht="15" x14ac:dyDescent="0.25">
      <c r="A22" s="158"/>
      <c r="B22" s="178" t="s">
        <v>993</v>
      </c>
      <c r="C22" s="160"/>
      <c r="D22" s="154"/>
      <c r="E22" s="164"/>
      <c r="F22" s="164"/>
      <c r="G22" s="164"/>
      <c r="H22" s="165"/>
      <c r="I22" s="161"/>
      <c r="J22" s="131"/>
    </row>
    <row r="23" spans="1:12" s="132" customFormat="1" ht="15" x14ac:dyDescent="0.25">
      <c r="A23" s="158"/>
      <c r="B23" s="159" t="s">
        <v>48</v>
      </c>
      <c r="C23" s="160"/>
      <c r="D23" s="154"/>
      <c r="E23" s="164"/>
      <c r="F23" s="164"/>
      <c r="G23" s="164"/>
      <c r="H23" s="165"/>
      <c r="I23" s="161"/>
      <c r="J23" s="131"/>
    </row>
    <row r="24" spans="1:12" s="132" customFormat="1" ht="15" x14ac:dyDescent="0.25">
      <c r="A24" s="158"/>
      <c r="B24" s="178" t="s">
        <v>1160</v>
      </c>
      <c r="C24" s="160"/>
      <c r="D24" s="154"/>
      <c r="E24" s="164"/>
      <c r="F24" s="164"/>
      <c r="G24" s="164"/>
      <c r="H24" s="165"/>
      <c r="I24" s="161"/>
      <c r="J24" s="131"/>
    </row>
    <row r="25" spans="1:12" s="132" customFormat="1" ht="15" x14ac:dyDescent="0.25">
      <c r="A25" s="158"/>
      <c r="B25" s="145" t="s">
        <v>159</v>
      </c>
      <c r="C25" s="160"/>
      <c r="D25" s="154"/>
      <c r="E25" s="164"/>
      <c r="F25" s="164"/>
      <c r="G25" s="164"/>
      <c r="H25" s="165"/>
      <c r="I25" s="161"/>
      <c r="J25" s="131"/>
    </row>
    <row r="26" spans="1:12" s="132" customFormat="1" ht="15" x14ac:dyDescent="0.25">
      <c r="A26" s="158"/>
      <c r="B26" s="145" t="s">
        <v>994</v>
      </c>
      <c r="C26" s="154"/>
      <c r="D26" s="154"/>
      <c r="E26" s="175"/>
      <c r="F26" s="141"/>
      <c r="G26" s="176"/>
      <c r="H26" s="175"/>
      <c r="I26" s="161"/>
      <c r="J26" s="148"/>
    </row>
    <row r="27" spans="1:12" s="132" customFormat="1" ht="15" x14ac:dyDescent="0.25">
      <c r="A27" s="158"/>
      <c r="B27" s="145" t="s">
        <v>1520</v>
      </c>
      <c r="C27" s="154"/>
      <c r="D27" s="154"/>
      <c r="E27" s="175"/>
      <c r="F27" s="141"/>
      <c r="G27" s="176"/>
      <c r="H27" s="175"/>
      <c r="I27" s="161"/>
      <c r="J27" s="148"/>
    </row>
    <row r="28" spans="1:12" s="132" customFormat="1" ht="15" x14ac:dyDescent="0.25">
      <c r="A28" s="158"/>
      <c r="C28" s="154"/>
      <c r="D28" s="154"/>
      <c r="E28" s="175"/>
      <c r="F28" s="141"/>
      <c r="G28" s="176"/>
      <c r="H28" s="175"/>
      <c r="I28" s="161"/>
      <c r="J28" s="148"/>
    </row>
    <row r="29" spans="1:12" s="132" customFormat="1" ht="15" x14ac:dyDescent="0.25">
      <c r="A29" s="158"/>
      <c r="B29" s="168"/>
      <c r="C29" s="154"/>
      <c r="D29" s="154"/>
      <c r="E29" s="164"/>
      <c r="F29" s="164"/>
      <c r="G29" s="164"/>
      <c r="H29" s="169"/>
      <c r="I29" s="161"/>
      <c r="J29" s="147"/>
    </row>
    <row r="30" spans="1:12" s="132" customFormat="1" ht="12" customHeight="1" x14ac:dyDescent="0.25">
      <c r="A30" s="158"/>
      <c r="C30" s="154"/>
      <c r="D30" s="154"/>
      <c r="E30" s="175"/>
      <c r="F30" s="141"/>
      <c r="G30" s="141"/>
      <c r="H30" s="141"/>
      <c r="I30" s="176"/>
      <c r="J30" s="175"/>
      <c r="K30" s="161"/>
      <c r="L30" s="148"/>
    </row>
    <row r="31" spans="1:12" s="132" customFormat="1" ht="12" customHeight="1" x14ac:dyDescent="0.25">
      <c r="A31" s="158"/>
      <c r="B31" s="159"/>
      <c r="C31" s="154"/>
      <c r="D31" s="154"/>
      <c r="E31" s="164"/>
      <c r="F31" s="164"/>
      <c r="G31" s="164"/>
      <c r="H31" s="164"/>
      <c r="I31" s="164"/>
      <c r="J31" s="165"/>
      <c r="K31" s="161"/>
      <c r="L31" s="131"/>
    </row>
    <row r="38" spans="1:10" s="132" customFormat="1" ht="12" customHeight="1" x14ac:dyDescent="0.25">
      <c r="A38" s="158"/>
      <c r="B38" s="159"/>
      <c r="C38" s="155"/>
      <c r="D38" s="154"/>
      <c r="E38" s="175"/>
      <c r="F38" s="141"/>
      <c r="G38" s="176"/>
      <c r="H38" s="175"/>
      <c r="I38" s="161"/>
      <c r="J38" s="148"/>
    </row>
    <row r="39" spans="1:10" s="132" customFormat="1" ht="12" customHeight="1" x14ac:dyDescent="0.25">
      <c r="A39" s="158"/>
      <c r="C39" s="155"/>
      <c r="D39" s="154"/>
      <c r="E39" s="175"/>
      <c r="F39" s="141"/>
      <c r="G39" s="176"/>
      <c r="H39" s="175"/>
      <c r="I39" s="161"/>
      <c r="J39" s="148"/>
    </row>
    <row r="40" spans="1:10" s="132" customFormat="1" ht="12" customHeight="1" x14ac:dyDescent="0.25">
      <c r="A40" s="158"/>
      <c r="B40" s="159"/>
      <c r="C40" s="155"/>
      <c r="D40" s="154"/>
      <c r="E40" s="175"/>
      <c r="F40" s="141"/>
      <c r="G40" s="176"/>
      <c r="H40" s="175"/>
      <c r="I40" s="161"/>
      <c r="J40" s="148"/>
    </row>
  </sheetData>
  <mergeCells count="6">
    <mergeCell ref="G19:H19"/>
    <mergeCell ref="G8:H8"/>
    <mergeCell ref="G9:H9"/>
    <mergeCell ref="G10:H10"/>
    <mergeCell ref="G17:H17"/>
    <mergeCell ref="G18:H18"/>
  </mergeCells>
  <phoneticPr fontId="3" type="noConversion"/>
  <printOptions horizontalCentered="1"/>
  <pageMargins left="0.5" right="0.5" top="0.5" bottom="0.5" header="0.4" footer="0.5"/>
  <pageSetup scale="87" orientation="portrait" r:id="rId1"/>
  <headerFooter alignWithMargins="0">
    <oddFooter>&amp;L&amp;8DWM/UST - Claim 1-17-2017&amp;R&amp;8(See also 2017 RRD for Task Details)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7"/>
    <pageSetUpPr fitToPage="1"/>
  </sheetPr>
  <dimension ref="A1:O76"/>
  <sheetViews>
    <sheet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11.7109375" style="5" customWidth="1"/>
    <col min="4" max="4" width="9.140625" style="5"/>
    <col min="5" max="5" width="12.7109375" style="5" customWidth="1"/>
    <col min="6" max="6" width="13.140625" style="5" customWidth="1"/>
    <col min="7" max="7" width="8.85546875" style="5" customWidth="1"/>
    <col min="8" max="8" width="10.42578125" style="5" customWidth="1"/>
    <col min="9" max="9" width="11.5703125" style="5" customWidth="1"/>
    <col min="10" max="10" width="11.140625" style="5" customWidth="1"/>
    <col min="11" max="11" width="0.85546875" style="5" customWidth="1"/>
    <col min="12" max="12" width="14.140625" style="5" customWidth="1"/>
    <col min="14" max="14" width="7.42578125" bestFit="1" customWidth="1"/>
  </cols>
  <sheetData>
    <row r="1" spans="1:15" ht="15.75" x14ac:dyDescent="0.25">
      <c r="A1" s="123" t="s">
        <v>169</v>
      </c>
      <c r="B1" s="149"/>
      <c r="C1" s="149"/>
      <c r="D1" s="149"/>
      <c r="E1" s="149"/>
      <c r="F1" s="149"/>
      <c r="G1" s="149"/>
      <c r="H1" s="149"/>
      <c r="I1" s="149"/>
      <c r="J1" s="149"/>
      <c r="K1" s="124"/>
      <c r="L1" s="124"/>
    </row>
    <row r="2" spans="1:15" ht="6.75" customHeight="1" x14ac:dyDescent="0.2">
      <c r="K2"/>
      <c r="L2"/>
    </row>
    <row r="3" spans="1:15"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5" ht="6" customHeight="1" x14ac:dyDescent="0.2">
      <c r="H4" s="34"/>
      <c r="I4" s="34"/>
      <c r="K4"/>
      <c r="L4"/>
    </row>
    <row r="5" spans="1:15" ht="3.75" customHeight="1" x14ac:dyDescent="0.2">
      <c r="K5"/>
      <c r="L5"/>
    </row>
    <row r="6" spans="1:15" ht="18.75" customHeight="1" x14ac:dyDescent="0.2">
      <c r="A6" s="182" t="s">
        <v>171</v>
      </c>
      <c r="K6"/>
      <c r="L6" s="183" t="s">
        <v>472</v>
      </c>
    </row>
    <row r="7" spans="1:15" s="132" customFormat="1" ht="12" customHeight="1" x14ac:dyDescent="0.25">
      <c r="A7" s="153">
        <v>3.101</v>
      </c>
      <c r="B7" s="130" t="s">
        <v>1229</v>
      </c>
      <c r="C7" s="154"/>
      <c r="D7" s="154"/>
      <c r="E7" s="164"/>
      <c r="F7" s="164"/>
      <c r="G7" s="164"/>
      <c r="H7" s="164"/>
      <c r="I7" s="1305" t="s">
        <v>168</v>
      </c>
      <c r="J7" s="1305"/>
      <c r="L7" s="183" t="s">
        <v>103</v>
      </c>
    </row>
    <row r="8" spans="1:15" s="128" customFormat="1" ht="12" customHeight="1" x14ac:dyDescent="0.25">
      <c r="A8" s="156"/>
      <c r="B8" s="157" t="s">
        <v>73</v>
      </c>
      <c r="C8" s="170"/>
      <c r="D8" s="170"/>
      <c r="E8" s="134"/>
      <c r="F8" s="134"/>
      <c r="G8" s="134"/>
      <c r="H8" s="134"/>
      <c r="I8" s="1305" t="s">
        <v>167</v>
      </c>
      <c r="J8" s="1305"/>
      <c r="K8" s="127"/>
    </row>
    <row r="9" spans="1:15" s="132" customFormat="1" ht="12" customHeight="1" x14ac:dyDescent="0.25">
      <c r="A9" s="158"/>
      <c r="B9" s="157" t="s">
        <v>74</v>
      </c>
      <c r="C9" s="134"/>
      <c r="D9" s="134"/>
      <c r="F9" s="134"/>
      <c r="G9" s="134"/>
      <c r="H9" s="134" t="s">
        <v>164</v>
      </c>
      <c r="I9" s="1336"/>
      <c r="J9" s="1337"/>
      <c r="K9" s="161"/>
      <c r="L9" s="131"/>
      <c r="M9" s="135"/>
      <c r="N9" s="143"/>
      <c r="O9" s="143"/>
    </row>
    <row r="10" spans="1:15" s="132" customFormat="1" ht="12" customHeight="1" x14ac:dyDescent="0.25">
      <c r="A10" s="158"/>
      <c r="C10" s="157"/>
      <c r="D10" s="134"/>
      <c r="F10" s="134"/>
      <c r="G10" s="134"/>
      <c r="H10" s="134" t="s">
        <v>165</v>
      </c>
      <c r="I10" s="1336"/>
      <c r="J10" s="1337"/>
      <c r="K10" s="161"/>
      <c r="L10" s="146">
        <f>I9+I10</f>
        <v>0</v>
      </c>
      <c r="M10" s="135"/>
      <c r="N10" s="143"/>
      <c r="O10" s="143"/>
    </row>
    <row r="11" spans="1:15" s="132" customFormat="1" ht="12" customHeight="1" x14ac:dyDescent="0.25">
      <c r="A11" s="158"/>
      <c r="B11" s="145" t="s">
        <v>471</v>
      </c>
      <c r="C11" s="134"/>
      <c r="D11" s="134"/>
      <c r="F11" s="134"/>
      <c r="G11" s="134"/>
      <c r="H11" s="134"/>
      <c r="I11" s="179"/>
      <c r="J11" s="179"/>
      <c r="K11" s="161"/>
      <c r="L11" s="148"/>
      <c r="M11" s="135"/>
      <c r="N11" s="143"/>
      <c r="O11" s="143"/>
    </row>
    <row r="12" spans="1:15" s="132" customFormat="1" ht="12" customHeight="1" x14ac:dyDescent="0.25">
      <c r="B12" s="178" t="s">
        <v>166</v>
      </c>
      <c r="C12" s="155"/>
      <c r="D12" s="154"/>
      <c r="E12" s="175"/>
      <c r="F12" s="141"/>
      <c r="G12" s="176"/>
      <c r="K12" s="161"/>
    </row>
    <row r="13" spans="1:15" s="132" customFormat="1" ht="12" customHeight="1" x14ac:dyDescent="0.25">
      <c r="B13" s="178" t="s">
        <v>726</v>
      </c>
      <c r="C13" s="155"/>
      <c r="D13" s="154"/>
      <c r="E13" s="175"/>
      <c r="F13" s="141"/>
      <c r="G13" s="176"/>
      <c r="K13" s="161"/>
    </row>
    <row r="14" spans="1:15" s="132" customFormat="1" ht="12" customHeight="1" x14ac:dyDescent="0.25">
      <c r="B14" s="159" t="s">
        <v>72</v>
      </c>
      <c r="C14" s="155"/>
      <c r="D14" s="154"/>
      <c r="E14" s="175"/>
      <c r="F14" s="141"/>
      <c r="G14" s="176"/>
      <c r="K14" s="161"/>
    </row>
    <row r="15" spans="1:15" s="132" customFormat="1" ht="12" customHeight="1" x14ac:dyDescent="0.25">
      <c r="B15" s="159" t="s">
        <v>1097</v>
      </c>
      <c r="C15" s="155"/>
      <c r="D15" s="154"/>
      <c r="E15" s="175"/>
      <c r="F15" s="141"/>
      <c r="G15" s="176"/>
      <c r="K15" s="161"/>
    </row>
    <row r="16" spans="1:15" s="132" customFormat="1" ht="9" customHeight="1" x14ac:dyDescent="0.25">
      <c r="A16" s="158"/>
      <c r="C16" s="154"/>
      <c r="D16" s="154"/>
      <c r="E16" s="175"/>
      <c r="F16" s="141"/>
      <c r="G16" s="141"/>
      <c r="H16" s="141"/>
      <c r="I16" s="176"/>
      <c r="J16" s="175"/>
      <c r="K16" s="161"/>
      <c r="L16" s="148"/>
    </row>
    <row r="17" spans="1:15" s="132" customFormat="1" ht="9" customHeight="1" x14ac:dyDescent="0.25">
      <c r="A17" s="158"/>
      <c r="B17" s="159"/>
      <c r="C17" s="154"/>
      <c r="D17" s="154"/>
      <c r="E17" s="164"/>
      <c r="F17" s="164"/>
      <c r="G17" s="164"/>
      <c r="H17" s="164"/>
      <c r="I17" s="164"/>
      <c r="J17" s="165"/>
      <c r="K17" s="161"/>
      <c r="L17" s="131"/>
    </row>
    <row r="18" spans="1:15" s="132" customFormat="1" ht="14.25" customHeight="1" x14ac:dyDescent="0.25">
      <c r="A18" s="153">
        <v>3.1110000000000002</v>
      </c>
      <c r="B18" s="130" t="s">
        <v>1109</v>
      </c>
      <c r="C18" s="154"/>
      <c r="D18" s="154"/>
      <c r="E18" s="164"/>
      <c r="F18" s="164"/>
      <c r="G18" s="164"/>
      <c r="H18" s="164"/>
      <c r="I18" s="1305" t="s">
        <v>172</v>
      </c>
      <c r="J18" s="1305"/>
      <c r="K18" s="127"/>
      <c r="L18" s="128"/>
    </row>
    <row r="19" spans="1:15" s="128" customFormat="1" ht="14.25" customHeight="1" x14ac:dyDescent="0.25">
      <c r="A19" s="156"/>
      <c r="B19" s="1192" t="s">
        <v>1512</v>
      </c>
      <c r="C19" s="170"/>
      <c r="D19" s="170"/>
      <c r="E19" s="134"/>
      <c r="F19" s="134"/>
      <c r="G19" s="134"/>
      <c r="H19" s="134"/>
      <c r="I19" s="1340" t="s">
        <v>183</v>
      </c>
      <c r="J19" s="1340"/>
      <c r="K19" s="161"/>
      <c r="L19" s="131"/>
    </row>
    <row r="20" spans="1:15" s="132" customFormat="1" ht="14.25" customHeight="1" x14ac:dyDescent="0.25">
      <c r="A20" s="158"/>
      <c r="B20" s="145" t="s">
        <v>471</v>
      </c>
      <c r="C20" s="134"/>
      <c r="D20" s="134"/>
      <c r="F20" s="134"/>
      <c r="G20" s="134"/>
      <c r="H20" s="134"/>
      <c r="I20" s="1336"/>
      <c r="J20" s="1337"/>
      <c r="K20" s="161"/>
      <c r="L20" s="146">
        <f>I20</f>
        <v>0</v>
      </c>
      <c r="M20" s="135"/>
      <c r="N20" s="143"/>
      <c r="O20" s="143"/>
    </row>
    <row r="21" spans="1:15" s="132" customFormat="1" ht="12.75" customHeight="1" x14ac:dyDescent="0.25">
      <c r="A21" s="158"/>
      <c r="B21" s="178" t="s">
        <v>455</v>
      </c>
      <c r="C21" s="134"/>
      <c r="D21" s="134"/>
      <c r="F21" s="134"/>
      <c r="G21" s="134"/>
      <c r="H21" s="134"/>
      <c r="M21" s="135"/>
      <c r="N21" s="143"/>
      <c r="O21" s="143"/>
    </row>
    <row r="22" spans="1:15" s="132" customFormat="1" ht="12.75" customHeight="1" x14ac:dyDescent="0.25">
      <c r="B22" s="159" t="s">
        <v>173</v>
      </c>
      <c r="C22" s="155"/>
      <c r="D22" s="154"/>
      <c r="E22" s="175"/>
      <c r="F22" s="141"/>
      <c r="G22" s="176"/>
      <c r="H22" s="175"/>
      <c r="I22" s="161"/>
      <c r="J22" s="148"/>
    </row>
    <row r="23" spans="1:15" s="132" customFormat="1" ht="12.75" customHeight="1" x14ac:dyDescent="0.25">
      <c r="B23" s="159" t="s">
        <v>1513</v>
      </c>
      <c r="C23" s="155"/>
      <c r="D23" s="154"/>
      <c r="E23" s="175"/>
      <c r="F23" s="141"/>
      <c r="G23" s="176"/>
      <c r="H23" s="175"/>
      <c r="I23" s="161"/>
      <c r="J23" s="148"/>
    </row>
    <row r="24" spans="1:15" s="132" customFormat="1" ht="9" customHeight="1" x14ac:dyDescent="0.25">
      <c r="A24" s="158"/>
      <c r="B24" s="383"/>
      <c r="C24" s="155"/>
      <c r="D24" s="154"/>
      <c r="E24" s="175"/>
      <c r="F24" s="141"/>
      <c r="G24" s="176"/>
      <c r="H24" s="175"/>
      <c r="I24" s="161"/>
      <c r="J24" s="148"/>
    </row>
    <row r="25" spans="1:15" s="132" customFormat="1" ht="9" customHeight="1" x14ac:dyDescent="0.25">
      <c r="A25" s="158"/>
      <c r="B25" s="159"/>
      <c r="C25" s="155"/>
      <c r="D25" s="154"/>
      <c r="E25" s="175"/>
      <c r="F25" s="141"/>
      <c r="G25" s="176"/>
      <c r="H25" s="175"/>
      <c r="I25" s="161"/>
      <c r="J25" s="148"/>
    </row>
    <row r="26" spans="1:15" s="132" customFormat="1" ht="14.25" customHeight="1" x14ac:dyDescent="0.25">
      <c r="A26" s="153">
        <v>3.1120000000000001</v>
      </c>
      <c r="B26" s="130" t="s">
        <v>1106</v>
      </c>
      <c r="C26" s="154"/>
      <c r="D26" s="154"/>
      <c r="E26" s="164"/>
      <c r="F26" s="164"/>
      <c r="G26" s="164"/>
      <c r="H26" s="164"/>
      <c r="I26" s="1305" t="s">
        <v>177</v>
      </c>
      <c r="J26" s="1305"/>
    </row>
    <row r="27" spans="1:15" s="128" customFormat="1" ht="14.25" customHeight="1" x14ac:dyDescent="0.25">
      <c r="A27" s="156"/>
      <c r="B27" s="1192" t="s">
        <v>1514</v>
      </c>
      <c r="C27" s="170"/>
      <c r="D27" s="170"/>
      <c r="E27" s="134"/>
      <c r="F27" s="134"/>
      <c r="G27" s="134"/>
      <c r="H27" s="134"/>
      <c r="I27" s="1340" t="s">
        <v>167</v>
      </c>
      <c r="J27" s="1340"/>
      <c r="K27" s="161"/>
      <c r="L27" s="131"/>
    </row>
    <row r="28" spans="1:15" s="132" customFormat="1" ht="14.25" customHeight="1" x14ac:dyDescent="0.25">
      <c r="A28" s="158"/>
      <c r="C28" s="134"/>
      <c r="D28" s="134"/>
      <c r="F28" s="134"/>
      <c r="G28" s="134"/>
      <c r="H28" s="134" t="s">
        <v>164</v>
      </c>
      <c r="I28" s="1336"/>
      <c r="J28" s="1337"/>
      <c r="K28" s="161"/>
      <c r="M28" s="135"/>
      <c r="N28" s="143"/>
      <c r="O28" s="143"/>
    </row>
    <row r="29" spans="1:15" s="132" customFormat="1" ht="12.75" customHeight="1" x14ac:dyDescent="0.25">
      <c r="A29" s="158"/>
      <c r="B29" s="145" t="s">
        <v>471</v>
      </c>
      <c r="C29" s="134"/>
      <c r="D29" s="134"/>
      <c r="F29" s="134"/>
      <c r="G29" s="134"/>
      <c r="H29" s="134" t="s">
        <v>165</v>
      </c>
      <c r="I29" s="1336"/>
      <c r="J29" s="1337"/>
      <c r="K29" s="161"/>
      <c r="L29" s="146">
        <f>I28+I29</f>
        <v>0</v>
      </c>
      <c r="M29" s="135"/>
      <c r="N29" s="143"/>
      <c r="O29" s="143"/>
    </row>
    <row r="30" spans="1:15" s="132" customFormat="1" ht="12.75" customHeight="1" x14ac:dyDescent="0.25">
      <c r="B30" s="178" t="s">
        <v>175</v>
      </c>
      <c r="C30" s="155"/>
      <c r="D30" s="154"/>
      <c r="E30" s="175"/>
      <c r="F30" s="141"/>
      <c r="G30" s="176"/>
      <c r="H30" s="175"/>
      <c r="I30" s="161"/>
      <c r="J30" s="148"/>
    </row>
    <row r="31" spans="1:15" s="132" customFormat="1" ht="12.75" customHeight="1" x14ac:dyDescent="0.25">
      <c r="B31" s="178" t="s">
        <v>726</v>
      </c>
      <c r="C31" s="155"/>
      <c r="D31" s="154"/>
      <c r="E31" s="175"/>
      <c r="F31" s="141"/>
      <c r="G31" s="176"/>
      <c r="H31" s="175"/>
      <c r="I31" s="161"/>
      <c r="J31" s="148"/>
    </row>
    <row r="32" spans="1:15" s="132" customFormat="1" ht="12.75" customHeight="1" x14ac:dyDescent="0.25">
      <c r="B32" s="159" t="s">
        <v>181</v>
      </c>
      <c r="C32" s="155"/>
      <c r="D32" s="154"/>
      <c r="E32" s="175"/>
      <c r="F32" s="141"/>
      <c r="G32" s="176"/>
      <c r="H32" s="175"/>
      <c r="I32" s="161"/>
      <c r="J32" s="148"/>
    </row>
    <row r="33" spans="1:15" s="132" customFormat="1" ht="12.75" customHeight="1" x14ac:dyDescent="0.25">
      <c r="B33" s="159" t="s">
        <v>176</v>
      </c>
      <c r="C33" s="155"/>
      <c r="D33" s="154"/>
      <c r="E33" s="175"/>
      <c r="F33" s="141"/>
      <c r="G33" s="176"/>
      <c r="H33" s="175"/>
      <c r="I33" s="161"/>
      <c r="J33" s="148"/>
    </row>
    <row r="34" spans="1:15" s="132" customFormat="1" ht="9" customHeight="1" x14ac:dyDescent="0.25">
      <c r="A34" s="158"/>
      <c r="B34" s="383"/>
      <c r="C34" s="155"/>
      <c r="D34" s="154"/>
      <c r="E34" s="175"/>
      <c r="F34" s="141"/>
      <c r="G34" s="176"/>
      <c r="H34" s="175"/>
      <c r="I34" s="161"/>
      <c r="J34" s="148"/>
    </row>
    <row r="35" spans="1:15" s="132" customFormat="1" ht="9" customHeight="1" x14ac:dyDescent="0.25">
      <c r="A35" s="158"/>
      <c r="B35" s="159"/>
      <c r="C35" s="155"/>
      <c r="D35" s="154"/>
      <c r="E35" s="175"/>
      <c r="F35" s="141"/>
      <c r="G35" s="176"/>
      <c r="H35" s="175"/>
      <c r="I35" s="161"/>
      <c r="J35" s="148"/>
    </row>
    <row r="36" spans="1:15" s="132" customFormat="1" ht="14.25" customHeight="1" x14ac:dyDescent="0.25">
      <c r="A36" s="153">
        <v>3.113</v>
      </c>
      <c r="B36" s="130" t="s">
        <v>1107</v>
      </c>
      <c r="C36" s="154"/>
      <c r="D36" s="154"/>
      <c r="E36" s="164"/>
      <c r="F36" s="164"/>
      <c r="G36" s="164"/>
      <c r="H36" s="164"/>
      <c r="I36" s="1305" t="s">
        <v>178</v>
      </c>
      <c r="J36" s="1305"/>
    </row>
    <row r="37" spans="1:15" s="128" customFormat="1" ht="14.25" customHeight="1" x14ac:dyDescent="0.25">
      <c r="A37" s="156"/>
      <c r="B37" s="1192" t="s">
        <v>1515</v>
      </c>
      <c r="C37" s="170"/>
      <c r="D37" s="170"/>
      <c r="E37" s="134"/>
      <c r="F37" s="134"/>
      <c r="G37" s="134"/>
      <c r="H37" s="134"/>
      <c r="I37" s="1340" t="s">
        <v>167</v>
      </c>
      <c r="J37" s="1340"/>
      <c r="K37" s="161"/>
      <c r="L37" s="131"/>
    </row>
    <row r="38" spans="1:15" s="132" customFormat="1" ht="14.25" customHeight="1" x14ac:dyDescent="0.25">
      <c r="A38" s="158"/>
      <c r="C38" s="134"/>
      <c r="D38" s="134"/>
      <c r="F38" s="134"/>
      <c r="G38" s="134"/>
      <c r="H38" s="134" t="s">
        <v>164</v>
      </c>
      <c r="I38" s="1336"/>
      <c r="J38" s="1337"/>
      <c r="K38" s="161"/>
      <c r="M38" s="135"/>
      <c r="N38" s="143"/>
      <c r="O38" s="143"/>
    </row>
    <row r="39" spans="1:15" s="132" customFormat="1" ht="12.75" customHeight="1" x14ac:dyDescent="0.25">
      <c r="A39" s="158"/>
      <c r="B39" s="145" t="s">
        <v>471</v>
      </c>
      <c r="C39" s="134"/>
      <c r="D39" s="134"/>
      <c r="F39" s="134"/>
      <c r="G39" s="134"/>
      <c r="H39" s="134" t="s">
        <v>165</v>
      </c>
      <c r="I39" s="1336"/>
      <c r="J39" s="1337"/>
      <c r="K39" s="161"/>
      <c r="L39" s="146">
        <f>I38+I39</f>
        <v>0</v>
      </c>
      <c r="M39" s="135"/>
      <c r="N39" s="143"/>
      <c r="O39" s="143"/>
    </row>
    <row r="40" spans="1:15" s="132" customFormat="1" ht="12.75" customHeight="1" x14ac:dyDescent="0.25">
      <c r="B40" s="178" t="s">
        <v>175</v>
      </c>
      <c r="C40" s="155"/>
      <c r="D40" s="154"/>
      <c r="E40" s="175"/>
      <c r="F40" s="141"/>
      <c r="G40" s="176"/>
      <c r="H40" s="175"/>
      <c r="I40" s="161"/>
      <c r="J40" s="148"/>
    </row>
    <row r="41" spans="1:15" s="132" customFormat="1" ht="12.75" customHeight="1" x14ac:dyDescent="0.25">
      <c r="B41" s="178" t="s">
        <v>726</v>
      </c>
      <c r="C41" s="155"/>
      <c r="D41" s="154"/>
      <c r="E41" s="175"/>
      <c r="F41" s="141"/>
      <c r="G41" s="176"/>
      <c r="H41" s="175"/>
      <c r="I41" s="161"/>
      <c r="J41" s="148"/>
    </row>
    <row r="42" spans="1:15" s="132" customFormat="1" ht="12.75" customHeight="1" x14ac:dyDescent="0.25">
      <c r="B42" s="159" t="s">
        <v>181</v>
      </c>
      <c r="C42" s="155"/>
      <c r="D42" s="154"/>
      <c r="E42" s="175"/>
      <c r="F42" s="141"/>
      <c r="G42" s="176"/>
      <c r="H42" s="175"/>
      <c r="I42" s="161"/>
      <c r="J42" s="148"/>
    </row>
    <row r="43" spans="1:15" s="132" customFormat="1" ht="12.75" customHeight="1" x14ac:dyDescent="0.25">
      <c r="B43" s="159" t="s">
        <v>180</v>
      </c>
      <c r="C43" s="155"/>
      <c r="D43" s="154"/>
      <c r="E43" s="175"/>
      <c r="F43" s="141"/>
      <c r="G43" s="176"/>
      <c r="H43" s="175"/>
      <c r="I43" s="161"/>
      <c r="J43" s="148"/>
    </row>
    <row r="44" spans="1:15" s="132" customFormat="1" ht="9" customHeight="1" x14ac:dyDescent="0.25">
      <c r="B44" s="159"/>
      <c r="C44" s="155"/>
      <c r="D44" s="154"/>
      <c r="E44" s="175"/>
      <c r="F44" s="141"/>
      <c r="G44" s="176"/>
      <c r="H44" s="175"/>
      <c r="I44" s="161"/>
      <c r="J44" s="148"/>
    </row>
    <row r="45" spans="1:15" s="132" customFormat="1" ht="9" customHeight="1" x14ac:dyDescent="0.25">
      <c r="B45" s="159"/>
      <c r="C45" s="155"/>
      <c r="D45" s="154"/>
      <c r="E45" s="175"/>
      <c r="F45" s="141"/>
      <c r="G45" s="176"/>
      <c r="H45" s="175"/>
      <c r="I45" s="161"/>
      <c r="J45" s="148"/>
    </row>
    <row r="46" spans="1:15" s="132" customFormat="1" ht="14.25" customHeight="1" x14ac:dyDescent="0.25">
      <c r="A46" s="153">
        <v>3.1139999999999999</v>
      </c>
      <c r="B46" s="130" t="s">
        <v>1108</v>
      </c>
      <c r="C46" s="154"/>
      <c r="D46" s="154"/>
      <c r="E46" s="164"/>
      <c r="F46" s="164"/>
      <c r="G46" s="164"/>
      <c r="H46" s="164"/>
      <c r="I46" s="1305" t="s">
        <v>179</v>
      </c>
      <c r="J46" s="1305"/>
    </row>
    <row r="47" spans="1:15" s="128" customFormat="1" ht="14.25" customHeight="1" x14ac:dyDescent="0.25">
      <c r="A47" s="156"/>
      <c r="B47" s="1192" t="s">
        <v>1516</v>
      </c>
      <c r="C47" s="170"/>
      <c r="D47" s="170"/>
      <c r="E47" s="134"/>
      <c r="F47" s="134"/>
      <c r="G47" s="134"/>
      <c r="H47" s="134"/>
      <c r="I47" s="1340" t="s">
        <v>183</v>
      </c>
      <c r="J47" s="1340"/>
      <c r="K47" s="161"/>
      <c r="L47" s="131"/>
    </row>
    <row r="48" spans="1:15" s="132" customFormat="1" ht="14.25" customHeight="1" x14ac:dyDescent="0.25">
      <c r="A48" s="158"/>
      <c r="B48" s="145" t="s">
        <v>471</v>
      </c>
      <c r="C48" s="134"/>
      <c r="D48" s="134"/>
      <c r="F48" s="134"/>
      <c r="G48" s="134"/>
      <c r="H48" s="134"/>
      <c r="I48" s="1336"/>
      <c r="J48" s="1337"/>
      <c r="K48" s="161"/>
      <c r="L48" s="146">
        <f>I48</f>
        <v>0</v>
      </c>
      <c r="M48" s="135"/>
      <c r="N48" s="143"/>
      <c r="O48" s="143"/>
    </row>
    <row r="49" spans="1:15" s="132" customFormat="1" ht="12.75" customHeight="1" x14ac:dyDescent="0.25">
      <c r="A49" s="158"/>
      <c r="B49" s="178" t="s">
        <v>455</v>
      </c>
      <c r="D49" s="134"/>
      <c r="F49" s="134"/>
      <c r="G49" s="134"/>
      <c r="H49" s="134"/>
      <c r="I49" s="161"/>
      <c r="J49" s="148"/>
      <c r="K49" s="161"/>
      <c r="M49" s="135"/>
      <c r="N49" s="143"/>
      <c r="O49" s="143"/>
    </row>
    <row r="50" spans="1:15" s="132" customFormat="1" ht="12.75" customHeight="1" x14ac:dyDescent="0.25">
      <c r="B50" s="159" t="s">
        <v>1114</v>
      </c>
      <c r="D50" s="154"/>
      <c r="E50" s="175"/>
      <c r="F50" s="141"/>
      <c r="G50" s="176"/>
      <c r="H50" s="175"/>
      <c r="I50" s="161"/>
      <c r="J50" s="148"/>
    </row>
    <row r="51" spans="1:15" s="132" customFormat="1" ht="7.5" customHeight="1" x14ac:dyDescent="0.25">
      <c r="B51" s="159"/>
      <c r="C51" s="155"/>
      <c r="D51" s="154"/>
      <c r="E51" s="175"/>
      <c r="F51" s="141"/>
      <c r="G51" s="176"/>
      <c r="H51" s="175"/>
      <c r="I51" s="161"/>
      <c r="J51" s="148"/>
    </row>
    <row r="52" spans="1:15" s="132" customFormat="1" ht="9" customHeight="1" x14ac:dyDescent="0.25">
      <c r="B52" s="159"/>
      <c r="C52" s="155"/>
      <c r="D52" s="154"/>
      <c r="E52" s="175"/>
      <c r="F52" s="141"/>
      <c r="G52" s="176"/>
      <c r="H52" s="175"/>
      <c r="I52" s="161"/>
      <c r="J52" s="148"/>
    </row>
    <row r="53" spans="1:15" s="132" customFormat="1" ht="14.25" customHeight="1" x14ac:dyDescent="0.25">
      <c r="A53" s="153">
        <v>3.1150000000000002</v>
      </c>
      <c r="B53" s="130" t="s">
        <v>70</v>
      </c>
      <c r="C53" s="154"/>
      <c r="D53" s="154"/>
      <c r="E53" s="164"/>
      <c r="F53" s="164"/>
      <c r="G53" s="164"/>
      <c r="H53" s="164"/>
      <c r="I53" s="1305" t="s">
        <v>182</v>
      </c>
      <c r="J53" s="1305"/>
    </row>
    <row r="54" spans="1:15" s="128" customFormat="1" ht="14.25" customHeight="1" x14ac:dyDescent="0.25">
      <c r="A54" s="156"/>
      <c r="B54" s="1192" t="s">
        <v>1517</v>
      </c>
      <c r="C54" s="170"/>
      <c r="D54" s="170"/>
      <c r="E54" s="134"/>
      <c r="F54" s="134"/>
      <c r="G54" s="134"/>
      <c r="H54" s="134"/>
      <c r="I54" s="1340" t="s">
        <v>183</v>
      </c>
      <c r="J54" s="1340"/>
      <c r="K54" s="161"/>
      <c r="L54" s="131"/>
    </row>
    <row r="55" spans="1:15" s="132" customFormat="1" ht="14.25" customHeight="1" x14ac:dyDescent="0.25">
      <c r="A55" s="158"/>
      <c r="B55" s="145" t="s">
        <v>471</v>
      </c>
      <c r="C55" s="134"/>
      <c r="D55" s="134"/>
      <c r="F55" s="134"/>
      <c r="G55" s="134"/>
      <c r="H55" s="134"/>
      <c r="I55" s="1336"/>
      <c r="J55" s="1337"/>
      <c r="K55" s="161"/>
      <c r="L55" s="146">
        <f>I55</f>
        <v>0</v>
      </c>
      <c r="M55" s="135"/>
      <c r="N55" s="143"/>
      <c r="O55" s="143"/>
    </row>
    <row r="56" spans="1:15" s="132" customFormat="1" ht="12.75" customHeight="1" x14ac:dyDescent="0.25">
      <c r="B56" s="178" t="s">
        <v>455</v>
      </c>
      <c r="D56" s="154"/>
      <c r="E56" s="175"/>
      <c r="F56" s="141"/>
      <c r="G56" s="176"/>
      <c r="H56" s="175"/>
      <c r="I56" s="161"/>
      <c r="J56" s="148"/>
    </row>
    <row r="57" spans="1:15" s="132" customFormat="1" ht="12.75" customHeight="1" x14ac:dyDescent="0.25">
      <c r="B57" s="159" t="s">
        <v>1114</v>
      </c>
      <c r="D57" s="154"/>
      <c r="E57" s="175"/>
      <c r="F57" s="141"/>
      <c r="G57" s="176"/>
      <c r="H57" s="175"/>
      <c r="I57" s="161"/>
      <c r="J57" s="148"/>
    </row>
    <row r="58" spans="1:15" s="132" customFormat="1" ht="7.5" customHeight="1" x14ac:dyDescent="0.25">
      <c r="B58" s="159"/>
      <c r="C58" s="155"/>
      <c r="D58" s="154"/>
      <c r="E58" s="175"/>
      <c r="F58" s="141"/>
      <c r="G58" s="176"/>
      <c r="H58" s="175"/>
      <c r="I58" s="161"/>
      <c r="J58" s="148"/>
    </row>
    <row r="59" spans="1:15" s="132" customFormat="1" ht="9" customHeight="1" x14ac:dyDescent="0.25">
      <c r="B59" s="159"/>
      <c r="C59" s="155"/>
      <c r="D59" s="154"/>
      <c r="E59" s="175"/>
      <c r="F59" s="141"/>
      <c r="G59" s="176"/>
      <c r="H59" s="175"/>
      <c r="I59" s="161"/>
      <c r="J59" s="148"/>
    </row>
    <row r="60" spans="1:15" s="132" customFormat="1" ht="14.25" customHeight="1" x14ac:dyDescent="0.25">
      <c r="A60" s="153">
        <v>3.1160000000000001</v>
      </c>
      <c r="B60" s="130" t="s">
        <v>1110</v>
      </c>
      <c r="C60" s="154"/>
      <c r="D60" s="154"/>
      <c r="E60" s="164"/>
      <c r="F60" s="164"/>
      <c r="G60" s="164"/>
      <c r="H60" s="164"/>
      <c r="I60" s="1305" t="s">
        <v>1112</v>
      </c>
      <c r="J60" s="1305"/>
    </row>
    <row r="61" spans="1:15" s="128" customFormat="1" ht="14.25" customHeight="1" x14ac:dyDescent="0.25">
      <c r="A61" s="156"/>
      <c r="B61" s="1192" t="s">
        <v>1518</v>
      </c>
      <c r="C61" s="170"/>
      <c r="D61" s="170"/>
      <c r="E61" s="134"/>
      <c r="F61" s="134"/>
      <c r="G61" s="134"/>
      <c r="H61" s="134"/>
      <c r="I61" s="1340" t="s">
        <v>1113</v>
      </c>
      <c r="J61" s="1340"/>
      <c r="K61" s="161"/>
      <c r="L61" s="131"/>
    </row>
    <row r="62" spans="1:15" s="132" customFormat="1" ht="14.25" customHeight="1" x14ac:dyDescent="0.25">
      <c r="A62" s="158"/>
      <c r="C62" s="134"/>
      <c r="D62" s="134"/>
      <c r="F62" s="134"/>
      <c r="G62" s="134"/>
      <c r="H62" s="134" t="s">
        <v>164</v>
      </c>
      <c r="I62" s="1336"/>
      <c r="J62" s="1337"/>
      <c r="K62" s="161"/>
      <c r="M62" s="135"/>
      <c r="N62" s="143"/>
      <c r="O62" s="143"/>
    </row>
    <row r="63" spans="1:15" s="132" customFormat="1" ht="12.75" customHeight="1" x14ac:dyDescent="0.25">
      <c r="A63" s="158"/>
      <c r="B63" s="145" t="s">
        <v>471</v>
      </c>
      <c r="C63" s="134"/>
      <c r="D63" s="134"/>
      <c r="F63" s="134"/>
      <c r="G63" s="134"/>
      <c r="H63" s="134" t="s">
        <v>165</v>
      </c>
      <c r="I63" s="1336"/>
      <c r="J63" s="1337"/>
      <c r="K63" s="161"/>
      <c r="L63" s="146">
        <f>I62+I63</f>
        <v>0</v>
      </c>
      <c r="M63" s="135"/>
      <c r="N63" s="143"/>
      <c r="O63" s="143"/>
    </row>
    <row r="64" spans="1:15" s="132" customFormat="1" ht="12.75" customHeight="1" x14ac:dyDescent="0.25">
      <c r="B64" s="178" t="s">
        <v>175</v>
      </c>
      <c r="C64" s="155"/>
      <c r="D64" s="154"/>
      <c r="E64" s="175"/>
      <c r="F64" s="141"/>
      <c r="G64" s="176"/>
      <c r="H64" s="175"/>
      <c r="I64" s="161"/>
      <c r="J64" s="148"/>
    </row>
    <row r="65" spans="1:15" s="132" customFormat="1" ht="12.75" customHeight="1" x14ac:dyDescent="0.25">
      <c r="B65" s="178" t="s">
        <v>726</v>
      </c>
      <c r="C65" s="155"/>
      <c r="D65" s="154"/>
      <c r="E65" s="175"/>
      <c r="F65" s="141"/>
      <c r="G65" s="176"/>
      <c r="H65" s="175"/>
      <c r="I65" s="161"/>
      <c r="J65" s="148"/>
    </row>
    <row r="66" spans="1:15" s="132" customFormat="1" ht="12.75" customHeight="1" x14ac:dyDescent="0.25">
      <c r="B66" s="159" t="s">
        <v>181</v>
      </c>
      <c r="C66" s="155"/>
      <c r="D66" s="154"/>
      <c r="E66" s="175"/>
      <c r="F66" s="141"/>
      <c r="G66" s="176"/>
      <c r="H66" s="175"/>
      <c r="I66" s="161"/>
      <c r="J66" s="148"/>
    </row>
    <row r="67" spans="1:15" s="132" customFormat="1" ht="9" customHeight="1" x14ac:dyDescent="0.25">
      <c r="A67" s="158"/>
      <c r="B67" s="383"/>
      <c r="C67" s="155"/>
      <c r="D67" s="154"/>
      <c r="E67" s="175"/>
      <c r="F67" s="141"/>
      <c r="G67" s="176"/>
      <c r="H67" s="175"/>
      <c r="I67" s="161"/>
      <c r="J67" s="148"/>
    </row>
    <row r="68" spans="1:15" s="132" customFormat="1" ht="7.5" customHeight="1" x14ac:dyDescent="0.25">
      <c r="A68" s="158"/>
      <c r="B68" s="159"/>
      <c r="C68" s="155"/>
      <c r="D68" s="154"/>
      <c r="E68" s="175"/>
      <c r="F68" s="141"/>
      <c r="G68" s="176"/>
      <c r="H68" s="175"/>
      <c r="I68" s="161"/>
      <c r="J68" s="148"/>
    </row>
    <row r="69" spans="1:15" s="132" customFormat="1" ht="14.25" customHeight="1" x14ac:dyDescent="0.25">
      <c r="A69" s="153">
        <v>3.117</v>
      </c>
      <c r="B69" s="130" t="s">
        <v>1111</v>
      </c>
      <c r="C69" s="154"/>
      <c r="D69" s="154"/>
      <c r="E69" s="164"/>
      <c r="F69" s="164"/>
      <c r="G69" s="164"/>
      <c r="H69" s="164"/>
      <c r="I69" s="1305" t="s">
        <v>1112</v>
      </c>
      <c r="J69" s="1305"/>
    </row>
    <row r="70" spans="1:15" s="128" customFormat="1" ht="14.25" customHeight="1" x14ac:dyDescent="0.25">
      <c r="A70" s="156"/>
      <c r="B70" s="1192" t="s">
        <v>174</v>
      </c>
      <c r="C70" s="170"/>
      <c r="D70" s="170"/>
      <c r="E70" s="134"/>
      <c r="F70" s="134"/>
      <c r="G70" s="134"/>
      <c r="H70" s="134"/>
      <c r="I70" s="1340" t="s">
        <v>1113</v>
      </c>
      <c r="J70" s="1340"/>
      <c r="K70" s="161"/>
      <c r="L70" s="131"/>
    </row>
    <row r="71" spans="1:15" s="132" customFormat="1" ht="14.25" customHeight="1" x14ac:dyDescent="0.25">
      <c r="A71" s="158"/>
      <c r="C71" s="134"/>
      <c r="D71" s="134"/>
      <c r="F71" s="134"/>
      <c r="G71" s="134"/>
      <c r="H71" s="134" t="s">
        <v>164</v>
      </c>
      <c r="I71" s="1336"/>
      <c r="J71" s="1337"/>
      <c r="K71" s="161"/>
      <c r="M71" s="135"/>
      <c r="N71" s="143"/>
      <c r="O71" s="143"/>
    </row>
    <row r="72" spans="1:15" s="132" customFormat="1" ht="12.75" customHeight="1" x14ac:dyDescent="0.25">
      <c r="A72" s="158"/>
      <c r="B72" s="145" t="s">
        <v>471</v>
      </c>
      <c r="C72" s="134"/>
      <c r="D72" s="134"/>
      <c r="F72" s="134"/>
      <c r="G72" s="134"/>
      <c r="H72" s="134" t="s">
        <v>165</v>
      </c>
      <c r="I72" s="1336"/>
      <c r="J72" s="1337"/>
      <c r="K72" s="161"/>
      <c r="L72" s="146">
        <f>I71+I72</f>
        <v>0</v>
      </c>
      <c r="M72" s="135"/>
      <c r="N72" s="143"/>
      <c r="O72" s="143"/>
    </row>
    <row r="73" spans="1:15" s="132" customFormat="1" ht="12.75" customHeight="1" x14ac:dyDescent="0.25">
      <c r="B73" s="178" t="s">
        <v>175</v>
      </c>
      <c r="C73" s="155"/>
      <c r="D73" s="154"/>
      <c r="E73" s="175"/>
      <c r="F73" s="141"/>
      <c r="G73" s="176"/>
      <c r="H73" s="175"/>
      <c r="I73" s="161"/>
      <c r="J73" s="148"/>
    </row>
    <row r="74" spans="1:15" s="132" customFormat="1" ht="12.75" customHeight="1" x14ac:dyDescent="0.25">
      <c r="B74" s="178" t="s">
        <v>726</v>
      </c>
      <c r="C74" s="155"/>
      <c r="D74" s="154"/>
      <c r="E74" s="175"/>
      <c r="F74" s="141"/>
      <c r="G74" s="176"/>
      <c r="H74" s="175"/>
      <c r="I74" s="161"/>
      <c r="J74" s="148"/>
    </row>
    <row r="75" spans="1:15" s="132" customFormat="1" ht="12.75" customHeight="1" x14ac:dyDescent="0.25">
      <c r="B75" s="159" t="s">
        <v>181</v>
      </c>
      <c r="C75" s="155"/>
      <c r="D75" s="154"/>
      <c r="E75" s="175"/>
      <c r="F75" s="141"/>
      <c r="G75" s="176"/>
      <c r="H75" s="175"/>
      <c r="I75" s="161"/>
      <c r="J75" s="148"/>
    </row>
    <row r="76" spans="1:15" ht="8.25" customHeight="1" x14ac:dyDescent="0.2"/>
  </sheetData>
  <mergeCells count="29">
    <mergeCell ref="I10:J10"/>
    <mergeCell ref="I7:J7"/>
    <mergeCell ref="I8:J8"/>
    <mergeCell ref="I9:J9"/>
    <mergeCell ref="I70:J70"/>
    <mergeCell ref="I47:J47"/>
    <mergeCell ref="I54:J54"/>
    <mergeCell ref="I55:J55"/>
    <mergeCell ref="I18:J18"/>
    <mergeCell ref="I19:J19"/>
    <mergeCell ref="I53:J53"/>
    <mergeCell ref="I20:J20"/>
    <mergeCell ref="I37:J37"/>
    <mergeCell ref="I38:J38"/>
    <mergeCell ref="I39:J39"/>
    <mergeCell ref="I26:J26"/>
    <mergeCell ref="I72:J72"/>
    <mergeCell ref="I60:J60"/>
    <mergeCell ref="I61:J61"/>
    <mergeCell ref="I62:J62"/>
    <mergeCell ref="I63:J63"/>
    <mergeCell ref="I69:J69"/>
    <mergeCell ref="I71:J71"/>
    <mergeCell ref="I27:J27"/>
    <mergeCell ref="I28:J28"/>
    <mergeCell ref="I29:J29"/>
    <mergeCell ref="I48:J48"/>
    <mergeCell ref="I36:J36"/>
    <mergeCell ref="I46:J46"/>
  </mergeCells>
  <phoneticPr fontId="3" type="noConversion"/>
  <printOptions horizontalCentered="1"/>
  <pageMargins left="0.5" right="0.5" top="0.5" bottom="0.5" header="0.4" footer="0.5"/>
  <pageSetup scale="80" orientation="portrait" r:id="rId1"/>
  <headerFooter alignWithMargins="0">
    <oddFooter>&amp;L&amp;8DWM/UST - Claim 1-17-2017&amp;R&amp;8(See also 2017 RRD for Task Details)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7"/>
    <pageSetUpPr fitToPage="1"/>
  </sheetPr>
  <dimension ref="A1:P89"/>
  <sheetViews>
    <sheetView view="pageBreakPreview" zoomScaleNormal="100" zoomScaleSheetLayoutView="100" workbookViewId="0">
      <selection activeCell="J116" sqref="J116"/>
    </sheetView>
  </sheetViews>
  <sheetFormatPr defaultRowHeight="12.75" x14ac:dyDescent="0.2"/>
  <cols>
    <col min="1" max="1" width="10.42578125" style="3" customWidth="1"/>
    <col min="2" max="2" width="13.28515625" style="3" customWidth="1"/>
    <col min="3" max="3" width="12" style="3" customWidth="1"/>
    <col min="4" max="4" width="11.28515625" style="3" customWidth="1"/>
    <col min="5" max="5" width="12.28515625" style="3" customWidth="1"/>
    <col min="6" max="6" width="13" style="3" customWidth="1"/>
    <col min="7" max="7" width="10.5703125" style="3" customWidth="1"/>
    <col min="8" max="8" width="14.42578125" style="3" customWidth="1"/>
    <col min="9" max="9" width="13.7109375" style="3" customWidth="1"/>
    <col min="10" max="10" width="14.5703125" style="3" customWidth="1"/>
    <col min="11" max="11" width="2.7109375" style="3" customWidth="1"/>
    <col min="12" max="12" width="2.42578125" style="3" bestFit="1" customWidth="1"/>
    <col min="13" max="13" width="9" style="3" customWidth="1"/>
  </cols>
  <sheetData>
    <row r="1" spans="1:13" s="184" customFormat="1" x14ac:dyDescent="0.2">
      <c r="A1" s="306" t="s">
        <v>635</v>
      </c>
      <c r="B1" s="1157" t="str">
        <f>IF('Cost Summary Forms'!J1&gt;0,'Cost Summary Forms'!J1,"")</f>
        <v/>
      </c>
      <c r="C1" s="185" t="s">
        <v>287</v>
      </c>
      <c r="D1" s="36"/>
      <c r="E1" s="192"/>
      <c r="F1" s="1156" t="str">
        <f>IF('Cost Summary Forms'!E3&gt;0,'Cost Summary Forms'!E3,"")</f>
        <v/>
      </c>
      <c r="G1" s="192"/>
      <c r="H1" s="192"/>
      <c r="I1" s="192"/>
      <c r="J1" s="185" t="s">
        <v>507</v>
      </c>
      <c r="K1" s="186"/>
      <c r="L1" s="187" t="s">
        <v>467</v>
      </c>
      <c r="M1" s="1128"/>
    </row>
    <row r="2" spans="1:13" s="184" customFormat="1" ht="24.75" customHeight="1" x14ac:dyDescent="0.25">
      <c r="A2" s="123" t="s">
        <v>1130</v>
      </c>
      <c r="B2" s="124"/>
      <c r="C2" s="124"/>
      <c r="D2" s="124"/>
      <c r="E2" s="124"/>
      <c r="F2" s="189"/>
      <c r="G2" s="189"/>
      <c r="H2" s="189"/>
      <c r="I2" s="189"/>
      <c r="J2" s="189"/>
      <c r="K2" s="307"/>
      <c r="L2" s="124"/>
    </row>
    <row r="3" spans="1:13" ht="10.5" customHeight="1" x14ac:dyDescent="0.2"/>
    <row r="4" spans="1:13" ht="14.25" x14ac:dyDescent="0.2">
      <c r="A4" s="329" t="s">
        <v>1064</v>
      </c>
    </row>
    <row r="5" spans="1:13" ht="6" customHeight="1" x14ac:dyDescent="0.2">
      <c r="A5" s="329"/>
    </row>
    <row r="6" spans="1:13" x14ac:dyDescent="0.2">
      <c r="A6" s="350"/>
      <c r="B6" s="388" t="s">
        <v>1117</v>
      </c>
      <c r="C6" s="386" t="s">
        <v>1057</v>
      </c>
      <c r="D6" s="386" t="s">
        <v>53</v>
      </c>
      <c r="E6" s="388" t="s">
        <v>1060</v>
      </c>
      <c r="F6" s="412" t="s">
        <v>1062</v>
      </c>
      <c r="G6" s="388" t="s">
        <v>1117</v>
      </c>
      <c r="H6" s="387" t="s">
        <v>460</v>
      </c>
      <c r="I6" s="387" t="s">
        <v>461</v>
      </c>
      <c r="J6" s="387" t="s">
        <v>733</v>
      </c>
    </row>
    <row r="7" spans="1:13" x14ac:dyDescent="0.2">
      <c r="A7" s="386" t="s">
        <v>1115</v>
      </c>
      <c r="B7" s="388" t="s">
        <v>1058</v>
      </c>
      <c r="C7" s="386" t="s">
        <v>1079</v>
      </c>
      <c r="D7" s="386" t="s">
        <v>1059</v>
      </c>
      <c r="E7" s="412" t="s">
        <v>1053</v>
      </c>
      <c r="F7" s="412" t="s">
        <v>1063</v>
      </c>
      <c r="G7" s="388" t="s">
        <v>1131</v>
      </c>
      <c r="H7" s="387" t="s">
        <v>462</v>
      </c>
      <c r="I7" s="387" t="s">
        <v>463</v>
      </c>
      <c r="J7" s="387" t="s">
        <v>734</v>
      </c>
    </row>
    <row r="8" spans="1:13" ht="14.25" x14ac:dyDescent="0.2">
      <c r="A8" s="386" t="s">
        <v>461</v>
      </c>
      <c r="B8" s="410" t="s">
        <v>1054</v>
      </c>
      <c r="C8" s="389" t="s">
        <v>1055</v>
      </c>
      <c r="D8" s="410" t="s">
        <v>1066</v>
      </c>
      <c r="E8" s="411" t="s">
        <v>1056</v>
      </c>
      <c r="F8" s="412" t="s">
        <v>1061</v>
      </c>
      <c r="G8" s="386" t="s">
        <v>1075</v>
      </c>
      <c r="H8" s="387" t="s">
        <v>465</v>
      </c>
      <c r="I8" s="387" t="s">
        <v>466</v>
      </c>
      <c r="J8" s="390" t="s">
        <v>87</v>
      </c>
      <c r="K8" s="1354" t="s">
        <v>1118</v>
      </c>
      <c r="L8" s="1354"/>
      <c r="M8" s="1354"/>
    </row>
    <row r="9" spans="1:13" x14ac:dyDescent="0.2">
      <c r="A9" s="1142"/>
      <c r="B9" s="16"/>
      <c r="C9" s="1143"/>
      <c r="D9" s="1143"/>
      <c r="E9" s="391"/>
      <c r="F9" s="16"/>
      <c r="G9" s="16"/>
      <c r="H9" s="16"/>
      <c r="I9" s="1146"/>
      <c r="J9" s="16"/>
      <c r="K9" s="1355">
        <f t="shared" ref="K9:K16" si="0">D9*E9</f>
        <v>0</v>
      </c>
      <c r="L9" s="1356"/>
      <c r="M9" s="1357"/>
    </row>
    <row r="10" spans="1:13" x14ac:dyDescent="0.2">
      <c r="A10" s="1142"/>
      <c r="B10" s="16"/>
      <c r="C10" s="1143"/>
      <c r="D10" s="1143"/>
      <c r="E10" s="391"/>
      <c r="F10" s="16"/>
      <c r="G10" s="16"/>
      <c r="H10" s="16"/>
      <c r="I10" s="1146"/>
      <c r="J10" s="16"/>
      <c r="K10" s="1355">
        <f t="shared" si="0"/>
        <v>0</v>
      </c>
      <c r="L10" s="1356"/>
      <c r="M10" s="1357"/>
    </row>
    <row r="11" spans="1:13" x14ac:dyDescent="0.2">
      <c r="A11" s="1142"/>
      <c r="B11" s="16"/>
      <c r="C11" s="1143"/>
      <c r="D11" s="1143"/>
      <c r="E11" s="391"/>
      <c r="F11" s="16"/>
      <c r="G11" s="16"/>
      <c r="H11" s="16"/>
      <c r="I11" s="1146"/>
      <c r="J11" s="16"/>
      <c r="K11" s="1355">
        <f t="shared" si="0"/>
        <v>0</v>
      </c>
      <c r="L11" s="1356"/>
      <c r="M11" s="1357"/>
    </row>
    <row r="12" spans="1:13" x14ac:dyDescent="0.2">
      <c r="A12" s="1142"/>
      <c r="B12" s="16"/>
      <c r="C12" s="1143"/>
      <c r="D12" s="1143"/>
      <c r="E12" s="391"/>
      <c r="F12" s="16"/>
      <c r="G12" s="16"/>
      <c r="H12" s="16"/>
      <c r="I12" s="1146"/>
      <c r="J12" s="16"/>
      <c r="K12" s="1355">
        <f t="shared" si="0"/>
        <v>0</v>
      </c>
      <c r="L12" s="1356"/>
      <c r="M12" s="1357"/>
    </row>
    <row r="13" spans="1:13" x14ac:dyDescent="0.2">
      <c r="A13" s="1142"/>
      <c r="B13" s="16"/>
      <c r="C13" s="1143"/>
      <c r="D13" s="1143"/>
      <c r="E13" s="391"/>
      <c r="F13" s="16"/>
      <c r="G13" s="16"/>
      <c r="H13" s="16"/>
      <c r="I13" s="1146"/>
      <c r="J13" s="16"/>
      <c r="K13" s="1355">
        <f t="shared" si="0"/>
        <v>0</v>
      </c>
      <c r="L13" s="1356"/>
      <c r="M13" s="1357"/>
    </row>
    <row r="14" spans="1:13" x14ac:dyDescent="0.2">
      <c r="A14" s="1142"/>
      <c r="B14" s="16"/>
      <c r="C14" s="1143"/>
      <c r="D14" s="1143"/>
      <c r="E14" s="391"/>
      <c r="F14" s="16"/>
      <c r="G14" s="16"/>
      <c r="H14" s="16"/>
      <c r="I14" s="1146"/>
      <c r="J14" s="16"/>
      <c r="K14" s="1355">
        <f t="shared" si="0"/>
        <v>0</v>
      </c>
      <c r="L14" s="1356"/>
      <c r="M14" s="1357"/>
    </row>
    <row r="15" spans="1:13" x14ac:dyDescent="0.2">
      <c r="A15" s="1142"/>
      <c r="B15" s="16"/>
      <c r="C15" s="1143"/>
      <c r="D15" s="1143"/>
      <c r="E15" s="391"/>
      <c r="F15" s="16"/>
      <c r="G15" s="16"/>
      <c r="H15" s="16"/>
      <c r="I15" s="1146"/>
      <c r="J15" s="16"/>
      <c r="K15" s="1355">
        <f t="shared" si="0"/>
        <v>0</v>
      </c>
      <c r="L15" s="1356"/>
      <c r="M15" s="1357"/>
    </row>
    <row r="16" spans="1:13" ht="13.5" thickBot="1" x14ac:dyDescent="0.25">
      <c r="A16" s="1142"/>
      <c r="B16" s="16"/>
      <c r="C16" s="1143"/>
      <c r="D16" s="1143"/>
      <c r="E16" s="391"/>
      <c r="F16" s="16"/>
      <c r="G16" s="16"/>
      <c r="H16" s="16"/>
      <c r="I16" s="1146"/>
      <c r="J16" s="16"/>
      <c r="K16" s="1355">
        <f t="shared" si="0"/>
        <v>0</v>
      </c>
      <c r="L16" s="1356"/>
      <c r="M16" s="1357"/>
    </row>
    <row r="17" spans="1:15" ht="13.5" thickBot="1" x14ac:dyDescent="0.25">
      <c r="B17" s="392"/>
      <c r="H17" s="37"/>
      <c r="J17" s="393" t="s">
        <v>1065</v>
      </c>
      <c r="K17" s="1358">
        <f>SUM(K9:M16)</f>
        <v>0</v>
      </c>
      <c r="L17" s="1359"/>
      <c r="M17" s="1360"/>
    </row>
    <row r="18" spans="1:15" ht="6" customHeight="1" x14ac:dyDescent="0.2">
      <c r="A18" s="26"/>
      <c r="B18" s="588"/>
      <c r="C18" s="26"/>
      <c r="D18" s="26"/>
      <c r="E18" s="26"/>
      <c r="F18" s="26"/>
      <c r="G18" s="26"/>
      <c r="H18" s="36"/>
      <c r="I18" s="26"/>
      <c r="J18" s="589"/>
      <c r="K18" s="590"/>
      <c r="L18" s="590"/>
      <c r="M18" s="590"/>
    </row>
    <row r="19" spans="1:15" ht="6" customHeight="1" x14ac:dyDescent="0.2">
      <c r="B19" s="392"/>
      <c r="H19" s="37"/>
      <c r="J19" s="423"/>
      <c r="K19" s="424"/>
      <c r="L19" s="424"/>
      <c r="M19" s="424"/>
    </row>
    <row r="20" spans="1:15" ht="14.25" x14ac:dyDescent="0.2">
      <c r="A20" s="329" t="s">
        <v>105</v>
      </c>
      <c r="B20" s="591"/>
      <c r="C20" s="425" t="s">
        <v>253</v>
      </c>
      <c r="K20" s="350"/>
    </row>
    <row r="21" spans="1:15" ht="8.25" customHeight="1" x14ac:dyDescent="0.2">
      <c r="A21" s="329"/>
      <c r="K21" s="350"/>
    </row>
    <row r="22" spans="1:15" x14ac:dyDescent="0.2">
      <c r="A22" s="386" t="s">
        <v>1074</v>
      </c>
      <c r="B22" s="386" t="s">
        <v>493</v>
      </c>
      <c r="C22" s="386" t="s">
        <v>493</v>
      </c>
      <c r="D22" s="386" t="s">
        <v>53</v>
      </c>
      <c r="E22" s="386" t="s">
        <v>1117</v>
      </c>
      <c r="F22" s="386" t="s">
        <v>1117</v>
      </c>
      <c r="G22" s="386" t="s">
        <v>1117</v>
      </c>
      <c r="H22" s="386" t="s">
        <v>1070</v>
      </c>
      <c r="I22" s="386" t="s">
        <v>1134</v>
      </c>
      <c r="L22" s="404"/>
    </row>
    <row r="23" spans="1:15" x14ac:dyDescent="0.2">
      <c r="A23" s="386" t="s">
        <v>493</v>
      </c>
      <c r="B23" s="386" t="s">
        <v>1119</v>
      </c>
      <c r="C23" s="386" t="s">
        <v>1077</v>
      </c>
      <c r="D23" s="386" t="s">
        <v>1116</v>
      </c>
      <c r="E23" s="386" t="s">
        <v>1132</v>
      </c>
      <c r="F23" s="386" t="s">
        <v>1069</v>
      </c>
      <c r="G23" s="388" t="s">
        <v>1131</v>
      </c>
      <c r="H23" s="386" t="s">
        <v>1071</v>
      </c>
      <c r="I23" s="386" t="s">
        <v>1072</v>
      </c>
      <c r="J23" s="386" t="s">
        <v>1133</v>
      </c>
      <c r="L23" s="404"/>
      <c r="N23" s="3"/>
    </row>
    <row r="24" spans="1:15" ht="14.25" x14ac:dyDescent="0.2">
      <c r="A24" s="386" t="s">
        <v>1067</v>
      </c>
      <c r="B24" s="386" t="s">
        <v>461</v>
      </c>
      <c r="C24" s="422" t="s">
        <v>1078</v>
      </c>
      <c r="D24" s="410" t="s">
        <v>1066</v>
      </c>
      <c r="E24" s="410" t="s">
        <v>1056</v>
      </c>
      <c r="F24" s="386" t="s">
        <v>1068</v>
      </c>
      <c r="G24" s="386" t="s">
        <v>1075</v>
      </c>
      <c r="H24" s="410" t="s">
        <v>1076</v>
      </c>
      <c r="I24" s="411" t="s">
        <v>1073</v>
      </c>
      <c r="J24" s="386" t="s">
        <v>464</v>
      </c>
      <c r="K24" s="1354" t="s">
        <v>1118</v>
      </c>
      <c r="L24" s="1354"/>
      <c r="M24" s="1354"/>
    </row>
    <row r="25" spans="1:15" x14ac:dyDescent="0.2">
      <c r="A25" s="406"/>
      <c r="B25" s="407"/>
      <c r="C25" s="1114"/>
      <c r="D25" s="1114"/>
      <c r="E25" s="409"/>
      <c r="F25" s="1116"/>
      <c r="G25" s="1114"/>
      <c r="H25" s="1114"/>
      <c r="I25" s="406"/>
      <c r="J25" s="414"/>
      <c r="K25" s="1348">
        <f t="shared" ref="K25:K32" si="1">E25*D25</f>
        <v>0</v>
      </c>
      <c r="L25" s="1349"/>
      <c r="M25" s="1350"/>
      <c r="N25" s="3"/>
    </row>
    <row r="26" spans="1:15" x14ac:dyDescent="0.2">
      <c r="A26" s="406"/>
      <c r="B26" s="407"/>
      <c r="C26" s="1114"/>
      <c r="D26" s="1114"/>
      <c r="E26" s="409"/>
      <c r="F26" s="1116"/>
      <c r="G26" s="1114"/>
      <c r="H26" s="1114"/>
      <c r="I26" s="406"/>
      <c r="J26" s="414"/>
      <c r="K26" s="1348">
        <f t="shared" si="1"/>
        <v>0</v>
      </c>
      <c r="L26" s="1349"/>
      <c r="M26" s="1350"/>
      <c r="N26" s="3"/>
    </row>
    <row r="27" spans="1:15" x14ac:dyDescent="0.2">
      <c r="A27" s="406"/>
      <c r="B27" s="407"/>
      <c r="C27" s="1114"/>
      <c r="D27" s="1114"/>
      <c r="E27" s="409"/>
      <c r="F27" s="1116"/>
      <c r="G27" s="1114"/>
      <c r="H27" s="1114"/>
      <c r="I27" s="406"/>
      <c r="J27" s="414"/>
      <c r="K27" s="1348">
        <f t="shared" si="1"/>
        <v>0</v>
      </c>
      <c r="L27" s="1349"/>
      <c r="M27" s="1350"/>
      <c r="N27" s="3"/>
      <c r="O27" s="3"/>
    </row>
    <row r="28" spans="1:15" x14ac:dyDescent="0.2">
      <c r="A28" s="406"/>
      <c r="B28" s="407"/>
      <c r="C28" s="1114"/>
      <c r="D28" s="1114"/>
      <c r="E28" s="409"/>
      <c r="F28" s="1116"/>
      <c r="G28" s="1114"/>
      <c r="H28" s="1114"/>
      <c r="I28" s="406"/>
      <c r="J28" s="414"/>
      <c r="K28" s="1348">
        <f t="shared" si="1"/>
        <v>0</v>
      </c>
      <c r="L28" s="1349"/>
      <c r="M28" s="1350"/>
      <c r="N28" s="3"/>
      <c r="O28" s="3"/>
    </row>
    <row r="29" spans="1:15" x14ac:dyDescent="0.2">
      <c r="A29" s="406"/>
      <c r="B29" s="407"/>
      <c r="C29" s="1114"/>
      <c r="D29" s="1114"/>
      <c r="E29" s="409"/>
      <c r="F29" s="1116"/>
      <c r="G29" s="1114"/>
      <c r="H29" s="1114"/>
      <c r="I29" s="406"/>
      <c r="J29" s="414"/>
      <c r="K29" s="1348">
        <f t="shared" si="1"/>
        <v>0</v>
      </c>
      <c r="L29" s="1349"/>
      <c r="M29" s="1350"/>
      <c r="N29" s="3"/>
      <c r="O29" s="3"/>
    </row>
    <row r="30" spans="1:15" x14ac:dyDescent="0.2">
      <c r="A30" s="406"/>
      <c r="B30" s="407"/>
      <c r="C30" s="1114"/>
      <c r="D30" s="1114"/>
      <c r="E30" s="409"/>
      <c r="F30" s="1116"/>
      <c r="G30" s="1114"/>
      <c r="H30" s="1114"/>
      <c r="I30" s="406"/>
      <c r="J30" s="414"/>
      <c r="K30" s="1348">
        <f t="shared" si="1"/>
        <v>0</v>
      </c>
      <c r="L30" s="1349"/>
      <c r="M30" s="1350"/>
      <c r="N30" s="3"/>
    </row>
    <row r="31" spans="1:15" x14ac:dyDescent="0.2">
      <c r="A31" s="406"/>
      <c r="B31" s="407"/>
      <c r="C31" s="1114"/>
      <c r="D31" s="1114"/>
      <c r="E31" s="409"/>
      <c r="F31" s="1116"/>
      <c r="G31" s="1114"/>
      <c r="H31" s="1114"/>
      <c r="I31" s="406"/>
      <c r="J31" s="414"/>
      <c r="K31" s="1348">
        <f t="shared" si="1"/>
        <v>0</v>
      </c>
      <c r="L31" s="1349"/>
      <c r="M31" s="1350"/>
      <c r="N31" s="3"/>
      <c r="O31" s="3"/>
    </row>
    <row r="32" spans="1:15" ht="13.5" thickBot="1" x14ac:dyDescent="0.25">
      <c r="A32" s="406"/>
      <c r="B32" s="407"/>
      <c r="C32" s="1114"/>
      <c r="D32" s="1114"/>
      <c r="E32" s="409"/>
      <c r="F32" s="1116"/>
      <c r="G32" s="1114"/>
      <c r="H32" s="1114"/>
      <c r="I32" s="406"/>
      <c r="J32" s="414"/>
      <c r="K32" s="1351">
        <f t="shared" si="1"/>
        <v>0</v>
      </c>
      <c r="L32" s="1352"/>
      <c r="M32" s="1353"/>
      <c r="N32" s="3"/>
      <c r="O32" s="3"/>
    </row>
    <row r="33" spans="1:15" ht="13.5" thickBot="1" x14ac:dyDescent="0.25">
      <c r="B33" s="403"/>
      <c r="H33" s="415"/>
      <c r="I33" s="393" t="s">
        <v>1080</v>
      </c>
      <c r="J33" s="426" t="str">
        <f>"Task "&amp;B20</f>
        <v xml:space="preserve">Task </v>
      </c>
      <c r="K33" s="1345"/>
      <c r="L33" s="1346"/>
      <c r="M33" s="1347"/>
      <c r="N33" s="3"/>
    </row>
    <row r="34" spans="1:15" ht="6" customHeight="1" x14ac:dyDescent="0.2">
      <c r="A34" s="26"/>
      <c r="B34" s="588"/>
      <c r="C34" s="26"/>
      <c r="D34" s="26"/>
      <c r="E34" s="26"/>
      <c r="F34" s="26"/>
      <c r="G34" s="26"/>
      <c r="H34" s="36"/>
      <c r="I34" s="26"/>
      <c r="J34" s="589"/>
      <c r="K34" s="590"/>
      <c r="L34" s="590"/>
      <c r="M34" s="590"/>
    </row>
    <row r="35" spans="1:15" ht="6" customHeight="1" x14ac:dyDescent="0.2">
      <c r="B35" s="403"/>
      <c r="H35" s="415"/>
      <c r="I35" s="423"/>
      <c r="J35" s="427"/>
      <c r="K35" s="428"/>
      <c r="L35" s="428"/>
      <c r="M35" s="428"/>
      <c r="N35" s="3"/>
    </row>
    <row r="36" spans="1:15" ht="14.25" x14ac:dyDescent="0.2">
      <c r="A36" s="329" t="s">
        <v>105</v>
      </c>
      <c r="B36" s="591"/>
      <c r="C36" s="425" t="s">
        <v>253</v>
      </c>
      <c r="K36" s="350"/>
    </row>
    <row r="37" spans="1:15" ht="8.25" customHeight="1" x14ac:dyDescent="0.2">
      <c r="A37" s="329"/>
      <c r="K37" s="350"/>
    </row>
    <row r="38" spans="1:15" x14ac:dyDescent="0.2">
      <c r="A38" s="386" t="s">
        <v>1074</v>
      </c>
      <c r="B38" s="386" t="s">
        <v>493</v>
      </c>
      <c r="C38" s="386" t="s">
        <v>493</v>
      </c>
      <c r="D38" s="386" t="s">
        <v>53</v>
      </c>
      <c r="E38" s="386" t="s">
        <v>1117</v>
      </c>
      <c r="F38" s="386" t="s">
        <v>1117</v>
      </c>
      <c r="G38" s="386" t="s">
        <v>1117</v>
      </c>
      <c r="H38" s="386" t="s">
        <v>1070</v>
      </c>
      <c r="I38" s="386" t="s">
        <v>1134</v>
      </c>
      <c r="L38" s="404"/>
    </row>
    <row r="39" spans="1:15" x14ac:dyDescent="0.2">
      <c r="A39" s="386" t="s">
        <v>493</v>
      </c>
      <c r="B39" s="386" t="s">
        <v>1119</v>
      </c>
      <c r="C39" s="386" t="s">
        <v>1077</v>
      </c>
      <c r="D39" s="386" t="s">
        <v>1116</v>
      </c>
      <c r="E39" s="386" t="s">
        <v>1132</v>
      </c>
      <c r="F39" s="386" t="s">
        <v>1069</v>
      </c>
      <c r="G39" s="388" t="s">
        <v>1131</v>
      </c>
      <c r="H39" s="386" t="s">
        <v>1071</v>
      </c>
      <c r="I39" s="386" t="s">
        <v>1072</v>
      </c>
      <c r="J39" s="386" t="s">
        <v>1133</v>
      </c>
      <c r="L39" s="404"/>
      <c r="N39" s="3"/>
    </row>
    <row r="40" spans="1:15" ht="14.25" x14ac:dyDescent="0.2">
      <c r="A40" s="386" t="s">
        <v>1067</v>
      </c>
      <c r="B40" s="386" t="s">
        <v>461</v>
      </c>
      <c r="C40" s="422" t="s">
        <v>1078</v>
      </c>
      <c r="D40" s="410" t="s">
        <v>1066</v>
      </c>
      <c r="E40" s="410" t="s">
        <v>1056</v>
      </c>
      <c r="F40" s="386" t="s">
        <v>1068</v>
      </c>
      <c r="G40" s="386" t="s">
        <v>1075</v>
      </c>
      <c r="H40" s="410" t="s">
        <v>1076</v>
      </c>
      <c r="I40" s="411" t="s">
        <v>1073</v>
      </c>
      <c r="J40" s="386" t="s">
        <v>464</v>
      </c>
      <c r="K40" s="1354" t="s">
        <v>1118</v>
      </c>
      <c r="L40" s="1354"/>
      <c r="M40" s="1354"/>
    </row>
    <row r="41" spans="1:15" x14ac:dyDescent="0.2">
      <c r="A41" s="406"/>
      <c r="B41" s="407"/>
      <c r="C41" s="1114"/>
      <c r="D41" s="1114"/>
      <c r="E41" s="409"/>
      <c r="F41" s="1116"/>
      <c r="G41" s="1114"/>
      <c r="H41" s="1114"/>
      <c r="I41" s="406"/>
      <c r="J41" s="414"/>
      <c r="K41" s="1348">
        <f t="shared" ref="K41:K48" si="2">E41*D41</f>
        <v>0</v>
      </c>
      <c r="L41" s="1349"/>
      <c r="M41" s="1350"/>
      <c r="N41" s="3"/>
    </row>
    <row r="42" spans="1:15" x14ac:dyDescent="0.2">
      <c r="A42" s="406"/>
      <c r="B42" s="407"/>
      <c r="C42" s="1114"/>
      <c r="D42" s="1114"/>
      <c r="E42" s="409"/>
      <c r="F42" s="1116"/>
      <c r="G42" s="1114"/>
      <c r="H42" s="1114"/>
      <c r="I42" s="406"/>
      <c r="J42" s="414"/>
      <c r="K42" s="1348">
        <f t="shared" si="2"/>
        <v>0</v>
      </c>
      <c r="L42" s="1349"/>
      <c r="M42" s="1350"/>
      <c r="N42" s="3"/>
      <c r="O42" s="3"/>
    </row>
    <row r="43" spans="1:15" x14ac:dyDescent="0.2">
      <c r="A43" s="406"/>
      <c r="B43" s="407"/>
      <c r="C43" s="1114"/>
      <c r="D43" s="1114"/>
      <c r="E43" s="409"/>
      <c r="F43" s="1116"/>
      <c r="G43" s="1114"/>
      <c r="H43" s="1114"/>
      <c r="I43" s="406"/>
      <c r="J43" s="414"/>
      <c r="K43" s="1348">
        <f t="shared" si="2"/>
        <v>0</v>
      </c>
      <c r="L43" s="1349"/>
      <c r="M43" s="1350"/>
      <c r="N43" s="3"/>
      <c r="O43" s="3"/>
    </row>
    <row r="44" spans="1:15" x14ac:dyDescent="0.2">
      <c r="A44" s="406"/>
      <c r="B44" s="407"/>
      <c r="C44" s="1114"/>
      <c r="D44" s="1114"/>
      <c r="E44" s="409"/>
      <c r="F44" s="1116"/>
      <c r="G44" s="1114"/>
      <c r="H44" s="1114"/>
      <c r="I44" s="406"/>
      <c r="J44" s="414"/>
      <c r="K44" s="1348">
        <f t="shared" si="2"/>
        <v>0</v>
      </c>
      <c r="L44" s="1349"/>
      <c r="M44" s="1350"/>
      <c r="N44" s="3"/>
      <c r="O44" s="3"/>
    </row>
    <row r="45" spans="1:15" x14ac:dyDescent="0.2">
      <c r="A45" s="406"/>
      <c r="B45" s="407"/>
      <c r="C45" s="1114"/>
      <c r="D45" s="1114"/>
      <c r="E45" s="409"/>
      <c r="F45" s="1116"/>
      <c r="G45" s="1114"/>
      <c r="H45" s="1114"/>
      <c r="I45" s="406"/>
      <c r="J45" s="414"/>
      <c r="K45" s="1348">
        <f t="shared" si="2"/>
        <v>0</v>
      </c>
      <c r="L45" s="1349"/>
      <c r="M45" s="1350"/>
      <c r="N45" s="3"/>
    </row>
    <row r="46" spans="1:15" x14ac:dyDescent="0.2">
      <c r="A46" s="406"/>
      <c r="B46" s="407"/>
      <c r="C46" s="1114"/>
      <c r="D46" s="1114"/>
      <c r="E46" s="409"/>
      <c r="F46" s="1116"/>
      <c r="G46" s="1114"/>
      <c r="H46" s="1114"/>
      <c r="I46" s="406"/>
      <c r="J46" s="414"/>
      <c r="K46" s="1348">
        <f t="shared" si="2"/>
        <v>0</v>
      </c>
      <c r="L46" s="1349"/>
      <c r="M46" s="1350"/>
      <c r="N46" s="3"/>
      <c r="O46" s="3"/>
    </row>
    <row r="47" spans="1:15" x14ac:dyDescent="0.2">
      <c r="A47" s="406"/>
      <c r="B47" s="407"/>
      <c r="C47" s="1114"/>
      <c r="D47" s="1114"/>
      <c r="E47" s="409"/>
      <c r="F47" s="1116"/>
      <c r="G47" s="1114"/>
      <c r="H47" s="1114"/>
      <c r="I47" s="406"/>
      <c r="J47" s="414"/>
      <c r="K47" s="1348">
        <f t="shared" si="2"/>
        <v>0</v>
      </c>
      <c r="L47" s="1349"/>
      <c r="M47" s="1350"/>
      <c r="N47" s="3"/>
      <c r="O47" s="3"/>
    </row>
    <row r="48" spans="1:15" ht="13.5" thickBot="1" x14ac:dyDescent="0.25">
      <c r="A48" s="406"/>
      <c r="B48" s="407"/>
      <c r="C48" s="1114"/>
      <c r="D48" s="1114"/>
      <c r="E48" s="409"/>
      <c r="F48" s="1116"/>
      <c r="G48" s="1114"/>
      <c r="H48" s="1114"/>
      <c r="I48" s="406"/>
      <c r="J48" s="414"/>
      <c r="K48" s="1351">
        <f t="shared" si="2"/>
        <v>0</v>
      </c>
      <c r="L48" s="1352"/>
      <c r="M48" s="1353"/>
      <c r="N48" s="3"/>
      <c r="O48" s="3"/>
    </row>
    <row r="49" spans="1:15" ht="13.5" thickBot="1" x14ac:dyDescent="0.25">
      <c r="B49" s="403"/>
      <c r="H49" s="415"/>
      <c r="I49" s="393" t="s">
        <v>1080</v>
      </c>
      <c r="J49" s="426" t="str">
        <f>"Task "&amp;B36</f>
        <v xml:space="preserve">Task </v>
      </c>
      <c r="K49" s="1345"/>
      <c r="L49" s="1346"/>
      <c r="M49" s="1347"/>
      <c r="N49" s="3"/>
    </row>
    <row r="50" spans="1:15" ht="6" customHeight="1" x14ac:dyDescent="0.2">
      <c r="A50" s="26"/>
      <c r="B50" s="588"/>
      <c r="C50" s="26"/>
      <c r="D50" s="26"/>
      <c r="E50" s="26"/>
      <c r="F50" s="26"/>
      <c r="G50" s="26"/>
      <c r="H50" s="36"/>
      <c r="I50" s="26"/>
      <c r="J50" s="589"/>
      <c r="K50" s="590"/>
      <c r="L50" s="590"/>
      <c r="M50" s="590"/>
    </row>
    <row r="51" spans="1:15" ht="6" customHeight="1" x14ac:dyDescent="0.2">
      <c r="B51" s="403"/>
      <c r="H51" s="415"/>
      <c r="I51" s="423"/>
      <c r="J51" s="427"/>
      <c r="K51" s="428"/>
      <c r="L51" s="428"/>
      <c r="M51" s="428"/>
      <c r="N51" s="3"/>
    </row>
    <row r="52" spans="1:15" ht="14.25" x14ac:dyDescent="0.2">
      <c r="A52" s="329" t="s">
        <v>105</v>
      </c>
      <c r="B52" s="591"/>
      <c r="C52" s="425" t="s">
        <v>253</v>
      </c>
      <c r="K52" s="350"/>
    </row>
    <row r="53" spans="1:15" ht="8.25" customHeight="1" x14ac:dyDescent="0.2">
      <c r="A53" s="329"/>
      <c r="K53" s="350"/>
    </row>
    <row r="54" spans="1:15" x14ac:dyDescent="0.2">
      <c r="A54" s="386" t="s">
        <v>1074</v>
      </c>
      <c r="B54" s="386" t="s">
        <v>493</v>
      </c>
      <c r="C54" s="386" t="s">
        <v>493</v>
      </c>
      <c r="D54" s="386" t="s">
        <v>53</v>
      </c>
      <c r="E54" s="386" t="s">
        <v>1117</v>
      </c>
      <c r="F54" s="386" t="s">
        <v>1117</v>
      </c>
      <c r="G54" s="386" t="s">
        <v>1117</v>
      </c>
      <c r="H54" s="386" t="s">
        <v>1070</v>
      </c>
      <c r="I54" s="386" t="s">
        <v>1134</v>
      </c>
      <c r="L54" s="404"/>
    </row>
    <row r="55" spans="1:15" x14ac:dyDescent="0.2">
      <c r="A55" s="386" t="s">
        <v>493</v>
      </c>
      <c r="B55" s="386" t="s">
        <v>1119</v>
      </c>
      <c r="C55" s="386" t="s">
        <v>1077</v>
      </c>
      <c r="D55" s="386" t="s">
        <v>1116</v>
      </c>
      <c r="E55" s="386" t="s">
        <v>1132</v>
      </c>
      <c r="F55" s="386" t="s">
        <v>1069</v>
      </c>
      <c r="G55" s="388" t="s">
        <v>1131</v>
      </c>
      <c r="H55" s="386" t="s">
        <v>1071</v>
      </c>
      <c r="I55" s="386" t="s">
        <v>1072</v>
      </c>
      <c r="J55" s="386" t="s">
        <v>1133</v>
      </c>
      <c r="L55" s="404"/>
      <c r="N55" s="3"/>
    </row>
    <row r="56" spans="1:15" ht="14.25" x14ac:dyDescent="0.2">
      <c r="A56" s="386" t="s">
        <v>1067</v>
      </c>
      <c r="B56" s="386" t="s">
        <v>461</v>
      </c>
      <c r="C56" s="422" t="s">
        <v>1078</v>
      </c>
      <c r="D56" s="410" t="s">
        <v>1066</v>
      </c>
      <c r="E56" s="410" t="s">
        <v>1056</v>
      </c>
      <c r="F56" s="386" t="s">
        <v>1068</v>
      </c>
      <c r="G56" s="386" t="s">
        <v>1075</v>
      </c>
      <c r="H56" s="410" t="s">
        <v>1076</v>
      </c>
      <c r="I56" s="411" t="s">
        <v>1073</v>
      </c>
      <c r="J56" s="386" t="s">
        <v>464</v>
      </c>
      <c r="K56" s="1354" t="s">
        <v>1118</v>
      </c>
      <c r="L56" s="1354"/>
      <c r="M56" s="1354"/>
    </row>
    <row r="57" spans="1:15" x14ac:dyDescent="0.2">
      <c r="A57" s="406"/>
      <c r="B57" s="407"/>
      <c r="C57" s="1114"/>
      <c r="D57" s="1114"/>
      <c r="E57" s="409"/>
      <c r="F57" s="1116"/>
      <c r="G57" s="1114"/>
      <c r="H57" s="1114"/>
      <c r="I57" s="406"/>
      <c r="J57" s="414"/>
      <c r="K57" s="1348">
        <f t="shared" ref="K57:K64" si="3">E57*D57</f>
        <v>0</v>
      </c>
      <c r="L57" s="1349"/>
      <c r="M57" s="1350"/>
      <c r="N57" s="3"/>
    </row>
    <row r="58" spans="1:15" x14ac:dyDescent="0.2">
      <c r="A58" s="406"/>
      <c r="B58" s="407"/>
      <c r="C58" s="1114"/>
      <c r="D58" s="1114"/>
      <c r="E58" s="409"/>
      <c r="F58" s="1116"/>
      <c r="G58" s="1114"/>
      <c r="H58" s="1114"/>
      <c r="I58" s="406"/>
      <c r="J58" s="414"/>
      <c r="K58" s="1348">
        <f t="shared" si="3"/>
        <v>0</v>
      </c>
      <c r="L58" s="1349"/>
      <c r="M58" s="1350"/>
      <c r="N58" s="3"/>
      <c r="O58" s="3"/>
    </row>
    <row r="59" spans="1:15" x14ac:dyDescent="0.2">
      <c r="A59" s="406"/>
      <c r="B59" s="407"/>
      <c r="C59" s="1114"/>
      <c r="D59" s="1114"/>
      <c r="E59" s="409"/>
      <c r="F59" s="1116"/>
      <c r="G59" s="1114"/>
      <c r="H59" s="1114"/>
      <c r="I59" s="406"/>
      <c r="J59" s="414"/>
      <c r="K59" s="1348">
        <f t="shared" si="3"/>
        <v>0</v>
      </c>
      <c r="L59" s="1349"/>
      <c r="M59" s="1350"/>
      <c r="N59" s="3"/>
      <c r="O59" s="3"/>
    </row>
    <row r="60" spans="1:15" x14ac:dyDescent="0.2">
      <c r="A60" s="406"/>
      <c r="B60" s="407"/>
      <c r="C60" s="1114"/>
      <c r="D60" s="1114"/>
      <c r="E60" s="409"/>
      <c r="F60" s="1116"/>
      <c r="G60" s="1114"/>
      <c r="H60" s="1114"/>
      <c r="I60" s="406"/>
      <c r="J60" s="414"/>
      <c r="K60" s="1348">
        <f t="shared" si="3"/>
        <v>0</v>
      </c>
      <c r="L60" s="1349"/>
      <c r="M60" s="1350"/>
      <c r="N60" s="3"/>
      <c r="O60" s="3"/>
    </row>
    <row r="61" spans="1:15" x14ac:dyDescent="0.2">
      <c r="A61" s="406"/>
      <c r="B61" s="407"/>
      <c r="C61" s="1114"/>
      <c r="D61" s="1114"/>
      <c r="E61" s="409"/>
      <c r="F61" s="1116"/>
      <c r="G61" s="1114"/>
      <c r="H61" s="1114"/>
      <c r="I61" s="406"/>
      <c r="J61" s="414"/>
      <c r="K61" s="1348">
        <f t="shared" si="3"/>
        <v>0</v>
      </c>
      <c r="L61" s="1349"/>
      <c r="M61" s="1350"/>
      <c r="N61" s="3"/>
    </row>
    <row r="62" spans="1:15" x14ac:dyDescent="0.2">
      <c r="A62" s="406"/>
      <c r="B62" s="407"/>
      <c r="C62" s="1114"/>
      <c r="D62" s="1114"/>
      <c r="E62" s="409"/>
      <c r="F62" s="1116"/>
      <c r="G62" s="1114"/>
      <c r="H62" s="1114"/>
      <c r="I62" s="406"/>
      <c r="J62" s="414"/>
      <c r="K62" s="1348">
        <f t="shared" si="3"/>
        <v>0</v>
      </c>
      <c r="L62" s="1349"/>
      <c r="M62" s="1350"/>
      <c r="N62" s="3"/>
      <c r="O62" s="3"/>
    </row>
    <row r="63" spans="1:15" x14ac:dyDescent="0.2">
      <c r="A63" s="406"/>
      <c r="B63" s="407"/>
      <c r="C63" s="1114"/>
      <c r="D63" s="1114"/>
      <c r="E63" s="409"/>
      <c r="F63" s="1116"/>
      <c r="G63" s="1114"/>
      <c r="H63" s="1114"/>
      <c r="I63" s="406"/>
      <c r="J63" s="414"/>
      <c r="K63" s="1348">
        <f t="shared" si="3"/>
        <v>0</v>
      </c>
      <c r="L63" s="1349"/>
      <c r="M63" s="1350"/>
      <c r="N63" s="3"/>
      <c r="O63" s="3"/>
    </row>
    <row r="64" spans="1:15" ht="13.5" thickBot="1" x14ac:dyDescent="0.25">
      <c r="A64" s="406"/>
      <c r="B64" s="407"/>
      <c r="C64" s="1114"/>
      <c r="D64" s="1114"/>
      <c r="E64" s="409"/>
      <c r="F64" s="1116"/>
      <c r="G64" s="1114"/>
      <c r="H64" s="1114"/>
      <c r="I64" s="406"/>
      <c r="J64" s="414"/>
      <c r="K64" s="1351">
        <f t="shared" si="3"/>
        <v>0</v>
      </c>
      <c r="L64" s="1352"/>
      <c r="M64" s="1353"/>
      <c r="N64" s="3"/>
      <c r="O64" s="3"/>
    </row>
    <row r="65" spans="1:15" ht="13.5" thickBot="1" x14ac:dyDescent="0.25">
      <c r="B65" s="403"/>
      <c r="H65" s="415"/>
      <c r="I65" s="393" t="s">
        <v>1080</v>
      </c>
      <c r="J65" s="426" t="str">
        <f>"Task "&amp;B52</f>
        <v xml:space="preserve">Task </v>
      </c>
      <c r="K65" s="1345"/>
      <c r="L65" s="1346"/>
      <c r="M65" s="1347"/>
      <c r="N65" s="3"/>
    </row>
    <row r="66" spans="1:15" ht="6" customHeight="1" x14ac:dyDescent="0.2">
      <c r="A66" s="26"/>
      <c r="B66" s="588"/>
      <c r="C66" s="26"/>
      <c r="D66" s="26"/>
      <c r="E66" s="26"/>
      <c r="F66" s="26"/>
      <c r="G66" s="26"/>
      <c r="H66" s="36"/>
      <c r="I66" s="26"/>
      <c r="J66" s="589"/>
      <c r="K66" s="590"/>
      <c r="L66" s="590"/>
      <c r="M66" s="590"/>
    </row>
    <row r="67" spans="1:15" x14ac:dyDescent="0.2">
      <c r="A67" s="592" t="s">
        <v>471</v>
      </c>
      <c r="B67" s="403"/>
      <c r="H67" s="415"/>
      <c r="I67" s="423"/>
      <c r="J67" s="427"/>
      <c r="K67" s="428"/>
      <c r="L67" s="428"/>
      <c r="M67" s="428"/>
      <c r="N67" s="3"/>
    </row>
    <row r="68" spans="1:15" x14ac:dyDescent="0.2">
      <c r="A68" s="594" t="s">
        <v>261</v>
      </c>
      <c r="N68" s="31"/>
    </row>
    <row r="69" spans="1:15" x14ac:dyDescent="0.2">
      <c r="A69" s="595" t="s">
        <v>1506</v>
      </c>
      <c r="N69" s="31"/>
    </row>
    <row r="70" spans="1:15" x14ac:dyDescent="0.2">
      <c r="A70" s="595" t="s">
        <v>1507</v>
      </c>
      <c r="N70" s="31"/>
    </row>
    <row r="71" spans="1:15" x14ac:dyDescent="0.2">
      <c r="A71" s="595" t="s">
        <v>1508</v>
      </c>
      <c r="N71" s="31"/>
    </row>
    <row r="72" spans="1:15" ht="6" customHeight="1" x14ac:dyDescent="0.2">
      <c r="A72" s="26"/>
      <c r="B72" s="588"/>
      <c r="C72" s="26"/>
      <c r="D72" s="26"/>
      <c r="E72" s="26"/>
      <c r="F72" s="26"/>
      <c r="G72" s="26"/>
      <c r="H72" s="36"/>
      <c r="I72" s="26"/>
      <c r="J72" s="589"/>
      <c r="K72" s="590"/>
      <c r="L72" s="590"/>
      <c r="M72" s="590"/>
    </row>
    <row r="73" spans="1:15" ht="6" customHeight="1" x14ac:dyDescent="0.2">
      <c r="B73" s="403"/>
      <c r="H73" s="415"/>
      <c r="I73" s="423"/>
      <c r="J73" s="427"/>
      <c r="K73" s="428"/>
      <c r="L73" s="428"/>
      <c r="M73" s="428"/>
      <c r="N73" s="3"/>
    </row>
    <row r="74" spans="1:15" x14ac:dyDescent="0.2">
      <c r="A74" s="350" t="s">
        <v>1081</v>
      </c>
      <c r="G74" s="350" t="s">
        <v>1509</v>
      </c>
      <c r="N74" s="31"/>
    </row>
    <row r="75" spans="1:15" ht="4.5" customHeight="1" x14ac:dyDescent="0.2">
      <c r="A75" s="350"/>
      <c r="H75" s="350"/>
      <c r="N75" s="31"/>
    </row>
    <row r="76" spans="1:15" x14ac:dyDescent="0.2">
      <c r="B76" s="387" t="s">
        <v>460</v>
      </c>
      <c r="C76" s="387" t="s">
        <v>461</v>
      </c>
      <c r="D76" s="396" t="s">
        <v>1120</v>
      </c>
      <c r="H76" s="388" t="s">
        <v>1121</v>
      </c>
      <c r="I76" s="388" t="s">
        <v>1122</v>
      </c>
      <c r="J76" s="388" t="s">
        <v>1122</v>
      </c>
      <c r="N76" s="3"/>
      <c r="O76" s="415"/>
    </row>
    <row r="77" spans="1:15" s="3" customFormat="1" x14ac:dyDescent="0.2">
      <c r="A77" s="396" t="s">
        <v>1120</v>
      </c>
      <c r="B77" s="387" t="s">
        <v>161</v>
      </c>
      <c r="C77" s="387" t="s">
        <v>499</v>
      </c>
      <c r="D77" s="396" t="s">
        <v>583</v>
      </c>
      <c r="G77" s="396" t="s">
        <v>1120</v>
      </c>
      <c r="H77" s="396" t="s">
        <v>1123</v>
      </c>
      <c r="I77" s="396" t="s">
        <v>606</v>
      </c>
      <c r="J77" s="396" t="s">
        <v>606</v>
      </c>
      <c r="K77" s="416"/>
      <c r="L77" s="416"/>
    </row>
    <row r="78" spans="1:15" s="3" customFormat="1" x14ac:dyDescent="0.2">
      <c r="A78" s="397" t="s">
        <v>461</v>
      </c>
      <c r="B78" s="387" t="s">
        <v>465</v>
      </c>
      <c r="C78" s="387" t="s">
        <v>466</v>
      </c>
      <c r="D78" s="397" t="s">
        <v>1124</v>
      </c>
      <c r="G78" s="397" t="s">
        <v>461</v>
      </c>
      <c r="H78" s="397" t="s">
        <v>1125</v>
      </c>
      <c r="I78" s="397" t="s">
        <v>468</v>
      </c>
      <c r="J78" s="397" t="s">
        <v>1126</v>
      </c>
      <c r="K78" s="418"/>
      <c r="L78" s="418"/>
    </row>
    <row r="79" spans="1:15" s="3" customFormat="1" x14ac:dyDescent="0.2">
      <c r="A79" s="398"/>
      <c r="B79" s="394"/>
      <c r="C79" s="400"/>
      <c r="D79" s="399"/>
      <c r="G79" s="398"/>
      <c r="H79" s="1144"/>
      <c r="I79" s="399"/>
      <c r="J79" s="399">
        <f>H79*I79</f>
        <v>0</v>
      </c>
      <c r="K79" s="405"/>
      <c r="L79" s="405"/>
    </row>
    <row r="80" spans="1:15" s="3" customFormat="1" x14ac:dyDescent="0.2">
      <c r="A80" s="400"/>
      <c r="B80" s="394"/>
      <c r="C80" s="400"/>
      <c r="D80" s="395"/>
      <c r="G80" s="400"/>
      <c r="H80" s="1145"/>
      <c r="I80" s="395"/>
      <c r="J80" s="399">
        <f>H80*I80</f>
        <v>0</v>
      </c>
      <c r="K80" s="405"/>
      <c r="L80" s="405"/>
    </row>
    <row r="81" spans="1:16" s="3" customFormat="1" x14ac:dyDescent="0.2">
      <c r="A81" s="400"/>
      <c r="B81" s="394"/>
      <c r="C81" s="400"/>
      <c r="D81" s="395"/>
      <c r="G81" s="400"/>
      <c r="H81" s="1145"/>
      <c r="I81" s="395"/>
      <c r="J81" s="399">
        <f>H81*I81</f>
        <v>0</v>
      </c>
      <c r="K81" s="405"/>
      <c r="L81" s="405"/>
    </row>
    <row r="82" spans="1:16" s="3" customFormat="1" x14ac:dyDescent="0.2">
      <c r="A82" s="400"/>
      <c r="B82" s="394"/>
      <c r="C82" s="400"/>
      <c r="D82" s="395"/>
      <c r="G82" s="400"/>
      <c r="H82" s="1145"/>
      <c r="I82" s="395"/>
      <c r="J82" s="399">
        <f>H82*I82</f>
        <v>0</v>
      </c>
      <c r="K82" s="405"/>
      <c r="L82" s="405"/>
    </row>
    <row r="83" spans="1:16" s="3" customFormat="1" ht="13.5" thickBot="1" x14ac:dyDescent="0.25">
      <c r="A83" s="400"/>
      <c r="B83" s="394"/>
      <c r="C83" s="400"/>
      <c r="D83" s="395"/>
      <c r="G83" s="400"/>
      <c r="H83" s="1145"/>
      <c r="I83" s="395"/>
      <c r="J83" s="399">
        <f>H83*I83</f>
        <v>0</v>
      </c>
      <c r="K83" s="405"/>
      <c r="L83" s="405"/>
    </row>
    <row r="84" spans="1:16" s="3" customFormat="1" ht="13.5" thickBot="1" x14ac:dyDescent="0.25">
      <c r="C84" s="401" t="s">
        <v>1127</v>
      </c>
      <c r="D84" s="402">
        <f>SUM(D79:D83)</f>
        <v>0</v>
      </c>
      <c r="I84" s="401" t="s">
        <v>1510</v>
      </c>
      <c r="J84" s="402">
        <f>SUM(J79:J83)</f>
        <v>0</v>
      </c>
      <c r="N84" s="405"/>
      <c r="O84" s="405"/>
      <c r="P84" s="405"/>
    </row>
    <row r="85" spans="1:16" s="3" customFormat="1" ht="6.75" customHeight="1" x14ac:dyDescent="0.2">
      <c r="A85" s="417"/>
      <c r="B85" s="418"/>
      <c r="C85" s="419"/>
      <c r="D85" s="420"/>
      <c r="E85" s="421"/>
      <c r="F85" s="418"/>
      <c r="G85" s="418"/>
      <c r="H85" s="418"/>
      <c r="I85" s="405"/>
      <c r="J85" s="405"/>
      <c r="K85" s="405"/>
    </row>
    <row r="86" spans="1:16" s="187" customFormat="1" ht="12" x14ac:dyDescent="0.2">
      <c r="A86" s="593" t="s">
        <v>1511</v>
      </c>
      <c r="B86" s="429"/>
      <c r="C86" s="385"/>
      <c r="D86" s="430"/>
      <c r="E86" s="431"/>
      <c r="F86" s="431"/>
      <c r="G86" s="431"/>
      <c r="H86" s="431"/>
    </row>
    <row r="87" spans="1:16" s="187" customFormat="1" ht="12" x14ac:dyDescent="0.2">
      <c r="A87" s="593" t="s">
        <v>106</v>
      </c>
      <c r="B87" s="385"/>
      <c r="C87" s="385"/>
      <c r="D87" s="385"/>
      <c r="E87" s="385"/>
      <c r="F87" s="385"/>
      <c r="G87" s="385"/>
      <c r="H87" s="385"/>
    </row>
    <row r="88" spans="1:16" s="187" customFormat="1" ht="12" x14ac:dyDescent="0.2">
      <c r="A88" s="159" t="s">
        <v>1040</v>
      </c>
      <c r="B88" s="385"/>
      <c r="C88" s="385"/>
      <c r="D88" s="385"/>
      <c r="E88" s="385"/>
      <c r="F88" s="385"/>
      <c r="G88" s="385"/>
      <c r="H88" s="385"/>
    </row>
    <row r="89" spans="1:16" x14ac:dyDescent="0.2">
      <c r="A89" s="756" t="s">
        <v>1380</v>
      </c>
    </row>
  </sheetData>
  <mergeCells count="40">
    <mergeCell ref="K8:M8"/>
    <mergeCell ref="K12:M12"/>
    <mergeCell ref="K13:M13"/>
    <mergeCell ref="K14:M14"/>
    <mergeCell ref="K26:M26"/>
    <mergeCell ref="K16:M16"/>
    <mergeCell ref="K17:M17"/>
    <mergeCell ref="K24:M24"/>
    <mergeCell ref="K25:M25"/>
    <mergeCell ref="K9:M9"/>
    <mergeCell ref="K10:M10"/>
    <mergeCell ref="K11:M11"/>
    <mergeCell ref="K15:M15"/>
    <mergeCell ref="K30:M30"/>
    <mergeCell ref="K27:M27"/>
    <mergeCell ref="K40:M40"/>
    <mergeCell ref="K62:M62"/>
    <mergeCell ref="K56:M56"/>
    <mergeCell ref="K28:M28"/>
    <mergeCell ref="K29:M29"/>
    <mergeCell ref="K57:M57"/>
    <mergeCell ref="K61:M61"/>
    <mergeCell ref="K58:M58"/>
    <mergeCell ref="K59:M59"/>
    <mergeCell ref="K60:M60"/>
    <mergeCell ref="K32:M32"/>
    <mergeCell ref="K33:M33"/>
    <mergeCell ref="K31:M31"/>
    <mergeCell ref="K65:M65"/>
    <mergeCell ref="K41:M41"/>
    <mergeCell ref="K42:M42"/>
    <mergeCell ref="K43:M43"/>
    <mergeCell ref="K44:M44"/>
    <mergeCell ref="K45:M45"/>
    <mergeCell ref="K46:M46"/>
    <mergeCell ref="K47:M47"/>
    <mergeCell ref="K48:M48"/>
    <mergeCell ref="K49:M49"/>
    <mergeCell ref="K64:M64"/>
    <mergeCell ref="K63:M63"/>
  </mergeCells>
  <phoneticPr fontId="3" type="noConversion"/>
  <printOptions horizontalCentered="1"/>
  <pageMargins left="0.5" right="0.5" top="0.45" bottom="0.5"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6"/>
    <pageSetUpPr fitToPage="1"/>
  </sheetPr>
  <dimension ref="A1:M59"/>
  <sheetViews>
    <sheetView topLeftCell="A10" zoomScaleNormal="100" zoomScaleSheetLayoutView="100" workbookViewId="0">
      <selection activeCell="J116" sqref="J116"/>
    </sheetView>
  </sheetViews>
  <sheetFormatPr defaultRowHeight="12.75" x14ac:dyDescent="0.2"/>
  <cols>
    <col min="1" max="1" width="6.28515625" style="5" customWidth="1"/>
    <col min="2" max="2" width="9.7109375" style="5" customWidth="1"/>
    <col min="3" max="3" width="11" style="5" customWidth="1"/>
    <col min="4" max="4" width="11.7109375" style="5" customWidth="1"/>
    <col min="5" max="5" width="10.85546875" style="5" customWidth="1"/>
    <col min="6" max="6" width="13.42578125" style="5" customWidth="1"/>
    <col min="7" max="7" width="12.140625" style="5" customWidth="1"/>
    <col min="8" max="8" width="11.85546875" style="5" customWidth="1"/>
    <col min="9" max="9" width="1.7109375" style="5" customWidth="1"/>
    <col min="10" max="10" width="12.7109375" style="5" customWidth="1"/>
    <col min="12" max="12" width="7.42578125" bestFit="1" customWidth="1"/>
  </cols>
  <sheetData>
    <row r="1" spans="1:13" ht="15.75" x14ac:dyDescent="0.25">
      <c r="A1" s="123" t="s">
        <v>452</v>
      </c>
      <c r="B1" s="149"/>
      <c r="C1" s="149"/>
      <c r="D1" s="149"/>
      <c r="E1" s="149"/>
      <c r="F1" s="149"/>
      <c r="G1" s="149"/>
      <c r="H1" s="149"/>
      <c r="I1" s="149"/>
      <c r="J1" s="149"/>
    </row>
    <row r="3" spans="1:13" s="128" customFormat="1" ht="15.75" x14ac:dyDescent="0.25">
      <c r="A3" s="150" t="s">
        <v>287</v>
      </c>
      <c r="B3" s="151"/>
      <c r="C3" s="1112"/>
      <c r="D3" s="1112"/>
      <c r="E3" s="1113" t="str">
        <f>IF('Cost Summary Forms'!E3&gt;0,'Cost Summary Forms'!E3,"")</f>
        <v/>
      </c>
      <c r="F3" s="1112"/>
      <c r="G3" s="1112"/>
      <c r="H3" s="151"/>
      <c r="I3" s="152" t="s">
        <v>289</v>
      </c>
      <c r="J3" s="1113" t="str">
        <f>IF('Cost Summary Forms'!J1&gt;0,'Cost Summary Forms'!J1,"")</f>
        <v/>
      </c>
      <c r="L3" s="127"/>
    </row>
    <row r="4" spans="1:13" x14ac:dyDescent="0.2">
      <c r="H4" s="34"/>
      <c r="I4" s="34"/>
    </row>
    <row r="5" spans="1:13" ht="15.75" x14ac:dyDescent="0.2">
      <c r="A5" s="182" t="s">
        <v>453</v>
      </c>
      <c r="J5" s="183" t="s">
        <v>472</v>
      </c>
    </row>
    <row r="6" spans="1:13" s="132" customFormat="1" ht="15" x14ac:dyDescent="0.25">
      <c r="A6" s="153">
        <v>1.01</v>
      </c>
      <c r="B6" s="130" t="s">
        <v>1374</v>
      </c>
      <c r="C6" s="154"/>
      <c r="D6" s="154"/>
      <c r="E6" s="155"/>
      <c r="F6" s="155"/>
      <c r="G6" s="155"/>
      <c r="H6" s="155"/>
      <c r="I6" s="155"/>
      <c r="J6" s="183" t="s">
        <v>103</v>
      </c>
      <c r="K6" s="135"/>
      <c r="L6" s="142"/>
      <c r="M6" s="143"/>
    </row>
    <row r="7" spans="1:13" s="128" customFormat="1" ht="15" x14ac:dyDescent="0.25">
      <c r="A7" s="156"/>
      <c r="B7" s="1192" t="s">
        <v>1373</v>
      </c>
      <c r="C7" s="134"/>
      <c r="D7" s="151"/>
      <c r="E7" s="134" t="s">
        <v>461</v>
      </c>
      <c r="F7" s="134" t="s">
        <v>469</v>
      </c>
      <c r="G7" s="134" t="s">
        <v>462</v>
      </c>
      <c r="H7" s="134" t="s">
        <v>470</v>
      </c>
      <c r="I7" s="155"/>
      <c r="J7" s="134"/>
      <c r="K7" s="135"/>
      <c r="L7" s="142"/>
      <c r="M7" s="144"/>
    </row>
    <row r="8" spans="1:13" s="132" customFormat="1" ht="15" x14ac:dyDescent="0.25">
      <c r="A8" s="158"/>
      <c r="B8" s="145"/>
      <c r="C8" s="155"/>
      <c r="D8" s="155"/>
      <c r="E8" s="134" t="s">
        <v>473</v>
      </c>
      <c r="F8" s="134" t="s">
        <v>464</v>
      </c>
      <c r="G8" s="134" t="s">
        <v>465</v>
      </c>
      <c r="H8" s="134" t="s">
        <v>466</v>
      </c>
      <c r="I8" s="151"/>
      <c r="J8" s="134"/>
      <c r="K8" s="135"/>
      <c r="L8" s="143"/>
      <c r="M8" s="143"/>
    </row>
    <row r="9" spans="1:13" s="132" customFormat="1" ht="15" x14ac:dyDescent="0.25">
      <c r="A9" s="158"/>
      <c r="B9" s="178" t="s">
        <v>455</v>
      </c>
      <c r="C9" s="155"/>
      <c r="D9" s="155"/>
      <c r="E9" s="137"/>
      <c r="F9" s="139"/>
      <c r="G9" s="140"/>
      <c r="H9" s="137"/>
      <c r="I9" s="155"/>
      <c r="J9" s="146">
        <v>0</v>
      </c>
      <c r="K9" s="141"/>
      <c r="L9" s="143"/>
      <c r="M9" s="143"/>
    </row>
    <row r="10" spans="1:13" s="132" customFormat="1" ht="15" x14ac:dyDescent="0.25">
      <c r="A10" s="158"/>
      <c r="B10" s="162" t="s">
        <v>612</v>
      </c>
      <c r="C10" s="160"/>
      <c r="D10" s="155"/>
      <c r="E10" s="155"/>
      <c r="F10" s="155"/>
      <c r="G10" s="141"/>
      <c r="H10" s="155"/>
      <c r="I10" s="161"/>
      <c r="J10" s="155"/>
    </row>
    <row r="11" spans="1:13" s="132" customFormat="1" ht="15" x14ac:dyDescent="0.25">
      <c r="A11" s="158"/>
      <c r="B11" s="166" t="s">
        <v>613</v>
      </c>
      <c r="C11" s="163"/>
      <c r="D11" s="154"/>
      <c r="E11" s="164"/>
      <c r="F11" s="164"/>
      <c r="G11" s="164"/>
      <c r="H11" s="165"/>
      <c r="I11" s="161"/>
      <c r="J11" s="131"/>
    </row>
    <row r="12" spans="1:13" s="132" customFormat="1" ht="15" x14ac:dyDescent="0.25">
      <c r="A12" s="158"/>
      <c r="B12" s="167"/>
      <c r="C12" s="154"/>
      <c r="D12" s="154"/>
      <c r="E12" s="164"/>
      <c r="F12" s="164"/>
      <c r="G12" s="164"/>
      <c r="H12" s="165"/>
      <c r="I12" s="161"/>
      <c r="J12" s="131"/>
    </row>
    <row r="13" spans="1:13" s="132" customFormat="1" ht="15" x14ac:dyDescent="0.25">
      <c r="A13" s="153">
        <v>1.02</v>
      </c>
      <c r="B13" s="130" t="s">
        <v>456</v>
      </c>
      <c r="C13" s="154"/>
      <c r="D13" s="154"/>
      <c r="E13" s="164"/>
      <c r="F13" s="164"/>
      <c r="G13" s="164"/>
      <c r="H13" s="169"/>
      <c r="I13" s="161"/>
      <c r="J13" s="155"/>
    </row>
    <row r="14" spans="1:13" s="128" customFormat="1" ht="15" x14ac:dyDescent="0.25">
      <c r="A14" s="156"/>
      <c r="B14" s="1192" t="s">
        <v>1375</v>
      </c>
      <c r="C14" s="170"/>
      <c r="D14" s="170"/>
      <c r="E14" s="134" t="s">
        <v>461</v>
      </c>
      <c r="F14" s="134" t="s">
        <v>469</v>
      </c>
      <c r="G14" s="134" t="s">
        <v>462</v>
      </c>
      <c r="H14" s="134" t="s">
        <v>470</v>
      </c>
      <c r="I14" s="171"/>
      <c r="J14" s="151"/>
      <c r="K14" s="127"/>
    </row>
    <row r="15" spans="1:13" s="132" customFormat="1" ht="15" x14ac:dyDescent="0.25">
      <c r="A15" s="158"/>
      <c r="B15" s="145"/>
      <c r="C15" s="154"/>
      <c r="D15" s="154"/>
      <c r="E15" s="134" t="s">
        <v>473</v>
      </c>
      <c r="F15" s="134" t="s">
        <v>464</v>
      </c>
      <c r="G15" s="134" t="s">
        <v>465</v>
      </c>
      <c r="H15" s="134" t="s">
        <v>466</v>
      </c>
      <c r="I15" s="161"/>
      <c r="J15" s="131"/>
    </row>
    <row r="16" spans="1:13" s="132" customFormat="1" ht="15" x14ac:dyDescent="0.25">
      <c r="A16" s="158"/>
      <c r="B16" s="178" t="s">
        <v>455</v>
      </c>
      <c r="C16" s="155"/>
      <c r="D16" s="154"/>
      <c r="E16" s="137"/>
      <c r="F16" s="139"/>
      <c r="G16" s="140"/>
      <c r="H16" s="137"/>
      <c r="I16" s="161"/>
      <c r="J16" s="146">
        <v>0</v>
      </c>
    </row>
    <row r="17" spans="1:11" s="132" customFormat="1" ht="15" x14ac:dyDescent="0.25">
      <c r="A17" s="158"/>
      <c r="B17" s="162" t="s">
        <v>475</v>
      </c>
      <c r="C17" s="160"/>
      <c r="D17" s="154"/>
      <c r="E17" s="164"/>
      <c r="F17" s="164"/>
      <c r="G17" s="164"/>
      <c r="H17" s="165"/>
      <c r="I17" s="161"/>
      <c r="J17" s="131"/>
    </row>
    <row r="18" spans="1:11" s="132" customFormat="1" ht="15" x14ac:dyDescent="0.25">
      <c r="A18" s="158"/>
      <c r="B18" s="166" t="s">
        <v>476</v>
      </c>
      <c r="C18" s="163"/>
      <c r="D18" s="154"/>
      <c r="E18" s="164"/>
      <c r="F18" s="164"/>
      <c r="G18" s="164"/>
      <c r="H18" s="165"/>
      <c r="I18" s="161"/>
      <c r="J18" s="131"/>
    </row>
    <row r="19" spans="1:11" s="132" customFormat="1" ht="15" x14ac:dyDescent="0.25">
      <c r="A19" s="158"/>
      <c r="B19" s="157"/>
      <c r="C19" s="154"/>
      <c r="D19" s="154"/>
      <c r="E19" s="164"/>
      <c r="F19" s="164"/>
      <c r="G19" s="164"/>
      <c r="H19" s="165"/>
      <c r="I19" s="161"/>
      <c r="J19" s="131"/>
    </row>
    <row r="20" spans="1:11" s="132" customFormat="1" ht="15" x14ac:dyDescent="0.25">
      <c r="A20" s="153">
        <v>1.0249999999999999</v>
      </c>
      <c r="B20" s="130" t="s">
        <v>457</v>
      </c>
      <c r="C20" s="154"/>
      <c r="D20" s="154"/>
      <c r="E20" s="164"/>
      <c r="F20" s="164"/>
      <c r="G20" s="164"/>
      <c r="H20" s="169"/>
      <c r="I20" s="161"/>
      <c r="J20" s="148"/>
    </row>
    <row r="21" spans="1:11" s="128" customFormat="1" ht="15" x14ac:dyDescent="0.25">
      <c r="A21" s="156"/>
      <c r="B21" s="1192" t="s">
        <v>1376</v>
      </c>
      <c r="C21" s="170"/>
      <c r="D21" s="170"/>
      <c r="E21" s="134" t="s">
        <v>461</v>
      </c>
      <c r="F21" s="134" t="s">
        <v>469</v>
      </c>
      <c r="G21" s="134" t="s">
        <v>462</v>
      </c>
      <c r="H21" s="134" t="s">
        <v>470</v>
      </c>
      <c r="I21" s="171"/>
      <c r="J21" s="151"/>
      <c r="K21" s="127"/>
    </row>
    <row r="22" spans="1:11" s="132" customFormat="1" ht="15" x14ac:dyDescent="0.25">
      <c r="A22" s="158"/>
      <c r="B22" s="145"/>
      <c r="C22" s="154"/>
      <c r="D22" s="154"/>
      <c r="E22" s="134" t="s">
        <v>473</v>
      </c>
      <c r="F22" s="134" t="s">
        <v>464</v>
      </c>
      <c r="G22" s="134" t="s">
        <v>465</v>
      </c>
      <c r="H22" s="134" t="s">
        <v>466</v>
      </c>
      <c r="I22" s="161"/>
      <c r="J22" s="131"/>
    </row>
    <row r="23" spans="1:11" s="132" customFormat="1" ht="15" x14ac:dyDescent="0.25">
      <c r="A23" s="158"/>
      <c r="B23" s="178" t="s">
        <v>455</v>
      </c>
      <c r="C23" s="155"/>
      <c r="D23" s="154"/>
      <c r="E23" s="137"/>
      <c r="F23" s="139"/>
      <c r="G23" s="140"/>
      <c r="H23" s="137"/>
      <c r="I23" s="161"/>
      <c r="J23" s="146">
        <v>0</v>
      </c>
    </row>
    <row r="24" spans="1:11" s="132" customFormat="1" ht="15" x14ac:dyDescent="0.25">
      <c r="A24" s="158"/>
      <c r="C24" s="160"/>
      <c r="D24" s="154"/>
      <c r="E24" s="164"/>
      <c r="F24" s="164"/>
      <c r="G24" s="164"/>
      <c r="H24" s="165"/>
      <c r="I24" s="161"/>
      <c r="J24" s="131"/>
    </row>
    <row r="25" spans="1:11" s="132" customFormat="1" ht="15" x14ac:dyDescent="0.25">
      <c r="A25" s="153">
        <v>1.05</v>
      </c>
      <c r="B25" s="130" t="s">
        <v>454</v>
      </c>
      <c r="C25" s="154"/>
      <c r="D25" s="154"/>
      <c r="E25" s="164"/>
      <c r="F25" s="164"/>
      <c r="G25" s="164"/>
      <c r="H25" s="169"/>
      <c r="I25" s="161"/>
      <c r="J25" s="128"/>
    </row>
    <row r="26" spans="1:11" s="132" customFormat="1" ht="15" x14ac:dyDescent="0.25">
      <c r="A26" s="156"/>
      <c r="B26" s="157" t="s">
        <v>835</v>
      </c>
      <c r="C26" s="170"/>
      <c r="D26" s="177"/>
      <c r="E26" s="128"/>
      <c r="F26" s="128"/>
      <c r="G26" s="128"/>
      <c r="H26" s="128"/>
      <c r="I26" s="128"/>
      <c r="J26" s="151"/>
    </row>
    <row r="27" spans="1:11" s="132" customFormat="1" ht="15" x14ac:dyDescent="0.25">
      <c r="A27" s="158"/>
      <c r="C27" s="134" t="s">
        <v>461</v>
      </c>
      <c r="D27" s="134" t="s">
        <v>459</v>
      </c>
      <c r="E27" s="134" t="s">
        <v>458</v>
      </c>
      <c r="F27" s="134" t="s">
        <v>469</v>
      </c>
      <c r="G27" s="134" t="s">
        <v>462</v>
      </c>
      <c r="H27" s="134" t="s">
        <v>470</v>
      </c>
      <c r="I27" s="171"/>
      <c r="J27" s="131"/>
    </row>
    <row r="28" spans="1:11" s="132" customFormat="1" ht="15" x14ac:dyDescent="0.25">
      <c r="A28" s="158"/>
      <c r="C28" s="134" t="s">
        <v>479</v>
      </c>
      <c r="D28" s="134" t="s">
        <v>485</v>
      </c>
      <c r="E28" s="134" t="s">
        <v>486</v>
      </c>
      <c r="F28" s="134" t="s">
        <v>464</v>
      </c>
      <c r="G28" s="134" t="s">
        <v>465</v>
      </c>
      <c r="H28" s="134" t="s">
        <v>466</v>
      </c>
      <c r="I28" s="161"/>
    </row>
    <row r="29" spans="1:11" s="132" customFormat="1" ht="15" x14ac:dyDescent="0.25">
      <c r="A29" s="158"/>
      <c r="C29" s="137"/>
      <c r="D29" s="139"/>
      <c r="E29" s="138"/>
      <c r="F29" s="139"/>
      <c r="G29" s="140"/>
      <c r="H29" s="137"/>
      <c r="I29" s="161"/>
      <c r="J29" s="146">
        <f>(D29*E29)+(D30*E30)+(D31*E31)</f>
        <v>0</v>
      </c>
    </row>
    <row r="30" spans="1:11" s="132" customFormat="1" ht="15" x14ac:dyDescent="0.25">
      <c r="A30" s="158"/>
      <c r="B30" s="145"/>
      <c r="C30" s="137"/>
      <c r="D30" s="139"/>
      <c r="E30" s="138"/>
      <c r="F30" s="139"/>
      <c r="G30" s="140"/>
      <c r="H30" s="137"/>
      <c r="I30" s="161"/>
      <c r="J30" s="148"/>
    </row>
    <row r="31" spans="1:11" s="132" customFormat="1" ht="15" x14ac:dyDescent="0.25">
      <c r="A31" s="158"/>
      <c r="B31" s="145"/>
      <c r="C31" s="137"/>
      <c r="D31" s="139"/>
      <c r="E31" s="138"/>
      <c r="F31" s="139"/>
      <c r="G31" s="140"/>
      <c r="H31" s="137"/>
      <c r="I31" s="161"/>
      <c r="J31" s="148"/>
    </row>
    <row r="32" spans="1:11" s="132" customFormat="1" ht="15" x14ac:dyDescent="0.25">
      <c r="A32" s="158"/>
      <c r="B32" s="178" t="s">
        <v>455</v>
      </c>
      <c r="C32" s="141"/>
      <c r="D32" s="179"/>
      <c r="E32" s="175"/>
      <c r="F32" s="141"/>
      <c r="G32" s="176"/>
      <c r="H32" s="175"/>
      <c r="I32" s="161"/>
      <c r="J32" s="131"/>
    </row>
    <row r="33" spans="1:11" s="132" customFormat="1" ht="15" x14ac:dyDescent="0.25">
      <c r="A33" s="158"/>
      <c r="B33" s="159" t="s">
        <v>506</v>
      </c>
      <c r="C33" s="154"/>
      <c r="D33" s="164"/>
      <c r="E33" s="165"/>
      <c r="F33" s="161"/>
      <c r="G33" s="172"/>
      <c r="H33" s="164"/>
      <c r="I33" s="173"/>
      <c r="J33" s="131"/>
    </row>
    <row r="34" spans="1:11" s="128" customFormat="1" ht="15" x14ac:dyDescent="0.25">
      <c r="A34" s="158"/>
      <c r="B34" s="159" t="s">
        <v>482</v>
      </c>
      <c r="C34" s="154"/>
      <c r="D34" s="164"/>
      <c r="E34" s="165"/>
      <c r="F34" s="161"/>
      <c r="G34" s="172"/>
      <c r="H34" s="164"/>
      <c r="I34" s="173"/>
      <c r="J34" s="131"/>
      <c r="K34" s="127"/>
    </row>
    <row r="35" spans="1:11" s="132" customFormat="1" ht="15" x14ac:dyDescent="0.25">
      <c r="A35" s="158"/>
      <c r="B35" s="159" t="s">
        <v>481</v>
      </c>
      <c r="C35" s="154"/>
      <c r="D35" s="164"/>
      <c r="E35" s="165"/>
      <c r="F35" s="161"/>
      <c r="G35" s="172"/>
      <c r="H35" s="164"/>
      <c r="I35" s="173"/>
      <c r="J35" s="131"/>
    </row>
    <row r="36" spans="1:11" s="132" customFormat="1" ht="15" x14ac:dyDescent="0.25">
      <c r="A36" s="158"/>
      <c r="B36" s="159" t="s">
        <v>483</v>
      </c>
      <c r="C36" s="154"/>
      <c r="D36" s="164"/>
      <c r="E36" s="165"/>
      <c r="F36" s="161"/>
      <c r="G36" s="172"/>
      <c r="H36" s="164"/>
      <c r="I36" s="173"/>
      <c r="J36" s="131"/>
    </row>
    <row r="37" spans="1:11" s="132" customFormat="1" ht="15" x14ac:dyDescent="0.25">
      <c r="A37" s="158"/>
      <c r="B37" s="166" t="s">
        <v>484</v>
      </c>
      <c r="C37" s="154"/>
      <c r="D37" s="164"/>
      <c r="E37" s="165"/>
      <c r="F37" s="161"/>
      <c r="G37" s="172"/>
      <c r="H37" s="164"/>
      <c r="I37" s="173"/>
      <c r="J37" s="131"/>
    </row>
    <row r="38" spans="1:11" s="132" customFormat="1" ht="15" x14ac:dyDescent="0.25">
      <c r="A38" s="158"/>
      <c r="B38" s="166"/>
      <c r="C38" s="154"/>
      <c r="D38" s="164"/>
      <c r="E38" s="165"/>
      <c r="F38" s="161"/>
      <c r="G38" s="172"/>
      <c r="H38" s="164"/>
      <c r="I38" s="173"/>
      <c r="J38" s="131"/>
    </row>
    <row r="39" spans="1:11" s="132" customFormat="1" ht="15" x14ac:dyDescent="0.25">
      <c r="A39" s="153">
        <v>1.0609999999999999</v>
      </c>
      <c r="B39" s="130" t="s">
        <v>487</v>
      </c>
      <c r="C39" s="154"/>
      <c r="D39" s="164"/>
      <c r="E39" s="165"/>
      <c r="F39" s="161"/>
      <c r="G39" s="172"/>
      <c r="H39" s="164"/>
      <c r="I39" s="173"/>
      <c r="J39" s="131"/>
    </row>
    <row r="40" spans="1:11" s="132" customFormat="1" ht="15" x14ac:dyDescent="0.25">
      <c r="A40" s="153"/>
      <c r="B40" s="1192" t="s">
        <v>1377</v>
      </c>
      <c r="C40" s="154"/>
      <c r="D40" s="164"/>
      <c r="E40" s="165"/>
      <c r="F40" s="161"/>
      <c r="G40" s="134" t="s">
        <v>47</v>
      </c>
      <c r="H40" s="134" t="s">
        <v>470</v>
      </c>
      <c r="I40" s="173"/>
      <c r="J40" s="151"/>
    </row>
    <row r="41" spans="1:11" s="132" customFormat="1" ht="15" x14ac:dyDescent="0.25">
      <c r="A41" s="156"/>
      <c r="B41" s="128"/>
      <c r="C41" s="134" t="s">
        <v>461</v>
      </c>
      <c r="D41" s="134" t="s">
        <v>489</v>
      </c>
      <c r="E41" s="134" t="s">
        <v>458</v>
      </c>
      <c r="F41" s="134" t="s">
        <v>469</v>
      </c>
      <c r="G41" s="134" t="s">
        <v>477</v>
      </c>
      <c r="H41" s="134" t="s">
        <v>466</v>
      </c>
      <c r="I41" s="171"/>
      <c r="J41" s="131"/>
    </row>
    <row r="42" spans="1:11" s="132" customFormat="1" ht="15" x14ac:dyDescent="0.25">
      <c r="A42" s="156"/>
      <c r="B42" s="128"/>
      <c r="C42" s="134" t="s">
        <v>479</v>
      </c>
      <c r="D42" s="134" t="s">
        <v>490</v>
      </c>
      <c r="E42" s="134" t="s">
        <v>488</v>
      </c>
      <c r="F42" s="134" t="s">
        <v>464</v>
      </c>
      <c r="G42" s="134" t="s">
        <v>465</v>
      </c>
      <c r="H42" s="136" t="s">
        <v>478</v>
      </c>
      <c r="I42" s="161"/>
      <c r="J42" s="128"/>
    </row>
    <row r="43" spans="1:11" s="132" customFormat="1" ht="15" x14ac:dyDescent="0.25">
      <c r="A43" s="174"/>
      <c r="C43" s="137"/>
      <c r="D43" s="180"/>
      <c r="E43" s="138"/>
      <c r="F43" s="139"/>
      <c r="G43" s="140"/>
      <c r="H43" s="137"/>
      <c r="I43" s="161"/>
      <c r="J43" s="146">
        <f>SUM(E43:E46)</f>
        <v>0</v>
      </c>
    </row>
    <row r="44" spans="1:11" s="132" customFormat="1" ht="15" x14ac:dyDescent="0.25">
      <c r="A44" s="174"/>
      <c r="C44" s="137"/>
      <c r="D44" s="180"/>
      <c r="E44" s="138"/>
      <c r="F44" s="139"/>
      <c r="G44" s="140"/>
      <c r="H44" s="137"/>
      <c r="I44" s="161"/>
      <c r="J44" s="148"/>
    </row>
    <row r="45" spans="1:11" s="132" customFormat="1" ht="15" x14ac:dyDescent="0.25">
      <c r="A45" s="174"/>
      <c r="C45" s="137"/>
      <c r="D45" s="180"/>
      <c r="E45" s="138"/>
      <c r="F45" s="139"/>
      <c r="G45" s="140"/>
      <c r="H45" s="137"/>
      <c r="I45" s="161"/>
      <c r="J45" s="148"/>
    </row>
    <row r="46" spans="1:11" s="132" customFormat="1" ht="15" x14ac:dyDescent="0.25">
      <c r="A46" s="174"/>
      <c r="C46" s="137"/>
      <c r="D46" s="180"/>
      <c r="E46" s="138"/>
      <c r="F46" s="139"/>
      <c r="G46" s="140"/>
      <c r="H46" s="137"/>
      <c r="I46" s="161"/>
      <c r="J46" s="148"/>
    </row>
    <row r="47" spans="1:11" s="132" customFormat="1" ht="15" x14ac:dyDescent="0.25">
      <c r="A47" s="174"/>
      <c r="B47" s="178" t="s">
        <v>1025</v>
      </c>
      <c r="C47" s="141"/>
      <c r="D47" s="179"/>
      <c r="E47" s="175"/>
      <c r="F47" s="141"/>
      <c r="G47" s="176"/>
      <c r="H47" s="175"/>
      <c r="I47" s="161"/>
      <c r="J47" s="131"/>
    </row>
    <row r="48" spans="1:11" s="128" customFormat="1" x14ac:dyDescent="0.2">
      <c r="A48" s="5"/>
      <c r="B48" s="178" t="s">
        <v>44</v>
      </c>
      <c r="C48" s="5"/>
      <c r="D48" s="5"/>
      <c r="E48" s="5"/>
      <c r="F48" s="5"/>
      <c r="G48" s="5"/>
      <c r="H48" s="5"/>
      <c r="I48" s="5"/>
      <c r="J48" s="5"/>
      <c r="K48" s="127"/>
    </row>
    <row r="49" spans="1:11" s="128" customFormat="1" x14ac:dyDescent="0.2">
      <c r="A49" s="5"/>
      <c r="B49" s="178" t="s">
        <v>704</v>
      </c>
      <c r="C49" s="5"/>
      <c r="D49" s="5"/>
      <c r="E49" s="5"/>
      <c r="F49" s="5"/>
      <c r="G49" s="5"/>
      <c r="H49" s="5"/>
      <c r="I49" s="5"/>
      <c r="J49" s="5"/>
      <c r="K49" s="127"/>
    </row>
    <row r="50" spans="1:11" s="132" customFormat="1" x14ac:dyDescent="0.2">
      <c r="A50" s="5"/>
      <c r="B50" s="159" t="s">
        <v>1379</v>
      </c>
      <c r="C50" s="5"/>
      <c r="D50" s="5"/>
      <c r="E50" s="5"/>
      <c r="F50" s="5"/>
      <c r="G50" s="5"/>
      <c r="H50" s="5"/>
      <c r="I50" s="5"/>
      <c r="J50" s="5"/>
    </row>
    <row r="51" spans="1:11" s="132" customFormat="1" x14ac:dyDescent="0.2">
      <c r="A51" s="5"/>
      <c r="B51" s="159" t="s">
        <v>1378</v>
      </c>
      <c r="C51" s="5"/>
      <c r="D51" s="5"/>
      <c r="E51" s="5"/>
      <c r="F51" s="5"/>
      <c r="G51" s="5"/>
      <c r="H51" s="5"/>
      <c r="I51" s="5"/>
      <c r="J51" s="5"/>
    </row>
    <row r="52" spans="1:11" s="132" customFormat="1" x14ac:dyDescent="0.2">
      <c r="A52" s="5"/>
      <c r="B52" s="159"/>
      <c r="C52" s="5"/>
      <c r="D52" s="5"/>
      <c r="E52" s="5"/>
      <c r="F52" s="5"/>
      <c r="G52" s="5"/>
      <c r="H52" s="5"/>
      <c r="I52" s="5"/>
      <c r="J52" s="5"/>
    </row>
    <row r="53" spans="1:11" s="132" customFormat="1" ht="12" customHeight="1" x14ac:dyDescent="0.2">
      <c r="A53" s="5"/>
      <c r="B53" s="5"/>
      <c r="C53" s="5"/>
      <c r="D53" s="5"/>
      <c r="E53" s="5"/>
      <c r="F53" s="5"/>
      <c r="G53" s="5"/>
      <c r="H53" s="5"/>
      <c r="I53" s="5"/>
      <c r="J53" s="5"/>
    </row>
    <row r="54" spans="1:11" s="132" customFormat="1" ht="12" customHeight="1" x14ac:dyDescent="0.2">
      <c r="A54" s="5"/>
      <c r="B54" s="5"/>
      <c r="C54" s="5"/>
      <c r="D54" s="5"/>
      <c r="E54" s="5"/>
      <c r="F54" s="5"/>
      <c r="G54" s="5"/>
      <c r="H54" s="5"/>
      <c r="I54" s="5"/>
      <c r="J54" s="5"/>
    </row>
    <row r="55" spans="1:11" s="132" customFormat="1" ht="12" customHeight="1" x14ac:dyDescent="0.2">
      <c r="A55" s="5"/>
      <c r="B55" s="5"/>
      <c r="C55" s="5"/>
      <c r="D55" s="5"/>
      <c r="E55" s="5"/>
      <c r="F55" s="5"/>
      <c r="G55" s="5"/>
      <c r="H55" s="5"/>
      <c r="I55" s="5"/>
      <c r="J55" s="5"/>
    </row>
    <row r="56" spans="1:11" ht="12" customHeight="1" x14ac:dyDescent="0.2"/>
    <row r="57" spans="1:11" ht="12" customHeight="1" x14ac:dyDescent="0.2"/>
    <row r="58" spans="1:11" ht="12" customHeight="1" x14ac:dyDescent="0.2"/>
    <row r="59" spans="1:11" ht="12" customHeight="1" x14ac:dyDescent="0.2"/>
  </sheetData>
  <phoneticPr fontId="3" type="noConversion"/>
  <printOptions horizontalCentered="1"/>
  <pageMargins left="0.5" right="0.5" top="0.5" bottom="0.5" header="0.4" footer="0.5"/>
  <pageSetup scale="96" orientation="portrait" r:id="rId1"/>
  <headerFooter alignWithMargins="0">
    <oddFooter>&amp;L&amp;8DWM/UST - Claim 1-17-2017&amp;R&amp;8(See also 2017 RRD for Task Details)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7"/>
    <pageSetUpPr fitToPage="1"/>
  </sheetPr>
  <dimension ref="A1:O50"/>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10.140625" style="5" customWidth="1"/>
    <col min="5" max="5" width="12.7109375" style="5" customWidth="1"/>
    <col min="6" max="6" width="12.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123" t="s">
        <v>254</v>
      </c>
      <c r="B1" s="149"/>
      <c r="C1" s="149"/>
      <c r="D1" s="149"/>
      <c r="E1" s="149"/>
      <c r="F1" s="149"/>
      <c r="G1" s="149"/>
      <c r="H1" s="149"/>
      <c r="I1" s="149"/>
      <c r="J1" s="149"/>
      <c r="K1" s="124"/>
      <c r="L1" s="124"/>
    </row>
    <row r="2" spans="1:13" ht="8.25" customHeight="1" x14ac:dyDescent="0.2">
      <c r="K2"/>
      <c r="L2"/>
    </row>
    <row r="3" spans="1:13"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3" ht="6" customHeight="1" x14ac:dyDescent="0.2">
      <c r="H4" s="34"/>
      <c r="I4" s="34"/>
      <c r="K4"/>
      <c r="L4"/>
    </row>
    <row r="5" spans="1:13" ht="7.5" customHeight="1" x14ac:dyDescent="0.2">
      <c r="K5"/>
      <c r="L5"/>
    </row>
    <row r="6" spans="1:13" ht="19.5" customHeight="1" x14ac:dyDescent="0.2">
      <c r="A6" s="182" t="s">
        <v>255</v>
      </c>
      <c r="K6"/>
      <c r="L6" s="183" t="s">
        <v>472</v>
      </c>
    </row>
    <row r="7" spans="1:13" s="132" customFormat="1" ht="12" customHeight="1" x14ac:dyDescent="0.25">
      <c r="A7" s="153">
        <v>3.31</v>
      </c>
      <c r="B7" s="130" t="s">
        <v>71</v>
      </c>
      <c r="C7" s="154"/>
      <c r="D7" s="154"/>
      <c r="E7" s="164"/>
      <c r="F7" s="164"/>
      <c r="I7" s="164"/>
      <c r="J7" s="169"/>
      <c r="L7" s="183" t="s">
        <v>103</v>
      </c>
    </row>
    <row r="8" spans="1:13" s="128" customFormat="1" ht="12" customHeight="1" x14ac:dyDescent="0.25">
      <c r="A8" s="156"/>
      <c r="B8" s="157" t="s">
        <v>692</v>
      </c>
      <c r="C8" s="170"/>
      <c r="D8" s="170"/>
      <c r="E8" s="134" t="s">
        <v>461</v>
      </c>
      <c r="F8" s="134" t="s">
        <v>642</v>
      </c>
      <c r="G8" s="1305" t="s">
        <v>642</v>
      </c>
      <c r="H8" s="1305"/>
      <c r="I8" s="134" t="s">
        <v>698</v>
      </c>
      <c r="J8" s="134" t="s">
        <v>470</v>
      </c>
      <c r="K8" s="127"/>
      <c r="L8" s="151"/>
    </row>
    <row r="9" spans="1:13" s="132" customFormat="1" ht="12" customHeight="1" x14ac:dyDescent="0.25">
      <c r="A9" s="158"/>
      <c r="B9" s="145" t="s">
        <v>471</v>
      </c>
      <c r="C9" s="154"/>
      <c r="D9" s="154"/>
      <c r="E9" s="134" t="s">
        <v>473</v>
      </c>
      <c r="F9" s="134" t="s">
        <v>700</v>
      </c>
      <c r="G9" s="1305" t="s">
        <v>464</v>
      </c>
      <c r="H9" s="1305"/>
      <c r="I9" s="134" t="s">
        <v>465</v>
      </c>
      <c r="J9" s="134" t="s">
        <v>466</v>
      </c>
      <c r="L9" s="131"/>
    </row>
    <row r="10" spans="1:13" s="132" customFormat="1" ht="12" customHeight="1" x14ac:dyDescent="0.25">
      <c r="A10" s="158"/>
      <c r="B10" s="178" t="s">
        <v>455</v>
      </c>
      <c r="C10" s="155"/>
      <c r="D10" s="154"/>
      <c r="E10" s="137"/>
      <c r="F10" s="139"/>
      <c r="G10" s="1338"/>
      <c r="H10" s="1339"/>
      <c r="I10" s="140"/>
      <c r="J10" s="137"/>
      <c r="L10" s="146">
        <v>0</v>
      </c>
    </row>
    <row r="11" spans="1:13" s="132" customFormat="1" ht="12.75" customHeight="1" x14ac:dyDescent="0.25">
      <c r="A11" s="158"/>
      <c r="B11" s="178" t="s">
        <v>1160</v>
      </c>
      <c r="C11" s="160"/>
      <c r="D11" s="154"/>
      <c r="E11" s="164"/>
      <c r="F11" s="164"/>
      <c r="G11" s="164"/>
      <c r="H11" s="165"/>
      <c r="I11" s="161"/>
      <c r="J11" s="131"/>
    </row>
    <row r="12" spans="1:13" s="132" customFormat="1" ht="12.75" customHeight="1" x14ac:dyDescent="0.25">
      <c r="A12" s="158"/>
      <c r="B12" s="1261" t="s">
        <v>1505</v>
      </c>
      <c r="C12" s="154"/>
      <c r="D12" s="154"/>
      <c r="E12" s="164"/>
      <c r="F12" s="164"/>
      <c r="G12" s="164"/>
      <c r="H12" s="165"/>
      <c r="I12" s="161"/>
      <c r="J12" s="131"/>
    </row>
    <row r="13" spans="1:13" s="132" customFormat="1" ht="12.75" customHeight="1" x14ac:dyDescent="0.25">
      <c r="A13" s="158"/>
      <c r="B13" s="168"/>
      <c r="C13" s="154"/>
      <c r="D13" s="154"/>
      <c r="E13" s="164"/>
      <c r="F13" s="164"/>
      <c r="G13" s="164"/>
      <c r="H13" s="169"/>
      <c r="I13" s="161"/>
      <c r="J13" s="147"/>
    </row>
    <row r="14" spans="1:13" ht="19.5" customHeight="1" x14ac:dyDescent="0.2">
      <c r="A14" s="182" t="s">
        <v>256</v>
      </c>
      <c r="K14"/>
      <c r="L14" s="183"/>
    </row>
    <row r="15" spans="1:13" ht="4.5" customHeight="1" x14ac:dyDescent="0.2">
      <c r="A15" s="182"/>
      <c r="K15"/>
      <c r="L15" s="183"/>
    </row>
    <row r="16" spans="1:13" s="132" customFormat="1" ht="12" customHeight="1" x14ac:dyDescent="0.25">
      <c r="A16" s="153">
        <v>3.351</v>
      </c>
      <c r="B16" s="130" t="s">
        <v>143</v>
      </c>
      <c r="C16" s="154"/>
      <c r="D16" s="154"/>
      <c r="E16" s="155"/>
      <c r="F16" s="155"/>
      <c r="G16" s="155"/>
      <c r="H16" s="155"/>
      <c r="I16" s="155"/>
      <c r="K16" s="135"/>
      <c r="M16" s="143"/>
    </row>
    <row r="17" spans="1:15" s="128" customFormat="1" ht="12" customHeight="1" x14ac:dyDescent="0.25">
      <c r="A17" s="156"/>
      <c r="B17" s="1192" t="s">
        <v>1503</v>
      </c>
      <c r="C17" s="134"/>
      <c r="D17" s="134"/>
      <c r="E17" s="134"/>
      <c r="F17" s="134"/>
      <c r="G17" s="155"/>
      <c r="H17" s="155"/>
      <c r="I17" s="134"/>
      <c r="J17" s="134"/>
      <c r="K17" s="127"/>
      <c r="L17" s="151"/>
      <c r="M17" s="144"/>
    </row>
    <row r="18" spans="1:15" s="128" customFormat="1" ht="12" customHeight="1" x14ac:dyDescent="0.25">
      <c r="A18" s="156"/>
      <c r="B18" s="157"/>
      <c r="C18" s="134"/>
      <c r="D18" s="134" t="s">
        <v>683</v>
      </c>
      <c r="E18" s="134" t="s">
        <v>1105</v>
      </c>
      <c r="F18" s="134" t="s">
        <v>458</v>
      </c>
      <c r="G18" s="1305" t="s">
        <v>160</v>
      </c>
      <c r="H18" s="1305"/>
      <c r="I18" s="134" t="s">
        <v>499</v>
      </c>
      <c r="J18" s="134" t="s">
        <v>470</v>
      </c>
      <c r="K18" s="127"/>
      <c r="L18" s="151"/>
      <c r="M18" s="144"/>
    </row>
    <row r="19" spans="1:15" s="128" customFormat="1" ht="12" customHeight="1" x14ac:dyDescent="0.25">
      <c r="A19" s="156"/>
      <c r="B19" s="157"/>
      <c r="C19" s="134"/>
      <c r="D19" s="134" t="s">
        <v>705</v>
      </c>
      <c r="E19" s="134" t="s">
        <v>210</v>
      </c>
      <c r="F19" s="134" t="s">
        <v>493</v>
      </c>
      <c r="G19" s="1340" t="s">
        <v>464</v>
      </c>
      <c r="H19" s="1340"/>
      <c r="I19" s="134" t="s">
        <v>498</v>
      </c>
      <c r="J19" s="134" t="s">
        <v>466</v>
      </c>
      <c r="K19" s="127"/>
      <c r="L19" s="151"/>
      <c r="M19" s="144"/>
    </row>
    <row r="20" spans="1:15" s="132" customFormat="1" ht="12" customHeight="1" x14ac:dyDescent="0.25">
      <c r="A20" s="158"/>
      <c r="C20" s="155"/>
      <c r="D20" s="137"/>
      <c r="E20" s="140"/>
      <c r="F20" s="138"/>
      <c r="G20" s="1338"/>
      <c r="H20" s="1339"/>
      <c r="I20" s="140"/>
      <c r="J20" s="137"/>
      <c r="L20" s="146">
        <f>SUM(F20:F22)</f>
        <v>0</v>
      </c>
      <c r="M20" s="143"/>
    </row>
    <row r="21" spans="1:15" s="132" customFormat="1" ht="12" customHeight="1" x14ac:dyDescent="0.25">
      <c r="A21" s="158"/>
      <c r="C21" s="155"/>
      <c r="D21" s="137"/>
      <c r="E21" s="140"/>
      <c r="F21" s="138"/>
      <c r="G21" s="1338"/>
      <c r="H21" s="1339"/>
      <c r="I21" s="140"/>
      <c r="J21" s="137"/>
      <c r="M21" s="143"/>
    </row>
    <row r="22" spans="1:15" s="132" customFormat="1" ht="12" customHeight="1" x14ac:dyDescent="0.25">
      <c r="A22" s="158"/>
      <c r="B22" s="145" t="s">
        <v>471</v>
      </c>
      <c r="C22" s="160"/>
      <c r="D22" s="137"/>
      <c r="E22" s="140"/>
      <c r="F22" s="138"/>
      <c r="G22" s="1338"/>
      <c r="H22" s="1339"/>
      <c r="I22" s="140"/>
      <c r="J22" s="137"/>
    </row>
    <row r="23" spans="1:15" s="132" customFormat="1" ht="12" customHeight="1" x14ac:dyDescent="0.25">
      <c r="A23" s="158"/>
      <c r="B23" s="178" t="s">
        <v>455</v>
      </c>
      <c r="C23" s="160"/>
      <c r="D23" s="155"/>
      <c r="E23" s="155"/>
      <c r="F23" s="155"/>
      <c r="G23" s="141"/>
      <c r="H23" s="155"/>
      <c r="I23" s="161"/>
      <c r="L23" s="155"/>
    </row>
    <row r="24" spans="1:15" s="132" customFormat="1" ht="12" customHeight="1" x14ac:dyDescent="0.25">
      <c r="A24" s="158"/>
      <c r="B24" s="159" t="s">
        <v>1504</v>
      </c>
      <c r="C24" s="160"/>
      <c r="D24" s="155"/>
      <c r="E24" s="155"/>
      <c r="F24" s="155"/>
      <c r="G24" s="141"/>
      <c r="H24" s="155"/>
      <c r="I24" s="161"/>
      <c r="L24" s="155"/>
    </row>
    <row r="25" spans="1:15" s="132" customFormat="1" ht="11.25" customHeight="1" x14ac:dyDescent="0.25">
      <c r="A25" s="158"/>
      <c r="C25" s="154"/>
      <c r="D25" s="154"/>
      <c r="E25" s="175"/>
      <c r="F25" s="141"/>
      <c r="G25" s="141"/>
      <c r="H25" s="141"/>
      <c r="I25" s="176"/>
      <c r="J25" s="175"/>
      <c r="K25" s="161"/>
      <c r="L25" s="148"/>
    </row>
    <row r="26" spans="1:15" s="132" customFormat="1" ht="11.25" customHeight="1" x14ac:dyDescent="0.25">
      <c r="A26" s="158"/>
      <c r="B26" s="159"/>
      <c r="C26" s="154"/>
      <c r="D26" s="154"/>
      <c r="E26" s="164"/>
      <c r="F26" s="164"/>
      <c r="G26" s="164"/>
      <c r="H26" s="164"/>
      <c r="I26" s="164"/>
      <c r="J26" s="165"/>
      <c r="K26" s="161"/>
      <c r="L26" s="131"/>
    </row>
    <row r="27" spans="1:15" s="132" customFormat="1" ht="12" customHeight="1" x14ac:dyDescent="0.25">
      <c r="A27" s="153">
        <v>3.3980000000000001</v>
      </c>
      <c r="B27" s="130" t="s">
        <v>257</v>
      </c>
      <c r="C27" s="154"/>
      <c r="D27" s="154"/>
      <c r="E27" s="164"/>
      <c r="F27" s="164"/>
      <c r="G27" s="164"/>
      <c r="H27" s="164"/>
      <c r="I27" s="1305" t="s">
        <v>258</v>
      </c>
      <c r="J27" s="1305"/>
    </row>
    <row r="28" spans="1:15" s="128" customFormat="1" ht="12" customHeight="1" x14ac:dyDescent="0.25">
      <c r="A28" s="156"/>
      <c r="B28" s="1192" t="s">
        <v>1502</v>
      </c>
      <c r="C28" s="170"/>
      <c r="D28" s="170"/>
      <c r="E28" s="134"/>
      <c r="F28" s="134"/>
      <c r="G28" s="134"/>
      <c r="H28" s="134"/>
      <c r="I28" s="1340" t="s">
        <v>167</v>
      </c>
      <c r="J28" s="1340"/>
      <c r="K28" s="161"/>
      <c r="L28" s="131"/>
    </row>
    <row r="29" spans="1:15" s="128" customFormat="1" ht="12" customHeight="1" x14ac:dyDescent="0.25">
      <c r="A29" s="156"/>
      <c r="B29" s="157"/>
      <c r="C29" s="170"/>
      <c r="D29" s="170"/>
      <c r="E29" s="134"/>
      <c r="F29" s="134"/>
      <c r="H29" s="134" t="s">
        <v>164</v>
      </c>
      <c r="I29" s="1336"/>
      <c r="J29" s="1337"/>
      <c r="K29" s="161"/>
      <c r="L29" s="132"/>
    </row>
    <row r="30" spans="1:15" s="132" customFormat="1" ht="12" customHeight="1" x14ac:dyDescent="0.25">
      <c r="A30" s="158"/>
      <c r="B30" s="145" t="s">
        <v>471</v>
      </c>
      <c r="C30" s="134"/>
      <c r="D30" s="134"/>
      <c r="F30" s="134"/>
      <c r="G30" s="134"/>
      <c r="H30" s="134" t="s">
        <v>165</v>
      </c>
      <c r="I30" s="1336"/>
      <c r="J30" s="1337"/>
      <c r="K30" s="161"/>
      <c r="L30" s="146">
        <f>I29+I30</f>
        <v>0</v>
      </c>
      <c r="M30" s="135"/>
      <c r="N30" s="143"/>
      <c r="O30" s="143"/>
    </row>
    <row r="31" spans="1:15" s="132" customFormat="1" ht="12" customHeight="1" x14ac:dyDescent="0.25">
      <c r="B31" s="178" t="s">
        <v>1039</v>
      </c>
      <c r="C31" s="155"/>
      <c r="D31" s="154"/>
      <c r="E31" s="175"/>
      <c r="F31" s="141"/>
      <c r="G31" s="176"/>
      <c r="H31" s="175"/>
      <c r="I31" s="161"/>
      <c r="J31" s="148"/>
    </row>
    <row r="32" spans="1:15" s="132" customFormat="1" ht="12" customHeight="1" x14ac:dyDescent="0.25">
      <c r="A32" s="158"/>
      <c r="B32" s="159" t="s">
        <v>1036</v>
      </c>
      <c r="C32" s="155"/>
      <c r="D32" s="154"/>
      <c r="E32" s="175"/>
      <c r="F32" s="141"/>
      <c r="G32" s="176"/>
      <c r="H32" s="175"/>
      <c r="I32" s="161"/>
      <c r="J32" s="148"/>
    </row>
    <row r="33" spans="1:15" s="132" customFormat="1" ht="11.25" customHeight="1" x14ac:dyDescent="0.25">
      <c r="A33" s="158"/>
      <c r="B33" s="159"/>
      <c r="C33" s="160"/>
      <c r="D33" s="155"/>
      <c r="E33" s="155"/>
      <c r="F33" s="155"/>
      <c r="G33" s="141"/>
      <c r="H33" s="155"/>
      <c r="I33" s="161"/>
      <c r="L33" s="155"/>
    </row>
    <row r="34" spans="1:15" s="132" customFormat="1" ht="11.25" customHeight="1" x14ac:dyDescent="0.25">
      <c r="A34" s="158"/>
      <c r="B34" s="166"/>
      <c r="C34" s="163"/>
      <c r="D34" s="154"/>
      <c r="E34" s="164"/>
      <c r="F34" s="164"/>
      <c r="G34" s="164"/>
      <c r="H34" s="164"/>
      <c r="I34" s="164"/>
      <c r="J34" s="165"/>
      <c r="K34" s="161"/>
      <c r="L34" s="131"/>
    </row>
    <row r="35" spans="1:15" s="132" customFormat="1" ht="12" customHeight="1" x14ac:dyDescent="0.25">
      <c r="A35" s="153">
        <v>3.399</v>
      </c>
      <c r="B35" s="130" t="s">
        <v>307</v>
      </c>
      <c r="C35" s="154"/>
      <c r="D35" s="154"/>
      <c r="E35" s="164"/>
      <c r="F35" s="164"/>
      <c r="G35" s="164"/>
      <c r="H35" s="169"/>
      <c r="I35" s="161"/>
      <c r="J35" s="148"/>
    </row>
    <row r="36" spans="1:15" s="128" customFormat="1" ht="12" customHeight="1" x14ac:dyDescent="0.25">
      <c r="A36" s="156"/>
      <c r="B36" s="157" t="s">
        <v>259</v>
      </c>
      <c r="C36" s="170"/>
      <c r="D36" s="170"/>
      <c r="E36" s="134"/>
      <c r="F36" s="134"/>
      <c r="G36" s="1305" t="s">
        <v>500</v>
      </c>
      <c r="H36" s="1305"/>
      <c r="I36" s="171"/>
      <c r="J36" s="151"/>
      <c r="K36" s="127"/>
    </row>
    <row r="37" spans="1:15" s="132" customFormat="1" ht="12" customHeight="1" x14ac:dyDescent="0.25">
      <c r="A37" s="158"/>
      <c r="B37" s="134" t="s">
        <v>461</v>
      </c>
      <c r="C37" s="134" t="s">
        <v>53</v>
      </c>
      <c r="D37" s="134" t="s">
        <v>468</v>
      </c>
      <c r="E37" s="134" t="s">
        <v>1133</v>
      </c>
      <c r="F37" s="134" t="s">
        <v>1133</v>
      </c>
      <c r="G37" s="134" t="s">
        <v>472</v>
      </c>
      <c r="H37" s="134" t="s">
        <v>461</v>
      </c>
      <c r="I37" s="134" t="s">
        <v>499</v>
      </c>
      <c r="J37" s="134" t="s">
        <v>470</v>
      </c>
      <c r="K37" s="171"/>
      <c r="L37" s="131"/>
      <c r="M37" s="135"/>
      <c r="N37" s="143"/>
      <c r="O37" s="143"/>
    </row>
    <row r="38" spans="1:15" s="132" customFormat="1" ht="12" customHeight="1" x14ac:dyDescent="0.25">
      <c r="A38" s="158"/>
      <c r="B38" s="134" t="s">
        <v>473</v>
      </c>
      <c r="C38" s="134" t="s">
        <v>1059</v>
      </c>
      <c r="D38" s="134" t="s">
        <v>330</v>
      </c>
      <c r="E38" s="134" t="s">
        <v>700</v>
      </c>
      <c r="F38" s="134" t="s">
        <v>464</v>
      </c>
      <c r="G38" s="1308" t="s">
        <v>87</v>
      </c>
      <c r="H38" s="1308"/>
      <c r="I38" s="134" t="s">
        <v>498</v>
      </c>
      <c r="J38" s="134" t="s">
        <v>466</v>
      </c>
      <c r="K38" s="161"/>
      <c r="L38" s="128"/>
      <c r="M38" s="135"/>
      <c r="N38" s="143"/>
      <c r="O38" s="143"/>
    </row>
    <row r="39" spans="1:15" s="132" customFormat="1" ht="12" customHeight="1" x14ac:dyDescent="0.25">
      <c r="A39" s="158"/>
      <c r="B39" s="137"/>
      <c r="C39" s="139"/>
      <c r="D39" s="138"/>
      <c r="E39" s="543"/>
      <c r="F39" s="139"/>
      <c r="G39" s="180"/>
      <c r="H39" s="137"/>
      <c r="I39" s="140"/>
      <c r="J39" s="137"/>
      <c r="K39" s="161"/>
      <c r="L39" s="146">
        <f>(C39*D39)+(C40*D40)+(C41*D41)+(C42*D42)</f>
        <v>0</v>
      </c>
      <c r="M39" s="135"/>
      <c r="N39" s="143"/>
      <c r="O39" s="143"/>
    </row>
    <row r="40" spans="1:15" s="132" customFormat="1" ht="12" customHeight="1" x14ac:dyDescent="0.25">
      <c r="A40" s="158"/>
      <c r="B40" s="137"/>
      <c r="C40" s="139"/>
      <c r="D40" s="138"/>
      <c r="E40" s="543"/>
      <c r="F40" s="139"/>
      <c r="G40" s="180"/>
      <c r="H40" s="137"/>
      <c r="I40" s="140"/>
      <c r="J40" s="137"/>
      <c r="K40" s="161"/>
      <c r="L40" s="148"/>
      <c r="M40" s="141"/>
      <c r="N40" s="143"/>
      <c r="O40" s="143"/>
    </row>
    <row r="41" spans="1:15" s="132" customFormat="1" ht="12" customHeight="1" x14ac:dyDescent="0.25">
      <c r="A41" s="158"/>
      <c r="B41" s="137"/>
      <c r="C41" s="139"/>
      <c r="D41" s="138"/>
      <c r="E41" s="543"/>
      <c r="F41" s="139"/>
      <c r="G41" s="180"/>
      <c r="H41" s="137"/>
      <c r="I41" s="140"/>
      <c r="J41" s="137"/>
      <c r="K41" s="161"/>
      <c r="L41" s="148"/>
    </row>
    <row r="42" spans="1:15" s="132" customFormat="1" ht="12" customHeight="1" x14ac:dyDescent="0.25">
      <c r="B42" s="137"/>
      <c r="C42" s="139"/>
      <c r="D42" s="138"/>
      <c r="E42" s="543"/>
      <c r="F42" s="139"/>
      <c r="G42" s="180"/>
      <c r="H42" s="137"/>
      <c r="I42" s="140"/>
      <c r="J42" s="137"/>
      <c r="K42" s="161"/>
      <c r="L42" s="148"/>
    </row>
    <row r="43" spans="1:15" s="132" customFormat="1" ht="12" customHeight="1" x14ac:dyDescent="0.25">
      <c r="B43" s="145" t="s">
        <v>471</v>
      </c>
      <c r="C43" s="155"/>
      <c r="D43" s="154"/>
      <c r="E43" s="175"/>
      <c r="F43" s="141"/>
      <c r="G43" s="176"/>
      <c r="H43" s="175"/>
      <c r="I43" s="161"/>
      <c r="J43" s="148"/>
    </row>
    <row r="44" spans="1:15" s="132" customFormat="1" ht="12" customHeight="1" x14ac:dyDescent="0.25">
      <c r="A44" s="158"/>
      <c r="B44" s="178" t="s">
        <v>455</v>
      </c>
      <c r="C44" s="155"/>
      <c r="D44" s="154"/>
      <c r="E44" s="175"/>
      <c r="F44" s="141"/>
      <c r="G44" s="176"/>
      <c r="H44" s="175"/>
      <c r="I44" s="161"/>
      <c r="J44" s="148"/>
    </row>
    <row r="45" spans="1:15" s="132" customFormat="1" ht="12" customHeight="1" x14ac:dyDescent="0.25">
      <c r="A45" s="158"/>
      <c r="B45" s="159" t="s">
        <v>1104</v>
      </c>
      <c r="C45" s="155"/>
      <c r="D45" s="154"/>
      <c r="E45" s="175"/>
      <c r="F45" s="141"/>
      <c r="G45" s="176"/>
      <c r="H45" s="175"/>
      <c r="I45" s="161"/>
      <c r="J45" s="148"/>
    </row>
    <row r="46" spans="1:15" s="132" customFormat="1" ht="12" customHeight="1" x14ac:dyDescent="0.25">
      <c r="A46" s="158"/>
      <c r="B46" s="159" t="s">
        <v>1501</v>
      </c>
      <c r="C46" s="155"/>
      <c r="D46" s="154"/>
      <c r="E46" s="175"/>
      <c r="F46" s="141"/>
      <c r="G46" s="176"/>
      <c r="H46" s="175"/>
      <c r="I46" s="161"/>
      <c r="J46" s="148"/>
    </row>
    <row r="47" spans="1:15" s="132" customFormat="1" ht="11.25" customHeight="1" x14ac:dyDescent="0.25">
      <c r="A47" s="158"/>
      <c r="B47" s="159"/>
      <c r="C47" s="155"/>
      <c r="D47" s="154"/>
      <c r="E47" s="175"/>
      <c r="F47" s="141"/>
      <c r="G47" s="176"/>
      <c r="H47" s="175"/>
      <c r="I47" s="161"/>
      <c r="J47" s="148"/>
    </row>
    <row r="48" spans="1:15" s="132" customFormat="1" ht="11.25" customHeight="1" x14ac:dyDescent="0.25">
      <c r="A48" s="158"/>
      <c r="B48" s="159"/>
      <c r="C48" s="155"/>
      <c r="D48" s="154"/>
      <c r="E48" s="175"/>
      <c r="F48" s="141"/>
      <c r="G48" s="176"/>
      <c r="H48" s="175"/>
      <c r="I48" s="161"/>
      <c r="J48" s="148"/>
    </row>
    <row r="49" spans="1:10" s="132" customFormat="1" ht="11.25" customHeight="1" x14ac:dyDescent="0.25">
      <c r="A49" s="158"/>
      <c r="B49" s="384"/>
      <c r="C49" s="155"/>
      <c r="D49" s="154"/>
      <c r="E49" s="175"/>
      <c r="F49" s="141"/>
      <c r="G49" s="176"/>
      <c r="H49" s="175"/>
      <c r="I49" s="161"/>
      <c r="J49" s="148"/>
    </row>
    <row r="50" spans="1:10" s="132" customFormat="1" ht="11.25" customHeight="1" x14ac:dyDescent="0.25">
      <c r="A50" s="158"/>
      <c r="B50" s="159"/>
      <c r="C50" s="155"/>
      <c r="D50" s="154"/>
      <c r="E50" s="175"/>
      <c r="F50" s="141"/>
      <c r="G50" s="176"/>
      <c r="H50" s="175"/>
      <c r="I50" s="161"/>
      <c r="J50" s="148"/>
    </row>
  </sheetData>
  <mergeCells count="14">
    <mergeCell ref="G38:H38"/>
    <mergeCell ref="G19:H19"/>
    <mergeCell ref="G8:H8"/>
    <mergeCell ref="G9:H9"/>
    <mergeCell ref="G10:H10"/>
    <mergeCell ref="G18:H18"/>
    <mergeCell ref="G20:H20"/>
    <mergeCell ref="G21:H21"/>
    <mergeCell ref="G22:H22"/>
    <mergeCell ref="I30:J30"/>
    <mergeCell ref="I29:J29"/>
    <mergeCell ref="I27:J27"/>
    <mergeCell ref="I28:J28"/>
    <mergeCell ref="G36:H36"/>
  </mergeCells>
  <phoneticPr fontId="3" type="noConversion"/>
  <printOptions horizontalCentered="1"/>
  <pageMargins left="0.5" right="0.5" top="0.5" bottom="0.5" header="0.4" footer="0.5"/>
  <pageSetup scale="86" orientation="portrait" r:id="rId1"/>
  <headerFooter alignWithMargins="0">
    <oddFooter>&amp;L&amp;8DWM/UST - Claim 1-17-2017&amp;R&amp;8(See also 2017 RRD for Task Details)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48"/>
    <pageSetUpPr fitToPage="1"/>
  </sheetPr>
  <dimension ref="A1:O40"/>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8.85546875" style="5" customWidth="1"/>
    <col min="4" max="4" width="9.140625" style="5"/>
    <col min="5" max="6" width="11.7109375" style="5" customWidth="1"/>
    <col min="7" max="7" width="10.7109375" style="5" customWidth="1"/>
    <col min="8" max="8" width="10.42578125" style="5" customWidth="1"/>
    <col min="9" max="9" width="11.5703125" style="5" customWidth="1"/>
    <col min="10" max="10" width="13" style="5" customWidth="1"/>
    <col min="11" max="11" width="0.85546875" style="5" customWidth="1"/>
    <col min="12" max="12" width="14.140625" style="5" customWidth="1"/>
    <col min="14" max="14" width="7.42578125" bestFit="1" customWidth="1"/>
  </cols>
  <sheetData>
    <row r="1" spans="1:15" ht="15.75" x14ac:dyDescent="0.25">
      <c r="A1" s="123" t="s">
        <v>107</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5" ht="6" customHeight="1" x14ac:dyDescent="0.2">
      <c r="H4" s="34"/>
      <c r="I4" s="34"/>
      <c r="K4"/>
      <c r="L4"/>
    </row>
    <row r="5" spans="1:15" ht="3.75" customHeight="1" x14ac:dyDescent="0.2">
      <c r="K5"/>
      <c r="L5"/>
    </row>
    <row r="6" spans="1:15" ht="19.5" customHeight="1" x14ac:dyDescent="0.2">
      <c r="A6" s="182" t="s">
        <v>1021</v>
      </c>
      <c r="K6"/>
      <c r="L6" s="183" t="s">
        <v>472</v>
      </c>
    </row>
    <row r="7" spans="1:15" s="132" customFormat="1" ht="14.25" customHeight="1" x14ac:dyDescent="0.25">
      <c r="A7" s="153">
        <v>4.0309999999999997</v>
      </c>
      <c r="B7" s="130" t="s">
        <v>75</v>
      </c>
      <c r="C7" s="154"/>
      <c r="D7" s="154"/>
      <c r="E7" s="164"/>
      <c r="F7" s="164"/>
      <c r="G7" s="164"/>
      <c r="H7" s="164"/>
      <c r="I7" s="1305" t="s">
        <v>217</v>
      </c>
      <c r="J7" s="1305"/>
      <c r="L7" s="1259" t="s">
        <v>103</v>
      </c>
    </row>
    <row r="8" spans="1:15" s="128" customFormat="1" ht="14.25" customHeight="1" x14ac:dyDescent="0.25">
      <c r="A8" s="156"/>
      <c r="B8" s="1192" t="s">
        <v>1486</v>
      </c>
      <c r="C8" s="170"/>
      <c r="D8" s="170"/>
      <c r="E8" s="134"/>
      <c r="F8" s="134"/>
      <c r="G8" s="134"/>
      <c r="H8" s="134"/>
      <c r="I8" s="1340" t="s">
        <v>167</v>
      </c>
      <c r="J8" s="1340"/>
      <c r="K8" s="161"/>
      <c r="L8" s="131"/>
    </row>
    <row r="9" spans="1:15" s="132" customFormat="1" ht="14.25" customHeight="1" x14ac:dyDescent="0.25">
      <c r="A9" s="158"/>
      <c r="C9" s="134"/>
      <c r="D9" s="134"/>
      <c r="F9" s="134"/>
      <c r="G9" s="134"/>
      <c r="H9" s="134" t="s">
        <v>164</v>
      </c>
      <c r="I9" s="1336"/>
      <c r="J9" s="1337"/>
      <c r="K9" s="161"/>
      <c r="M9" s="135"/>
      <c r="N9" s="143"/>
      <c r="O9" s="143"/>
    </row>
    <row r="10" spans="1:15" s="132" customFormat="1" ht="14.25" customHeight="1" x14ac:dyDescent="0.25">
      <c r="A10" s="158"/>
      <c r="B10" s="145" t="s">
        <v>471</v>
      </c>
      <c r="C10" s="134"/>
      <c r="D10" s="134"/>
      <c r="F10" s="134"/>
      <c r="G10" s="134"/>
      <c r="H10" s="134" t="s">
        <v>218</v>
      </c>
      <c r="I10" s="1336"/>
      <c r="J10" s="1337"/>
      <c r="K10" s="161"/>
      <c r="L10" s="146">
        <f>I9+I10</f>
        <v>0</v>
      </c>
      <c r="M10" s="135"/>
      <c r="N10" s="143"/>
      <c r="O10" s="143"/>
    </row>
    <row r="11" spans="1:15" s="132" customFormat="1" ht="12.75" customHeight="1" x14ac:dyDescent="0.25">
      <c r="A11" s="158"/>
      <c r="B11" s="178" t="s">
        <v>216</v>
      </c>
      <c r="C11" s="134"/>
      <c r="D11" s="134"/>
      <c r="F11" s="134"/>
      <c r="G11" s="134"/>
      <c r="H11" s="134"/>
      <c r="M11" s="135"/>
      <c r="N11" s="143"/>
      <c r="O11" s="143"/>
    </row>
    <row r="12" spans="1:15" s="132" customFormat="1" ht="12.75" customHeight="1" x14ac:dyDescent="0.25">
      <c r="B12" s="159" t="s">
        <v>219</v>
      </c>
      <c r="C12" s="155"/>
      <c r="D12" s="154"/>
      <c r="E12" s="175"/>
      <c r="F12" s="141"/>
      <c r="G12" s="176"/>
      <c r="H12" s="175"/>
      <c r="I12" s="161"/>
      <c r="J12" s="148"/>
    </row>
    <row r="13" spans="1:15" s="132" customFormat="1" ht="12.75" customHeight="1" x14ac:dyDescent="0.25">
      <c r="B13" s="159" t="s">
        <v>1487</v>
      </c>
      <c r="C13" s="155"/>
      <c r="D13" s="154"/>
      <c r="E13" s="175"/>
      <c r="F13" s="141"/>
      <c r="G13" s="176"/>
      <c r="H13" s="175"/>
      <c r="I13" s="161"/>
      <c r="J13" s="148"/>
    </row>
    <row r="14" spans="1:15" s="132" customFormat="1" ht="11.25" customHeight="1" x14ac:dyDescent="0.25">
      <c r="A14" s="158"/>
      <c r="B14" s="383"/>
      <c r="C14" s="155"/>
      <c r="D14" s="154"/>
      <c r="E14" s="175"/>
      <c r="F14" s="141"/>
      <c r="G14" s="176"/>
      <c r="H14" s="175"/>
      <c r="I14" s="161"/>
      <c r="J14" s="148"/>
    </row>
    <row r="15" spans="1:15" s="132" customFormat="1" ht="11.25" customHeight="1" x14ac:dyDescent="0.25">
      <c r="A15" s="158"/>
      <c r="B15" s="159"/>
      <c r="C15" s="155"/>
      <c r="D15" s="154"/>
      <c r="E15" s="175"/>
      <c r="F15" s="141"/>
      <c r="G15" s="176"/>
      <c r="H15" s="175"/>
      <c r="I15" s="161"/>
      <c r="J15" s="148"/>
    </row>
    <row r="16" spans="1:15" s="132" customFormat="1" ht="14.25" customHeight="1" x14ac:dyDescent="0.25">
      <c r="A16" s="153">
        <v>4.0410000000000004</v>
      </c>
      <c r="B16" s="130" t="s">
        <v>76</v>
      </c>
      <c r="C16" s="154"/>
      <c r="D16" s="154"/>
      <c r="E16" s="164"/>
      <c r="F16" s="164"/>
      <c r="G16" s="164"/>
      <c r="H16" s="164"/>
      <c r="I16" s="1305" t="s">
        <v>220</v>
      </c>
      <c r="J16" s="1305"/>
    </row>
    <row r="17" spans="1:15" s="128" customFormat="1" ht="14.25" customHeight="1" x14ac:dyDescent="0.25">
      <c r="A17" s="156"/>
      <c r="B17" s="1192" t="s">
        <v>1488</v>
      </c>
      <c r="C17" s="170"/>
      <c r="D17" s="170"/>
      <c r="E17" s="134"/>
      <c r="F17" s="134"/>
      <c r="G17" s="134"/>
      <c r="H17" s="134"/>
      <c r="I17" s="1340" t="s">
        <v>167</v>
      </c>
      <c r="J17" s="1340"/>
      <c r="K17" s="161"/>
      <c r="L17" s="131"/>
    </row>
    <row r="18" spans="1:15" s="132" customFormat="1" ht="14.25" customHeight="1" x14ac:dyDescent="0.25">
      <c r="A18" s="158"/>
      <c r="B18" s="1260" t="s">
        <v>1489</v>
      </c>
      <c r="C18" s="134"/>
      <c r="D18" s="134"/>
      <c r="G18" s="134"/>
      <c r="H18" s="134" t="s">
        <v>164</v>
      </c>
      <c r="I18" s="1336"/>
      <c r="J18" s="1361"/>
      <c r="K18" s="161"/>
      <c r="M18" s="135"/>
      <c r="N18" s="143"/>
      <c r="O18" s="143"/>
    </row>
    <row r="19" spans="1:15" s="132" customFormat="1" ht="14.25" customHeight="1" x14ac:dyDescent="0.25">
      <c r="A19" s="158"/>
      <c r="B19" s="145" t="s">
        <v>471</v>
      </c>
      <c r="C19" s="134"/>
      <c r="D19" s="134"/>
      <c r="G19" s="134"/>
      <c r="H19" s="134" t="s">
        <v>218</v>
      </c>
      <c r="I19" s="1336"/>
      <c r="J19" s="1361"/>
      <c r="K19" s="161"/>
      <c r="L19" s="146">
        <f>I18+I19</f>
        <v>0</v>
      </c>
      <c r="M19" s="135"/>
      <c r="N19" s="143"/>
      <c r="O19" s="143"/>
    </row>
    <row r="20" spans="1:15" s="132" customFormat="1" ht="12.75" customHeight="1" x14ac:dyDescent="0.25">
      <c r="A20" s="158"/>
      <c r="B20" s="178" t="s">
        <v>221</v>
      </c>
      <c r="C20" s="134"/>
      <c r="D20" s="134"/>
      <c r="F20" s="134"/>
      <c r="G20" s="134"/>
      <c r="H20" s="134"/>
      <c r="M20" s="135"/>
      <c r="N20" s="143"/>
      <c r="O20" s="143"/>
    </row>
    <row r="21" spans="1:15" s="132" customFormat="1" ht="12.75" customHeight="1" x14ac:dyDescent="0.25">
      <c r="A21" s="158"/>
      <c r="B21" s="178" t="s">
        <v>1279</v>
      </c>
      <c r="C21" s="134"/>
      <c r="D21" s="134"/>
      <c r="F21" s="134"/>
      <c r="G21" s="134"/>
      <c r="H21" s="134"/>
      <c r="M21" s="135"/>
      <c r="N21" s="143"/>
      <c r="O21" s="143"/>
    </row>
    <row r="22" spans="1:15" s="132" customFormat="1" ht="12.75" customHeight="1" x14ac:dyDescent="0.25">
      <c r="B22" s="159" t="s">
        <v>1278</v>
      </c>
      <c r="C22" s="155"/>
      <c r="D22" s="154"/>
      <c r="E22" s="175"/>
      <c r="F22" s="141"/>
      <c r="G22" s="176"/>
      <c r="H22" s="175"/>
      <c r="I22" s="161"/>
      <c r="J22" s="148"/>
    </row>
    <row r="23" spans="1:15" s="132" customFormat="1" ht="12.75" customHeight="1" x14ac:dyDescent="0.25">
      <c r="B23" s="159" t="s">
        <v>1241</v>
      </c>
      <c r="C23" s="155"/>
      <c r="D23" s="154"/>
      <c r="E23" s="175"/>
      <c r="F23" s="141"/>
      <c r="G23" s="176"/>
      <c r="H23" s="175"/>
      <c r="I23" s="161"/>
      <c r="J23" s="148"/>
    </row>
    <row r="24" spans="1:15" s="132" customFormat="1" ht="11.25" customHeight="1" x14ac:dyDescent="0.25">
      <c r="B24" s="159"/>
      <c r="C24" s="155"/>
      <c r="D24" s="154"/>
      <c r="E24" s="175"/>
      <c r="F24" s="141"/>
      <c r="G24" s="176"/>
      <c r="H24" s="175"/>
      <c r="I24" s="161"/>
      <c r="J24" s="148"/>
    </row>
    <row r="25" spans="1:15" s="132" customFormat="1" ht="11.25" customHeight="1" x14ac:dyDescent="0.25">
      <c r="B25" s="159"/>
      <c r="C25" s="155"/>
      <c r="D25" s="154"/>
      <c r="E25" s="175"/>
      <c r="F25" s="141"/>
      <c r="G25" s="176"/>
      <c r="H25" s="175"/>
      <c r="I25" s="161"/>
      <c r="J25" s="148"/>
    </row>
    <row r="26" spans="1:15" s="132" customFormat="1" ht="14.25" customHeight="1" x14ac:dyDescent="0.25">
      <c r="A26" s="153">
        <v>4.0449999999999999</v>
      </c>
      <c r="B26" s="130" t="s">
        <v>1230</v>
      </c>
      <c r="C26" s="154"/>
      <c r="D26" s="154"/>
      <c r="E26" s="164"/>
      <c r="F26" s="164"/>
      <c r="G26" s="164"/>
      <c r="H26" s="164"/>
      <c r="I26" s="1305" t="s">
        <v>220</v>
      </c>
      <c r="J26" s="1305"/>
    </row>
    <row r="27" spans="1:15" s="128" customFormat="1" ht="14.25" customHeight="1" x14ac:dyDescent="0.25">
      <c r="A27" s="156"/>
      <c r="B27" s="1192" t="s">
        <v>1488</v>
      </c>
      <c r="C27" s="170"/>
      <c r="D27" s="170"/>
      <c r="E27" s="134"/>
      <c r="F27" s="134"/>
      <c r="G27" s="134"/>
      <c r="H27" s="134"/>
      <c r="I27" s="1340" t="s">
        <v>167</v>
      </c>
      <c r="J27" s="1340"/>
      <c r="K27" s="161"/>
      <c r="L27" s="131"/>
    </row>
    <row r="28" spans="1:15" s="132" customFormat="1" ht="14.25" customHeight="1" x14ac:dyDescent="0.25">
      <c r="A28" s="158"/>
      <c r="B28" s="1260" t="s">
        <v>1489</v>
      </c>
      <c r="C28" s="134"/>
      <c r="D28" s="134"/>
      <c r="G28" s="134"/>
      <c r="H28" s="134" t="s">
        <v>218</v>
      </c>
      <c r="I28" s="1336"/>
      <c r="J28" s="1361"/>
      <c r="K28" s="161"/>
      <c r="L28" s="146">
        <f>I28</f>
        <v>0</v>
      </c>
      <c r="M28" s="135"/>
      <c r="N28" s="143"/>
      <c r="O28" s="143"/>
    </row>
    <row r="29" spans="1:15" s="132" customFormat="1" ht="14.25" customHeight="1" x14ac:dyDescent="0.25">
      <c r="A29" s="158"/>
      <c r="B29" s="145" t="s">
        <v>471</v>
      </c>
      <c r="C29" s="1257"/>
      <c r="D29" s="1257"/>
      <c r="G29" s="1257"/>
      <c r="H29" s="1257"/>
      <c r="I29" s="179"/>
      <c r="J29" s="129"/>
      <c r="K29" s="161"/>
      <c r="L29" s="148"/>
      <c r="M29" s="135"/>
      <c r="N29" s="143"/>
      <c r="O29" s="143"/>
    </row>
    <row r="30" spans="1:15" s="132" customFormat="1" ht="12.75" customHeight="1" x14ac:dyDescent="0.25">
      <c r="B30" s="178" t="s">
        <v>77</v>
      </c>
      <c r="C30" s="155"/>
      <c r="D30" s="154"/>
      <c r="E30" s="175"/>
      <c r="F30" s="141"/>
      <c r="G30" s="176"/>
      <c r="H30" s="175"/>
      <c r="I30" s="161"/>
      <c r="J30" s="148"/>
    </row>
    <row r="31" spans="1:15" s="132" customFormat="1" ht="12.75" customHeight="1" x14ac:dyDescent="0.25">
      <c r="B31" s="159" t="s">
        <v>1242</v>
      </c>
      <c r="C31" s="155"/>
      <c r="D31" s="154"/>
      <c r="E31" s="175"/>
      <c r="F31" s="141"/>
      <c r="G31" s="176"/>
      <c r="H31" s="175"/>
      <c r="I31" s="161"/>
      <c r="J31" s="148"/>
    </row>
    <row r="32" spans="1:15" s="132" customFormat="1" ht="11.25" customHeight="1" x14ac:dyDescent="0.25">
      <c r="B32" s="159"/>
      <c r="C32" s="155"/>
      <c r="D32" s="154"/>
      <c r="E32" s="175"/>
      <c r="F32" s="141"/>
      <c r="G32" s="176"/>
      <c r="H32" s="175"/>
      <c r="I32" s="161"/>
      <c r="J32" s="148"/>
    </row>
    <row r="33" spans="1:15" s="132" customFormat="1" ht="11.25" customHeight="1" x14ac:dyDescent="0.25">
      <c r="B33" s="159"/>
      <c r="C33" s="155"/>
      <c r="D33" s="154"/>
      <c r="E33" s="175"/>
      <c r="F33" s="141"/>
      <c r="G33" s="176"/>
      <c r="H33" s="175"/>
      <c r="I33" s="161"/>
      <c r="J33" s="148"/>
    </row>
    <row r="34" spans="1:15" s="132" customFormat="1" ht="14.25" customHeight="1" x14ac:dyDescent="0.25">
      <c r="A34" s="153">
        <v>4.0510000000000002</v>
      </c>
      <c r="B34" s="130" t="s">
        <v>222</v>
      </c>
      <c r="C34" s="154"/>
      <c r="D34" s="154"/>
      <c r="E34" s="164"/>
      <c r="F34" s="164"/>
      <c r="G34" s="164"/>
      <c r="H34" s="164"/>
      <c r="I34" s="1305" t="s">
        <v>224</v>
      </c>
      <c r="J34" s="1305"/>
    </row>
    <row r="35" spans="1:15" s="128" customFormat="1" ht="14.25" customHeight="1" x14ac:dyDescent="0.25">
      <c r="A35" s="156"/>
      <c r="B35" s="1192" t="s">
        <v>1490</v>
      </c>
      <c r="C35" s="170"/>
      <c r="D35" s="170"/>
      <c r="E35" s="134"/>
      <c r="F35" s="134"/>
      <c r="G35" s="134"/>
      <c r="H35" s="134"/>
      <c r="I35" s="1340" t="s">
        <v>167</v>
      </c>
      <c r="J35" s="1340"/>
      <c r="K35" s="161"/>
      <c r="L35" s="131"/>
    </row>
    <row r="36" spans="1:15" s="132" customFormat="1" ht="14.25" customHeight="1" x14ac:dyDescent="0.25">
      <c r="A36" s="158"/>
      <c r="C36" s="134"/>
      <c r="D36" s="134"/>
      <c r="F36" s="134"/>
      <c r="G36" s="134"/>
      <c r="H36" s="134" t="s">
        <v>164</v>
      </c>
      <c r="I36" s="1336"/>
      <c r="J36" s="1337"/>
      <c r="K36" s="161"/>
      <c r="M36" s="135"/>
      <c r="N36" s="143"/>
      <c r="O36" s="143"/>
    </row>
    <row r="37" spans="1:15" s="132" customFormat="1" ht="14.25" customHeight="1" x14ac:dyDescent="0.25">
      <c r="A37" s="158"/>
      <c r="B37" s="145" t="s">
        <v>471</v>
      </c>
      <c r="C37" s="134"/>
      <c r="D37" s="134"/>
      <c r="F37" s="134"/>
      <c r="G37" s="134"/>
      <c r="H37" s="134" t="s">
        <v>218</v>
      </c>
      <c r="I37" s="1336"/>
      <c r="J37" s="1337"/>
      <c r="K37" s="161"/>
      <c r="L37" s="146">
        <f>I36+I37</f>
        <v>0</v>
      </c>
      <c r="M37" s="135"/>
      <c r="N37" s="143"/>
      <c r="O37" s="143"/>
    </row>
    <row r="38" spans="1:15" s="132" customFormat="1" ht="12.75" customHeight="1" x14ac:dyDescent="0.25">
      <c r="A38" s="158"/>
      <c r="B38" s="178" t="s">
        <v>223</v>
      </c>
      <c r="C38" s="134"/>
      <c r="D38" s="134"/>
      <c r="F38" s="134"/>
      <c r="G38" s="134"/>
      <c r="H38" s="134"/>
      <c r="M38" s="135"/>
      <c r="N38" s="143"/>
      <c r="O38" s="143"/>
    </row>
    <row r="39" spans="1:15" s="132" customFormat="1" ht="12.75" customHeight="1" x14ac:dyDescent="0.25">
      <c r="A39" s="158"/>
      <c r="B39" s="178" t="s">
        <v>1279</v>
      </c>
      <c r="C39" s="134"/>
      <c r="D39" s="134"/>
      <c r="F39" s="134"/>
      <c r="G39" s="134"/>
      <c r="H39" s="134"/>
      <c r="M39" s="135"/>
      <c r="N39" s="143"/>
      <c r="O39" s="143"/>
    </row>
    <row r="40" spans="1:15" s="132" customFormat="1" ht="12.75" customHeight="1" x14ac:dyDescent="0.25">
      <c r="B40" s="159" t="s">
        <v>219</v>
      </c>
      <c r="C40" s="155"/>
      <c r="D40" s="154"/>
      <c r="E40" s="175"/>
      <c r="F40" s="141"/>
      <c r="G40" s="176"/>
      <c r="H40" s="175"/>
      <c r="I40" s="161"/>
      <c r="J40" s="148"/>
    </row>
  </sheetData>
  <mergeCells count="15">
    <mergeCell ref="I37:J37"/>
    <mergeCell ref="I34:J34"/>
    <mergeCell ref="I35:J35"/>
    <mergeCell ref="I7:J7"/>
    <mergeCell ref="I8:J8"/>
    <mergeCell ref="I26:J26"/>
    <mergeCell ref="I36:J36"/>
    <mergeCell ref="I27:J27"/>
    <mergeCell ref="I28:J28"/>
    <mergeCell ref="I9:J9"/>
    <mergeCell ref="I10:J10"/>
    <mergeCell ref="I18:J18"/>
    <mergeCell ref="I19:J19"/>
    <mergeCell ref="I16:J16"/>
    <mergeCell ref="I17:J17"/>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8"/>
    <pageSetUpPr fitToPage="1"/>
  </sheetPr>
  <dimension ref="A1:L57"/>
  <sheetViews>
    <sheetView view="pageBreakPreview" topLeftCell="A22" zoomScaleNormal="100" zoomScaleSheetLayoutView="100" workbookViewId="0">
      <selection activeCell="J116" sqref="J116"/>
    </sheetView>
  </sheetViews>
  <sheetFormatPr defaultRowHeight="12.75" x14ac:dyDescent="0.2"/>
  <cols>
    <col min="1" max="1" width="9.5703125" customWidth="1"/>
    <col min="2" max="2" width="10" customWidth="1"/>
    <col min="3" max="3" width="11.140625" customWidth="1"/>
    <col min="4" max="4" width="19.5703125" customWidth="1"/>
    <col min="5" max="5" width="12.5703125" customWidth="1"/>
    <col min="6" max="6" width="12.28515625" customWidth="1"/>
    <col min="7" max="7" width="11.5703125" customWidth="1"/>
    <col min="8" max="8" width="12.85546875" customWidth="1"/>
    <col min="9" max="9" width="1.7109375" customWidth="1"/>
    <col min="10" max="10" width="1.28515625" customWidth="1"/>
    <col min="11" max="11" width="10" customWidth="1"/>
  </cols>
  <sheetData>
    <row r="1" spans="1:12" s="184" customFormat="1" x14ac:dyDescent="0.2">
      <c r="A1" s="306" t="s">
        <v>635</v>
      </c>
      <c r="B1" s="1126" t="str">
        <f>IF('Cost Summary Forms'!J1&gt;0,'Cost Summary Forms'!J1,"")</f>
        <v/>
      </c>
      <c r="C1" s="185" t="s">
        <v>287</v>
      </c>
      <c r="D1" s="192"/>
      <c r="E1" s="1156" t="str">
        <f>IF('Cost Summary Forms'!E3&gt;0,'Cost Summary Forms'!E3,"")</f>
        <v/>
      </c>
      <c r="F1" s="192"/>
      <c r="G1" s="192"/>
      <c r="H1" s="185" t="s">
        <v>507</v>
      </c>
      <c r="I1" s="186"/>
      <c r="J1" s="187" t="s">
        <v>467</v>
      </c>
      <c r="K1" s="1128"/>
    </row>
    <row r="2" spans="1:12" s="184" customFormat="1" ht="24.75" customHeight="1" x14ac:dyDescent="0.25">
      <c r="A2" s="123" t="s">
        <v>191</v>
      </c>
      <c r="B2" s="124"/>
      <c r="C2" s="124"/>
      <c r="D2" s="124"/>
      <c r="E2" s="124"/>
      <c r="F2" s="189"/>
      <c r="G2" s="189"/>
      <c r="H2" s="189"/>
      <c r="I2" s="189"/>
      <c r="J2" s="189"/>
      <c r="K2" s="307"/>
      <c r="L2" s="124"/>
    </row>
    <row r="3" spans="1:12" ht="9.75" customHeight="1" x14ac:dyDescent="0.2"/>
    <row r="4" spans="1:12" ht="13.5" customHeight="1" x14ac:dyDescent="0.2">
      <c r="A4" s="433" t="s">
        <v>144</v>
      </c>
      <c r="B4" s="434"/>
      <c r="C4" s="434"/>
      <c r="D4" s="434"/>
      <c r="E4" s="434"/>
      <c r="F4" s="434"/>
      <c r="G4" s="434"/>
      <c r="H4" s="434"/>
      <c r="I4" s="434"/>
      <c r="J4" s="435"/>
      <c r="K4" s="436"/>
    </row>
    <row r="5" spans="1:12" ht="9" customHeight="1" x14ac:dyDescent="0.2">
      <c r="A5" s="474"/>
      <c r="B5" s="313"/>
      <c r="C5" s="313"/>
      <c r="D5" s="313"/>
      <c r="E5" s="313"/>
      <c r="F5" s="313"/>
      <c r="G5" s="313"/>
      <c r="H5" s="313"/>
      <c r="I5" s="313"/>
      <c r="J5" s="437"/>
      <c r="K5" s="438"/>
    </row>
    <row r="6" spans="1:12" ht="14.25" x14ac:dyDescent="0.2">
      <c r="A6" s="486" t="s">
        <v>1008</v>
      </c>
      <c r="B6" s="437"/>
      <c r="C6" s="437"/>
      <c r="D6" s="313"/>
      <c r="E6" s="313"/>
      <c r="F6" s="313"/>
      <c r="G6" s="313"/>
      <c r="H6" s="313"/>
      <c r="I6" s="313"/>
      <c r="J6" s="437"/>
      <c r="K6" s="438"/>
    </row>
    <row r="7" spans="1:12" x14ac:dyDescent="0.2">
      <c r="A7" s="440"/>
      <c r="B7" s="134"/>
      <c r="C7" s="129"/>
      <c r="D7" s="134" t="s">
        <v>1019</v>
      </c>
      <c r="E7" s="134" t="s">
        <v>732</v>
      </c>
      <c r="F7" s="134" t="s">
        <v>460</v>
      </c>
      <c r="G7" s="134" t="s">
        <v>461</v>
      </c>
      <c r="H7" s="134" t="s">
        <v>733</v>
      </c>
      <c r="I7" s="134"/>
      <c r="J7" s="135"/>
      <c r="K7" s="439"/>
    </row>
    <row r="8" spans="1:12" x14ac:dyDescent="0.2">
      <c r="A8" s="440" t="s">
        <v>604</v>
      </c>
      <c r="B8" s="134" t="s">
        <v>458</v>
      </c>
      <c r="C8" s="134" t="s">
        <v>459</v>
      </c>
      <c r="D8" s="134" t="s">
        <v>1007</v>
      </c>
      <c r="E8" s="134" t="s">
        <v>642</v>
      </c>
      <c r="F8" s="134" t="s">
        <v>462</v>
      </c>
      <c r="G8" s="134" t="s">
        <v>463</v>
      </c>
      <c r="H8" s="134" t="s">
        <v>734</v>
      </c>
      <c r="I8" s="134"/>
      <c r="J8" s="135"/>
      <c r="K8" s="439"/>
    </row>
    <row r="9" spans="1:12" x14ac:dyDescent="0.2">
      <c r="A9" s="440" t="s">
        <v>683</v>
      </c>
      <c r="B9" s="134" t="s">
        <v>1007</v>
      </c>
      <c r="C9" s="134" t="s">
        <v>185</v>
      </c>
      <c r="D9" s="134" t="s">
        <v>1020</v>
      </c>
      <c r="E9" s="134" t="s">
        <v>464</v>
      </c>
      <c r="F9" s="134" t="s">
        <v>465</v>
      </c>
      <c r="G9" s="134" t="s">
        <v>466</v>
      </c>
      <c r="H9" s="136" t="s">
        <v>87</v>
      </c>
      <c r="I9" s="441"/>
      <c r="J9" s="135"/>
      <c r="K9" s="442" t="s">
        <v>1126</v>
      </c>
    </row>
    <row r="10" spans="1:12" x14ac:dyDescent="0.2">
      <c r="A10" s="137"/>
      <c r="B10" s="138"/>
      <c r="C10" s="489"/>
      <c r="D10" s="490"/>
      <c r="E10" s="139"/>
      <c r="F10" s="140"/>
      <c r="G10" s="137"/>
      <c r="H10" s="139"/>
      <c r="I10" s="323"/>
      <c r="J10" s="141"/>
      <c r="K10" s="443">
        <f t="shared" ref="K10:K17" si="0">B10*C10</f>
        <v>0</v>
      </c>
    </row>
    <row r="11" spans="1:12" x14ac:dyDescent="0.2">
      <c r="A11" s="137"/>
      <c r="B11" s="138"/>
      <c r="C11" s="489"/>
      <c r="D11" s="490"/>
      <c r="E11" s="139"/>
      <c r="F11" s="140"/>
      <c r="G11" s="137"/>
      <c r="H11" s="139"/>
      <c r="I11" s="323"/>
      <c r="J11" s="141"/>
      <c r="K11" s="443">
        <f t="shared" si="0"/>
        <v>0</v>
      </c>
    </row>
    <row r="12" spans="1:12" x14ac:dyDescent="0.2">
      <c r="A12" s="137"/>
      <c r="B12" s="138"/>
      <c r="C12" s="489"/>
      <c r="D12" s="490"/>
      <c r="E12" s="139"/>
      <c r="F12" s="140"/>
      <c r="G12" s="137"/>
      <c r="H12" s="139"/>
      <c r="I12" s="323"/>
      <c r="J12" s="141"/>
      <c r="K12" s="443">
        <f t="shared" si="0"/>
        <v>0</v>
      </c>
    </row>
    <row r="13" spans="1:12" x14ac:dyDescent="0.2">
      <c r="A13" s="137"/>
      <c r="B13" s="138"/>
      <c r="C13" s="489"/>
      <c r="D13" s="490"/>
      <c r="E13" s="139"/>
      <c r="F13" s="140"/>
      <c r="G13" s="137"/>
      <c r="H13" s="139"/>
      <c r="I13" s="323"/>
      <c r="J13" s="141"/>
      <c r="K13" s="443">
        <f t="shared" si="0"/>
        <v>0</v>
      </c>
    </row>
    <row r="14" spans="1:12" x14ac:dyDescent="0.2">
      <c r="A14" s="137"/>
      <c r="B14" s="138"/>
      <c r="C14" s="489"/>
      <c r="D14" s="490"/>
      <c r="E14" s="139"/>
      <c r="F14" s="140"/>
      <c r="G14" s="137"/>
      <c r="H14" s="139"/>
      <c r="I14" s="323"/>
      <c r="J14" s="141"/>
      <c r="K14" s="443">
        <f t="shared" si="0"/>
        <v>0</v>
      </c>
    </row>
    <row r="15" spans="1:12" x14ac:dyDescent="0.2">
      <c r="A15" s="137"/>
      <c r="B15" s="138"/>
      <c r="C15" s="489"/>
      <c r="D15" s="490"/>
      <c r="E15" s="139"/>
      <c r="F15" s="140"/>
      <c r="G15" s="137"/>
      <c r="H15" s="139"/>
      <c r="I15" s="323"/>
      <c r="J15" s="141"/>
      <c r="K15" s="443">
        <f t="shared" si="0"/>
        <v>0</v>
      </c>
    </row>
    <row r="16" spans="1:12" x14ac:dyDescent="0.2">
      <c r="A16" s="137"/>
      <c r="B16" s="138"/>
      <c r="C16" s="489"/>
      <c r="D16" s="490"/>
      <c r="E16" s="139"/>
      <c r="F16" s="140"/>
      <c r="G16" s="137"/>
      <c r="H16" s="139"/>
      <c r="I16" s="323"/>
      <c r="J16" s="141"/>
      <c r="K16" s="443">
        <f t="shared" si="0"/>
        <v>0</v>
      </c>
    </row>
    <row r="17" spans="1:11" ht="13.5" thickBot="1" x14ac:dyDescent="0.25">
      <c r="A17" s="137"/>
      <c r="B17" s="138"/>
      <c r="C17" s="489"/>
      <c r="D17" s="490"/>
      <c r="E17" s="139"/>
      <c r="F17" s="140"/>
      <c r="G17" s="137"/>
      <c r="H17" s="139"/>
      <c r="I17" s="323"/>
      <c r="J17" s="141"/>
      <c r="K17" s="443">
        <f t="shared" si="0"/>
        <v>0</v>
      </c>
    </row>
    <row r="18" spans="1:11" ht="13.5" customHeight="1" thickBot="1" x14ac:dyDescent="0.3">
      <c r="A18" s="472" t="s">
        <v>1485</v>
      </c>
      <c r="B18" s="444"/>
      <c r="C18" s="487"/>
      <c r="D18" s="322"/>
      <c r="E18" s="320"/>
      <c r="F18" s="321"/>
      <c r="G18" s="322"/>
      <c r="H18" s="322"/>
      <c r="I18" s="445" t="s">
        <v>192</v>
      </c>
      <c r="J18" s="129"/>
      <c r="K18" s="446">
        <f>SUM(K10:K17)</f>
        <v>0</v>
      </c>
    </row>
    <row r="19" spans="1:11" s="187" customFormat="1" ht="11.25" x14ac:dyDescent="0.2">
      <c r="A19" s="472" t="s">
        <v>78</v>
      </c>
      <c r="B19" s="444"/>
      <c r="C19" s="1056"/>
      <c r="D19" s="1057"/>
      <c r="E19" s="1058"/>
      <c r="F19" s="1059"/>
      <c r="G19" s="1057"/>
      <c r="H19" s="1057"/>
      <c r="I19" s="1060"/>
      <c r="J19" s="480"/>
      <c r="K19" s="1061"/>
    </row>
    <row r="20" spans="1:11" x14ac:dyDescent="0.2">
      <c r="A20" s="298"/>
      <c r="B20" s="437"/>
      <c r="C20" s="437"/>
      <c r="D20" s="313"/>
      <c r="E20" s="313"/>
      <c r="F20" s="313"/>
      <c r="G20" s="313"/>
      <c r="H20" s="313"/>
      <c r="I20" s="313"/>
      <c r="J20" s="437"/>
      <c r="K20" s="438"/>
    </row>
    <row r="21" spans="1:11" ht="12.75" customHeight="1" x14ac:dyDescent="0.2">
      <c r="A21" s="486" t="s">
        <v>1009</v>
      </c>
      <c r="B21" s="444"/>
      <c r="C21" s="179"/>
      <c r="D21" s="323"/>
      <c r="E21" s="141"/>
      <c r="F21" s="181"/>
      <c r="G21" s="323"/>
      <c r="H21" s="323"/>
      <c r="I21" s="323"/>
      <c r="J21" s="141"/>
      <c r="K21" s="447"/>
    </row>
    <row r="22" spans="1:11" x14ac:dyDescent="0.2">
      <c r="A22" s="137"/>
      <c r="B22" s="138"/>
      <c r="C22" s="489"/>
      <c r="D22" s="490"/>
      <c r="E22" s="456"/>
      <c r="F22" s="140"/>
      <c r="G22" s="137"/>
      <c r="H22" s="456"/>
      <c r="I22" s="449"/>
      <c r="J22" s="141"/>
      <c r="K22" s="443">
        <f t="shared" ref="K22:K27" si="1">B22*C22</f>
        <v>0</v>
      </c>
    </row>
    <row r="23" spans="1:11" x14ac:dyDescent="0.2">
      <c r="A23" s="137"/>
      <c r="B23" s="138"/>
      <c r="C23" s="489"/>
      <c r="D23" s="490"/>
      <c r="E23" s="456"/>
      <c r="F23" s="140"/>
      <c r="G23" s="137"/>
      <c r="H23" s="456"/>
      <c r="I23" s="449"/>
      <c r="J23" s="141"/>
      <c r="K23" s="443">
        <f t="shared" si="1"/>
        <v>0</v>
      </c>
    </row>
    <row r="24" spans="1:11" x14ac:dyDescent="0.2">
      <c r="A24" s="137"/>
      <c r="B24" s="138"/>
      <c r="C24" s="489"/>
      <c r="D24" s="490"/>
      <c r="E24" s="456"/>
      <c r="F24" s="140"/>
      <c r="G24" s="137"/>
      <c r="H24" s="456"/>
      <c r="I24" s="449"/>
      <c r="J24" s="141"/>
      <c r="K24" s="443">
        <f t="shared" si="1"/>
        <v>0</v>
      </c>
    </row>
    <row r="25" spans="1:11" x14ac:dyDescent="0.2">
      <c r="A25" s="137"/>
      <c r="B25" s="138"/>
      <c r="C25" s="489"/>
      <c r="D25" s="490"/>
      <c r="E25" s="456"/>
      <c r="F25" s="140"/>
      <c r="G25" s="137"/>
      <c r="H25" s="456"/>
      <c r="I25" s="449"/>
      <c r="J25" s="141"/>
      <c r="K25" s="443">
        <f t="shared" si="1"/>
        <v>0</v>
      </c>
    </row>
    <row r="26" spans="1:11" x14ac:dyDescent="0.2">
      <c r="A26" s="137"/>
      <c r="B26" s="138"/>
      <c r="C26" s="489"/>
      <c r="D26" s="490"/>
      <c r="E26" s="456"/>
      <c r="F26" s="140"/>
      <c r="G26" s="137"/>
      <c r="H26" s="456"/>
      <c r="I26" s="449"/>
      <c r="J26" s="141"/>
      <c r="K26" s="443">
        <f t="shared" si="1"/>
        <v>0</v>
      </c>
    </row>
    <row r="27" spans="1:11" ht="13.5" thickBot="1" x14ac:dyDescent="0.25">
      <c r="A27" s="137"/>
      <c r="B27" s="138"/>
      <c r="C27" s="489"/>
      <c r="D27" s="490"/>
      <c r="E27" s="456"/>
      <c r="F27" s="140"/>
      <c r="G27" s="137"/>
      <c r="H27" s="456"/>
      <c r="I27" s="448"/>
      <c r="J27" s="319"/>
      <c r="K27" s="443">
        <f t="shared" si="1"/>
        <v>0</v>
      </c>
    </row>
    <row r="28" spans="1:11" ht="15" thickBot="1" x14ac:dyDescent="0.25">
      <c r="A28" s="472" t="s">
        <v>79</v>
      </c>
      <c r="B28" s="451"/>
      <c r="C28" s="457"/>
      <c r="D28" s="193"/>
      <c r="E28" s="458"/>
      <c r="F28" s="193"/>
      <c r="G28" s="193"/>
      <c r="H28" s="193"/>
      <c r="I28" s="450" t="s">
        <v>186</v>
      </c>
      <c r="J28" s="459"/>
      <c r="K28" s="446">
        <f>SUM(K22:K27)</f>
        <v>0</v>
      </c>
    </row>
    <row r="29" spans="1:11" s="187" customFormat="1" ht="11.25" x14ac:dyDescent="0.2">
      <c r="A29" s="473"/>
      <c r="B29" s="475"/>
      <c r="C29" s="481"/>
      <c r="D29" s="482"/>
      <c r="E29" s="483"/>
      <c r="F29" s="484"/>
      <c r="G29" s="482"/>
      <c r="H29" s="482"/>
      <c r="I29" s="482"/>
      <c r="J29" s="482"/>
      <c r="K29" s="485"/>
    </row>
    <row r="30" spans="1:11" ht="12.75" customHeight="1" x14ac:dyDescent="0.2">
      <c r="A30" s="486" t="s">
        <v>1243</v>
      </c>
      <c r="B30" s="444"/>
      <c r="C30" s="179"/>
      <c r="D30" s="323"/>
      <c r="E30" s="141"/>
      <c r="F30" s="181"/>
      <c r="G30" s="323"/>
      <c r="H30" s="323"/>
      <c r="I30" s="323"/>
      <c r="J30" s="141"/>
      <c r="K30" s="447"/>
    </row>
    <row r="31" spans="1:11" x14ac:dyDescent="0.2">
      <c r="A31" s="137"/>
      <c r="B31" s="138"/>
      <c r="C31" s="489"/>
      <c r="D31" s="490"/>
      <c r="E31" s="456"/>
      <c r="F31" s="140"/>
      <c r="G31" s="137"/>
      <c r="H31" s="456"/>
      <c r="I31" s="449"/>
      <c r="J31" s="141"/>
      <c r="K31" s="443">
        <f t="shared" ref="K31:K36" si="2">B31*C31</f>
        <v>0</v>
      </c>
    </row>
    <row r="32" spans="1:11" x14ac:dyDescent="0.2">
      <c r="A32" s="137"/>
      <c r="B32" s="138"/>
      <c r="C32" s="489"/>
      <c r="D32" s="490"/>
      <c r="E32" s="456"/>
      <c r="F32" s="140"/>
      <c r="G32" s="137"/>
      <c r="H32" s="456"/>
      <c r="I32" s="449"/>
      <c r="J32" s="141"/>
      <c r="K32" s="443">
        <f t="shared" si="2"/>
        <v>0</v>
      </c>
    </row>
    <row r="33" spans="1:11" x14ac:dyDescent="0.2">
      <c r="A33" s="137"/>
      <c r="B33" s="138"/>
      <c r="C33" s="489"/>
      <c r="D33" s="490"/>
      <c r="E33" s="456"/>
      <c r="F33" s="140"/>
      <c r="G33" s="137"/>
      <c r="H33" s="456"/>
      <c r="I33" s="449"/>
      <c r="J33" s="141"/>
      <c r="K33" s="443">
        <f t="shared" si="2"/>
        <v>0</v>
      </c>
    </row>
    <row r="34" spans="1:11" x14ac:dyDescent="0.2">
      <c r="A34" s="137"/>
      <c r="B34" s="138"/>
      <c r="C34" s="489"/>
      <c r="D34" s="490"/>
      <c r="E34" s="456"/>
      <c r="F34" s="140"/>
      <c r="G34" s="137"/>
      <c r="H34" s="456"/>
      <c r="I34" s="449"/>
      <c r="J34" s="141"/>
      <c r="K34" s="443">
        <f t="shared" si="2"/>
        <v>0</v>
      </c>
    </row>
    <row r="35" spans="1:11" x14ac:dyDescent="0.2">
      <c r="A35" s="137"/>
      <c r="B35" s="138"/>
      <c r="C35" s="489"/>
      <c r="D35" s="490"/>
      <c r="E35" s="456"/>
      <c r="F35" s="140"/>
      <c r="G35" s="137"/>
      <c r="H35" s="456"/>
      <c r="I35" s="449"/>
      <c r="J35" s="141"/>
      <c r="K35" s="443">
        <f t="shared" si="2"/>
        <v>0</v>
      </c>
    </row>
    <row r="36" spans="1:11" ht="13.5" thickBot="1" x14ac:dyDescent="0.25">
      <c r="A36" s="137"/>
      <c r="B36" s="138"/>
      <c r="C36" s="489"/>
      <c r="D36" s="490"/>
      <c r="E36" s="456"/>
      <c r="F36" s="140"/>
      <c r="G36" s="137"/>
      <c r="H36" s="456"/>
      <c r="I36" s="448"/>
      <c r="J36" s="319"/>
      <c r="K36" s="443">
        <f t="shared" si="2"/>
        <v>0</v>
      </c>
    </row>
    <row r="37" spans="1:11" ht="15" thickBot="1" x14ac:dyDescent="0.25">
      <c r="A37" s="472" t="s">
        <v>193</v>
      </c>
      <c r="B37" s="451"/>
      <c r="C37" s="457"/>
      <c r="D37" s="193"/>
      <c r="E37" s="458"/>
      <c r="F37" s="193"/>
      <c r="G37" s="193"/>
      <c r="H37" s="193"/>
      <c r="I37" s="450" t="s">
        <v>1283</v>
      </c>
      <c r="J37" s="459"/>
      <c r="K37" s="446">
        <f>SUM(K31:K36)</f>
        <v>0</v>
      </c>
    </row>
    <row r="38" spans="1:11" s="187" customFormat="1" ht="11.25" x14ac:dyDescent="0.2">
      <c r="A38" s="472" t="s">
        <v>80</v>
      </c>
      <c r="B38" s="475"/>
      <c r="C38" s="476"/>
      <c r="D38" s="477"/>
      <c r="E38" s="478"/>
      <c r="F38" s="477"/>
      <c r="G38" s="477"/>
      <c r="H38" s="477"/>
      <c r="I38" s="479"/>
      <c r="J38" s="480"/>
      <c r="K38" s="488"/>
    </row>
    <row r="39" spans="1:11" x14ac:dyDescent="0.2">
      <c r="A39" s="472"/>
      <c r="B39" s="451"/>
      <c r="C39" s="452"/>
      <c r="D39" s="449"/>
      <c r="E39" s="453"/>
      <c r="F39" s="454"/>
      <c r="G39" s="449"/>
      <c r="H39" s="449"/>
      <c r="I39" s="449"/>
      <c r="J39" s="449"/>
      <c r="K39" s="455"/>
    </row>
    <row r="40" spans="1:11" ht="12.75" customHeight="1" x14ac:dyDescent="0.2">
      <c r="A40" s="486" t="s">
        <v>1010</v>
      </c>
      <c r="B40" s="444"/>
      <c r="C40" s="179"/>
      <c r="D40" s="323"/>
      <c r="E40" s="141"/>
      <c r="F40" s="181"/>
      <c r="G40" s="323"/>
      <c r="H40" s="323"/>
      <c r="I40" s="323"/>
      <c r="J40" s="141"/>
      <c r="K40" s="447"/>
    </row>
    <row r="41" spans="1:11" x14ac:dyDescent="0.2">
      <c r="A41" s="137"/>
      <c r="B41" s="138"/>
      <c r="C41" s="489"/>
      <c r="D41" s="490"/>
      <c r="E41" s="456"/>
      <c r="F41" s="140"/>
      <c r="G41" s="137"/>
      <c r="H41" s="456"/>
      <c r="I41" s="449"/>
      <c r="J41" s="141"/>
      <c r="K41" s="443">
        <f>B41*C41</f>
        <v>0</v>
      </c>
    </row>
    <row r="42" spans="1:11" x14ac:dyDescent="0.2">
      <c r="A42" s="137"/>
      <c r="B42" s="138"/>
      <c r="C42" s="489"/>
      <c r="D42" s="490"/>
      <c r="E42" s="456"/>
      <c r="F42" s="140"/>
      <c r="G42" s="137"/>
      <c r="H42" s="456"/>
      <c r="I42" s="449"/>
      <c r="J42" s="141"/>
      <c r="K42" s="443">
        <f>B42*C42</f>
        <v>0</v>
      </c>
    </row>
    <row r="43" spans="1:11" ht="13.5" thickBot="1" x14ac:dyDescent="0.25">
      <c r="A43" s="137"/>
      <c r="B43" s="138"/>
      <c r="C43" s="489"/>
      <c r="D43" s="490"/>
      <c r="E43" s="456"/>
      <c r="F43" s="140"/>
      <c r="G43" s="137"/>
      <c r="H43" s="456"/>
      <c r="I43" s="449"/>
      <c r="J43" s="141"/>
      <c r="K43" s="443">
        <f>B43*C43</f>
        <v>0</v>
      </c>
    </row>
    <row r="44" spans="1:11" ht="15" thickBot="1" x14ac:dyDescent="0.25">
      <c r="A44" s="460"/>
      <c r="B44" s="461"/>
      <c r="C44" s="462"/>
      <c r="D44" s="293"/>
      <c r="E44" s="293"/>
      <c r="F44" s="293"/>
      <c r="G44" s="293"/>
      <c r="H44" s="293"/>
      <c r="I44" s="463" t="s">
        <v>187</v>
      </c>
      <c r="J44" s="464"/>
      <c r="K44" s="446">
        <f>SUM(K41:K43)</f>
        <v>0</v>
      </c>
    </row>
    <row r="45" spans="1:11" ht="15" customHeight="1" x14ac:dyDescent="0.2">
      <c r="A45" s="465"/>
      <c r="B45" s="451"/>
      <c r="C45" s="466"/>
      <c r="D45" s="465"/>
      <c r="E45" s="465"/>
      <c r="F45" s="465"/>
      <c r="G45" s="465"/>
      <c r="H45" s="465"/>
      <c r="I45" s="465"/>
      <c r="J45" s="465"/>
      <c r="K45" s="467"/>
    </row>
    <row r="46" spans="1:11" ht="8.25" customHeight="1" x14ac:dyDescent="0.2">
      <c r="A46" s="468"/>
      <c r="B46" s="449"/>
      <c r="C46" s="452"/>
      <c r="D46" s="449"/>
      <c r="E46" s="449"/>
      <c r="F46" s="449"/>
      <c r="G46" s="449"/>
      <c r="H46" s="449"/>
      <c r="I46" s="449"/>
      <c r="J46" s="449"/>
      <c r="K46" s="455"/>
    </row>
    <row r="47" spans="1:11" ht="12.75" customHeight="1" x14ac:dyDescent="0.2">
      <c r="A47" s="298"/>
      <c r="B47" s="444"/>
      <c r="C47" s="179"/>
      <c r="D47" s="129"/>
      <c r="E47" s="129"/>
      <c r="F47" s="323"/>
      <c r="G47" s="141"/>
      <c r="H47" s="181"/>
      <c r="I47" s="323"/>
      <c r="J47" s="141"/>
      <c r="K47" s="447"/>
    </row>
    <row r="48" spans="1:11" ht="14.25" x14ac:dyDescent="0.2">
      <c r="A48" s="486" t="s">
        <v>1483</v>
      </c>
      <c r="B48" s="179"/>
      <c r="C48" s="141"/>
      <c r="D48" s="129"/>
      <c r="E48" s="129"/>
      <c r="F48" s="441"/>
      <c r="G48" s="441"/>
      <c r="H48" s="441"/>
      <c r="I48" s="323"/>
      <c r="J48" s="141"/>
      <c r="K48" s="447"/>
    </row>
    <row r="49" spans="1:12" x14ac:dyDescent="0.2">
      <c r="A49" s="137"/>
      <c r="B49" s="138"/>
      <c r="D49" s="129"/>
      <c r="E49" s="139"/>
      <c r="F49" s="469"/>
      <c r="G49" s="137"/>
      <c r="H49" s="139"/>
      <c r="I49" s="323"/>
      <c r="J49" s="141"/>
      <c r="K49" s="443">
        <f t="shared" ref="K49:K54" si="3">B49</f>
        <v>0</v>
      </c>
    </row>
    <row r="50" spans="1:12" x14ac:dyDescent="0.2">
      <c r="A50" s="137"/>
      <c r="B50" s="138"/>
      <c r="D50" s="129"/>
      <c r="E50" s="139"/>
      <c r="F50" s="469"/>
      <c r="G50" s="137"/>
      <c r="H50" s="139"/>
      <c r="I50" s="323"/>
      <c r="J50" s="141"/>
      <c r="K50" s="443">
        <f t="shared" si="3"/>
        <v>0</v>
      </c>
    </row>
    <row r="51" spans="1:12" x14ac:dyDescent="0.2">
      <c r="A51" s="137"/>
      <c r="B51" s="138"/>
      <c r="D51" s="129"/>
      <c r="E51" s="139"/>
      <c r="F51" s="469"/>
      <c r="G51" s="137"/>
      <c r="H51" s="139"/>
      <c r="I51" s="323"/>
      <c r="J51" s="141"/>
      <c r="K51" s="443">
        <f t="shared" si="3"/>
        <v>0</v>
      </c>
    </row>
    <row r="52" spans="1:12" x14ac:dyDescent="0.2">
      <c r="A52" s="137"/>
      <c r="B52" s="138"/>
      <c r="D52" s="129"/>
      <c r="E52" s="139"/>
      <c r="F52" s="469"/>
      <c r="G52" s="137"/>
      <c r="H52" s="139"/>
      <c r="I52" s="323"/>
      <c r="J52" s="141"/>
      <c r="K52" s="443">
        <f t="shared" si="3"/>
        <v>0</v>
      </c>
    </row>
    <row r="53" spans="1:12" x14ac:dyDescent="0.2">
      <c r="A53" s="137"/>
      <c r="B53" s="138"/>
      <c r="D53" s="129"/>
      <c r="E53" s="139"/>
      <c r="F53" s="469"/>
      <c r="G53" s="137"/>
      <c r="H53" s="139"/>
      <c r="I53" s="323"/>
      <c r="J53" s="141"/>
      <c r="K53" s="443">
        <f t="shared" si="3"/>
        <v>0</v>
      </c>
    </row>
    <row r="54" spans="1:12" ht="13.5" thickBot="1" x14ac:dyDescent="0.25">
      <c r="A54" s="137"/>
      <c r="B54" s="138"/>
      <c r="D54" s="129"/>
      <c r="E54" s="139"/>
      <c r="F54" s="469"/>
      <c r="G54" s="137"/>
      <c r="H54" s="139"/>
      <c r="I54" s="323"/>
      <c r="J54" s="141"/>
      <c r="K54" s="443">
        <f t="shared" si="3"/>
        <v>0</v>
      </c>
    </row>
    <row r="55" spans="1:12" ht="15" thickBot="1" x14ac:dyDescent="0.25">
      <c r="A55" s="596" t="s">
        <v>1046</v>
      </c>
      <c r="B55" s="192"/>
      <c r="C55" s="192"/>
      <c r="D55" s="192"/>
      <c r="E55" s="192"/>
      <c r="F55" s="192"/>
      <c r="G55" s="192"/>
      <c r="H55" s="192"/>
      <c r="I55" s="463" t="s">
        <v>1484</v>
      </c>
      <c r="J55" s="1062"/>
      <c r="K55" s="470">
        <f>SUM(K49:K54)</f>
        <v>0</v>
      </c>
    </row>
    <row r="56" spans="1:12" x14ac:dyDescent="0.2">
      <c r="A56" s="756" t="s">
        <v>1419</v>
      </c>
    </row>
    <row r="57" spans="1:12" ht="14.25" x14ac:dyDescent="0.2">
      <c r="A57" s="129"/>
      <c r="B57" s="129"/>
      <c r="C57" s="129"/>
      <c r="D57" s="34"/>
      <c r="E57" s="34"/>
      <c r="F57" s="34"/>
      <c r="G57" s="34"/>
      <c r="H57" s="34"/>
      <c r="I57" s="34"/>
      <c r="J57" s="34"/>
      <c r="K57" s="471"/>
      <c r="L57" s="129"/>
    </row>
  </sheetData>
  <phoneticPr fontId="3" type="noConversion"/>
  <printOptions horizontalCentered="1"/>
  <pageMargins left="0.25" right="0.25" top="0.45" bottom="0.5" header="0.5" footer="0.5"/>
  <pageSetup scale="9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8"/>
    <pageSetUpPr fitToPage="1"/>
  </sheetPr>
  <dimension ref="A1:O37"/>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8.85546875" style="5" customWidth="1"/>
    <col min="4" max="4" width="9.140625" style="5"/>
    <col min="5" max="6" width="11.7109375" style="5" customWidth="1"/>
    <col min="7" max="7" width="10.7109375" style="5" customWidth="1"/>
    <col min="8" max="8" width="10.42578125" style="5" customWidth="1"/>
    <col min="9" max="9" width="11.5703125" style="5" customWidth="1"/>
    <col min="10" max="10" width="13" style="5" customWidth="1"/>
    <col min="11" max="11" width="0.85546875" style="5" customWidth="1"/>
    <col min="12" max="12" width="14.140625" style="5" customWidth="1"/>
    <col min="14" max="14" width="7.42578125" bestFit="1" customWidth="1"/>
  </cols>
  <sheetData>
    <row r="1" spans="1:15" ht="15.75" x14ac:dyDescent="0.25">
      <c r="A1" s="123" t="s">
        <v>109</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2"/>
      <c r="D3" s="125"/>
      <c r="E3" s="125"/>
      <c r="F3" s="1113" t="str">
        <f>IF('Cost Summary Forms'!E3&gt;0,'Cost Summary Forms'!E3,"")</f>
        <v/>
      </c>
      <c r="G3" s="125"/>
      <c r="H3" s="125"/>
      <c r="I3" s="125"/>
      <c r="K3" s="152" t="s">
        <v>289</v>
      </c>
      <c r="L3" s="1113" t="str">
        <f>IF('Cost Summary Forms'!J1&gt;0,'Cost Summary Forms'!J1,"")</f>
        <v/>
      </c>
    </row>
    <row r="4" spans="1:15" ht="6" customHeight="1" x14ac:dyDescent="0.2">
      <c r="H4" s="34"/>
      <c r="I4" s="34"/>
      <c r="K4"/>
      <c r="L4"/>
    </row>
    <row r="5" spans="1:15" ht="3.75" customHeight="1" x14ac:dyDescent="0.2">
      <c r="K5"/>
      <c r="L5"/>
    </row>
    <row r="6" spans="1:15" ht="19.5" customHeight="1" x14ac:dyDescent="0.2">
      <c r="A6" s="182" t="s">
        <v>108</v>
      </c>
      <c r="K6"/>
      <c r="L6" s="183" t="s">
        <v>472</v>
      </c>
    </row>
    <row r="7" spans="1:15" s="132" customFormat="1" ht="14.25" customHeight="1" x14ac:dyDescent="0.25">
      <c r="A7" s="153">
        <v>4.0709999999999997</v>
      </c>
      <c r="B7" s="130" t="s">
        <v>1491</v>
      </c>
      <c r="C7" s="154"/>
      <c r="D7" s="154"/>
      <c r="E7" s="164"/>
      <c r="F7" s="164"/>
      <c r="G7" s="164"/>
      <c r="H7" s="164"/>
      <c r="I7" s="1305" t="s">
        <v>225</v>
      </c>
      <c r="J7" s="1305"/>
      <c r="L7" s="183" t="s">
        <v>103</v>
      </c>
    </row>
    <row r="8" spans="1:15" s="128" customFormat="1" ht="14.25" customHeight="1" x14ac:dyDescent="0.25">
      <c r="A8" s="156"/>
      <c r="B8" s="1192" t="s">
        <v>1492</v>
      </c>
      <c r="C8" s="170"/>
      <c r="D8" s="170"/>
      <c r="E8" s="134"/>
      <c r="F8" s="134"/>
      <c r="G8" s="134"/>
      <c r="H8" s="134"/>
      <c r="I8" s="1340" t="s">
        <v>1052</v>
      </c>
      <c r="J8" s="1340"/>
      <c r="K8" s="161"/>
      <c r="L8" s="131"/>
    </row>
    <row r="9" spans="1:15" s="132" customFormat="1" ht="14.25" customHeight="1" x14ac:dyDescent="0.25">
      <c r="A9" s="158"/>
      <c r="B9" s="145" t="s">
        <v>471</v>
      </c>
      <c r="C9" s="134"/>
      <c r="D9" s="134"/>
      <c r="F9" s="134"/>
      <c r="G9" s="134"/>
      <c r="H9" s="134"/>
      <c r="I9" s="1336"/>
      <c r="J9" s="1337"/>
      <c r="K9" s="161"/>
      <c r="L9" s="146">
        <f>I9</f>
        <v>0</v>
      </c>
      <c r="M9" s="135"/>
      <c r="N9" s="143"/>
      <c r="O9" s="143"/>
    </row>
    <row r="10" spans="1:15" s="132" customFormat="1" ht="12.75" customHeight="1" x14ac:dyDescent="0.25">
      <c r="B10" s="178" t="s">
        <v>226</v>
      </c>
      <c r="D10" s="154"/>
      <c r="E10" s="175"/>
      <c r="F10" s="141"/>
      <c r="G10" s="176"/>
      <c r="H10" s="175"/>
      <c r="I10" s="161"/>
      <c r="J10" s="148"/>
    </row>
    <row r="11" spans="1:15" s="132" customFormat="1" ht="12.75" customHeight="1" x14ac:dyDescent="0.25">
      <c r="B11" s="159"/>
      <c r="D11" s="154"/>
      <c r="E11" s="175"/>
      <c r="F11" s="141"/>
      <c r="G11" s="176"/>
      <c r="H11" s="175"/>
      <c r="I11" s="161"/>
      <c r="J11" s="148"/>
    </row>
    <row r="12" spans="1:15" s="132" customFormat="1" ht="14.25" customHeight="1" x14ac:dyDescent="0.25">
      <c r="A12" s="153">
        <v>4.09</v>
      </c>
      <c r="B12" s="130" t="s">
        <v>1493</v>
      </c>
      <c r="C12" s="154"/>
      <c r="D12" s="154"/>
      <c r="E12" s="164"/>
      <c r="F12" s="164"/>
      <c r="G12" s="164"/>
      <c r="H12" s="164"/>
      <c r="I12" s="1305" t="s">
        <v>1051</v>
      </c>
      <c r="J12" s="1305"/>
    </row>
    <row r="13" spans="1:15" s="128" customFormat="1" ht="14.25" customHeight="1" x14ac:dyDescent="0.25">
      <c r="A13" s="156"/>
      <c r="B13" s="157" t="s">
        <v>1048</v>
      </c>
      <c r="C13" s="170"/>
      <c r="D13" s="170"/>
      <c r="E13" s="134"/>
      <c r="F13" s="134"/>
      <c r="G13" s="134"/>
      <c r="H13" s="134"/>
      <c r="I13" s="1340" t="s">
        <v>167</v>
      </c>
      <c r="J13" s="1340"/>
      <c r="K13" s="161"/>
      <c r="L13" s="131"/>
    </row>
    <row r="14" spans="1:15" s="132" customFormat="1" ht="14.25" customHeight="1" x14ac:dyDescent="0.25">
      <c r="A14" s="158"/>
      <c r="C14" s="134"/>
      <c r="D14" s="134"/>
      <c r="G14" s="134"/>
      <c r="H14" s="134" t="s">
        <v>1050</v>
      </c>
      <c r="I14" s="1336"/>
      <c r="J14" s="1361"/>
      <c r="K14" s="161"/>
      <c r="M14" s="135"/>
      <c r="N14" s="143"/>
      <c r="O14" s="143"/>
    </row>
    <row r="15" spans="1:15" s="132" customFormat="1" ht="14.25" customHeight="1" x14ac:dyDescent="0.25">
      <c r="A15" s="158"/>
      <c r="C15" s="134"/>
      <c r="D15" s="134"/>
      <c r="G15" s="134"/>
      <c r="H15" s="134" t="s">
        <v>164</v>
      </c>
      <c r="I15" s="1336"/>
      <c r="J15" s="1361"/>
      <c r="K15" s="161"/>
      <c r="M15" s="135"/>
      <c r="N15" s="143"/>
      <c r="O15" s="143"/>
    </row>
    <row r="16" spans="1:15" s="132" customFormat="1" ht="14.25" customHeight="1" x14ac:dyDescent="0.25">
      <c r="A16" s="158"/>
      <c r="B16" s="145" t="s">
        <v>471</v>
      </c>
      <c r="C16" s="134"/>
      <c r="D16" s="134"/>
      <c r="G16" s="134"/>
      <c r="H16" s="514" t="s">
        <v>1244</v>
      </c>
      <c r="I16" s="1336"/>
      <c r="J16" s="1361"/>
      <c r="K16" s="161"/>
      <c r="L16" s="146">
        <f>I14+I15+I16</f>
        <v>0</v>
      </c>
      <c r="M16" s="135"/>
      <c r="N16" s="143"/>
      <c r="O16" s="143"/>
    </row>
    <row r="17" spans="1:15" s="132" customFormat="1" ht="12.75" customHeight="1" x14ac:dyDescent="0.25">
      <c r="A17" s="158"/>
      <c r="B17" s="178" t="s">
        <v>1049</v>
      </c>
      <c r="C17" s="134"/>
      <c r="D17" s="134"/>
      <c r="F17" s="134"/>
      <c r="G17" s="134"/>
      <c r="H17" s="134"/>
      <c r="M17" s="135"/>
      <c r="N17" s="143"/>
      <c r="O17" s="143"/>
    </row>
    <row r="18" spans="1:15" s="132" customFormat="1" ht="12.75" customHeight="1" x14ac:dyDescent="0.25">
      <c r="A18" s="158"/>
      <c r="B18" s="178" t="s">
        <v>1281</v>
      </c>
      <c r="C18" s="134"/>
      <c r="D18" s="134"/>
      <c r="F18" s="134"/>
      <c r="G18" s="134"/>
      <c r="H18" s="134"/>
      <c r="M18" s="135"/>
      <c r="N18" s="143"/>
      <c r="O18" s="143"/>
    </row>
    <row r="19" spans="1:15" s="132" customFormat="1" ht="12.75" customHeight="1" x14ac:dyDescent="0.25">
      <c r="B19" s="159" t="s">
        <v>1280</v>
      </c>
      <c r="C19" s="155"/>
      <c r="D19" s="154"/>
      <c r="E19" s="175"/>
      <c r="F19" s="141"/>
      <c r="G19" s="176"/>
      <c r="H19" s="175"/>
      <c r="I19" s="161"/>
      <c r="J19" s="148"/>
    </row>
    <row r="20" spans="1:15" s="132" customFormat="1" ht="12.75" customHeight="1" x14ac:dyDescent="0.25">
      <c r="B20" s="159"/>
      <c r="C20" s="155"/>
      <c r="D20" s="154"/>
      <c r="E20" s="175"/>
      <c r="F20" s="141"/>
      <c r="G20" s="176"/>
      <c r="H20" s="175"/>
      <c r="I20" s="161"/>
      <c r="J20" s="148"/>
    </row>
    <row r="21" spans="1:15" s="132" customFormat="1" ht="14.25" customHeight="1" x14ac:dyDescent="0.25">
      <c r="A21" s="153">
        <v>4.0910000000000002</v>
      </c>
      <c r="B21" s="130" t="s">
        <v>1495</v>
      </c>
      <c r="C21" s="154"/>
      <c r="D21" s="154"/>
      <c r="E21" s="164"/>
      <c r="F21" s="164"/>
      <c r="G21" s="164"/>
      <c r="H21" s="164"/>
      <c r="I21" s="1305" t="s">
        <v>1051</v>
      </c>
      <c r="J21" s="1305"/>
    </row>
    <row r="22" spans="1:15" s="128" customFormat="1" ht="14.25" customHeight="1" x14ac:dyDescent="0.25">
      <c r="A22" s="156"/>
      <c r="B22" s="1192" t="s">
        <v>1499</v>
      </c>
      <c r="C22" s="170"/>
      <c r="D22" s="170"/>
      <c r="E22" s="1257"/>
      <c r="F22" s="1257"/>
      <c r="G22" s="1257"/>
      <c r="H22" s="1257"/>
      <c r="I22" s="1340" t="s">
        <v>167</v>
      </c>
      <c r="J22" s="1340"/>
      <c r="K22" s="161"/>
      <c r="L22" s="131"/>
    </row>
    <row r="23" spans="1:15" s="132" customFormat="1" ht="14.25" customHeight="1" x14ac:dyDescent="0.25">
      <c r="A23" s="158"/>
      <c r="B23" s="1260" t="s">
        <v>1500</v>
      </c>
      <c r="C23" s="1257"/>
      <c r="D23" s="1257"/>
      <c r="G23" s="1257"/>
      <c r="H23" s="1257" t="s">
        <v>1050</v>
      </c>
      <c r="I23" s="1336"/>
      <c r="J23" s="1361"/>
      <c r="K23" s="161"/>
      <c r="M23" s="135"/>
      <c r="N23" s="143"/>
      <c r="O23" s="143"/>
    </row>
    <row r="24" spans="1:15" s="132" customFormat="1" ht="14.25" customHeight="1" x14ac:dyDescent="0.25">
      <c r="A24" s="158"/>
      <c r="C24" s="1257"/>
      <c r="D24" s="1257"/>
      <c r="G24" s="1257"/>
      <c r="H24" s="1257" t="s">
        <v>164</v>
      </c>
      <c r="I24" s="1336"/>
      <c r="J24" s="1361"/>
      <c r="K24" s="161"/>
      <c r="M24" s="135"/>
      <c r="N24" s="143"/>
      <c r="O24" s="143"/>
    </row>
    <row r="25" spans="1:15" s="132" customFormat="1" ht="14.25" customHeight="1" x14ac:dyDescent="0.25">
      <c r="A25" s="158"/>
      <c r="B25" s="145"/>
      <c r="C25" s="1257"/>
      <c r="D25" s="1257"/>
      <c r="G25" s="1257"/>
      <c r="H25" s="514" t="s">
        <v>1494</v>
      </c>
      <c r="I25" s="1336"/>
      <c r="J25" s="1361"/>
      <c r="K25" s="161"/>
      <c r="L25" s="146">
        <f>I23+I24+I25</f>
        <v>0</v>
      </c>
      <c r="M25" s="135"/>
      <c r="N25" s="143"/>
      <c r="O25" s="143"/>
    </row>
    <row r="27" spans="1:15" s="132" customFormat="1" ht="14.25" customHeight="1" x14ac:dyDescent="0.25">
      <c r="A27" s="153">
        <v>4.0949999999999998</v>
      </c>
      <c r="B27" s="130" t="s">
        <v>84</v>
      </c>
      <c r="C27" s="154"/>
      <c r="D27" s="154"/>
      <c r="E27" s="164"/>
      <c r="F27" s="164"/>
      <c r="G27" s="164"/>
      <c r="H27" s="164"/>
      <c r="I27" s="1305" t="s">
        <v>1051</v>
      </c>
      <c r="J27" s="1305"/>
    </row>
    <row r="28" spans="1:15" s="128" customFormat="1" ht="14.25" customHeight="1" x14ac:dyDescent="0.25">
      <c r="A28" s="156"/>
      <c r="B28" s="157" t="s">
        <v>1048</v>
      </c>
      <c r="C28" s="170"/>
      <c r="D28" s="170"/>
      <c r="E28" s="134"/>
      <c r="F28" s="134"/>
      <c r="G28" s="134"/>
      <c r="H28" s="134"/>
      <c r="I28" s="1340" t="s">
        <v>167</v>
      </c>
      <c r="J28" s="1340"/>
      <c r="K28" s="161"/>
      <c r="L28" s="131"/>
    </row>
    <row r="29" spans="1:15" s="132" customFormat="1" ht="14.25" customHeight="1" x14ac:dyDescent="0.25">
      <c r="A29" s="158"/>
      <c r="B29" s="145" t="s">
        <v>471</v>
      </c>
      <c r="C29" s="134"/>
      <c r="D29" s="134"/>
      <c r="G29" s="134"/>
      <c r="H29" s="514" t="s">
        <v>1245</v>
      </c>
      <c r="I29" s="1336"/>
      <c r="J29" s="1361"/>
      <c r="K29" s="161"/>
      <c r="L29" s="146">
        <f>I29</f>
        <v>0</v>
      </c>
      <c r="M29" s="135"/>
      <c r="N29" s="143"/>
      <c r="O29" s="143"/>
    </row>
    <row r="30" spans="1:15" s="132" customFormat="1" ht="12.75" customHeight="1" x14ac:dyDescent="0.25">
      <c r="B30" s="178" t="s">
        <v>83</v>
      </c>
      <c r="C30" s="155"/>
      <c r="D30" s="154"/>
      <c r="E30" s="175"/>
      <c r="F30" s="141"/>
      <c r="G30" s="176"/>
      <c r="H30" s="175"/>
      <c r="I30" s="161"/>
      <c r="J30" s="148"/>
    </row>
    <row r="31" spans="1:15" x14ac:dyDescent="0.2">
      <c r="B31" s="159" t="s">
        <v>82</v>
      </c>
    </row>
    <row r="33" spans="1:15" s="132" customFormat="1" ht="14.25" customHeight="1" x14ac:dyDescent="0.25">
      <c r="A33" s="153">
        <v>4.0960000000000001</v>
      </c>
      <c r="B33" s="130" t="s">
        <v>1496</v>
      </c>
      <c r="C33" s="154"/>
      <c r="D33" s="154"/>
      <c r="E33" s="164"/>
      <c r="F33" s="164"/>
      <c r="G33" s="164"/>
      <c r="H33" s="164"/>
      <c r="I33" s="1305" t="s">
        <v>1051</v>
      </c>
      <c r="J33" s="1305"/>
    </row>
    <row r="34" spans="1:15" s="128" customFormat="1" ht="14.25" customHeight="1" x14ac:dyDescent="0.25">
      <c r="A34" s="156"/>
      <c r="B34" s="1192" t="s">
        <v>1498</v>
      </c>
      <c r="C34" s="170"/>
      <c r="D34" s="170"/>
      <c r="E34" s="1257"/>
      <c r="F34" s="1257"/>
      <c r="G34" s="1257"/>
      <c r="H34" s="1257"/>
      <c r="I34" s="1340" t="s">
        <v>167</v>
      </c>
      <c r="J34" s="1340"/>
      <c r="K34" s="161"/>
      <c r="L34" s="131"/>
    </row>
    <row r="35" spans="1:15" s="132" customFormat="1" ht="14.25" customHeight="1" x14ac:dyDescent="0.25">
      <c r="A35" s="158"/>
      <c r="B35" s="1260" t="s">
        <v>1500</v>
      </c>
      <c r="C35" s="1257"/>
      <c r="D35" s="1257"/>
      <c r="G35" s="1257"/>
      <c r="H35" s="1257" t="s">
        <v>1050</v>
      </c>
      <c r="I35" s="1336"/>
      <c r="J35" s="1361"/>
      <c r="K35" s="161"/>
      <c r="M35" s="135"/>
      <c r="N35" s="143"/>
      <c r="O35" s="143"/>
    </row>
    <row r="36" spans="1:15" s="132" customFormat="1" ht="14.25" customHeight="1" x14ac:dyDescent="0.25">
      <c r="A36" s="158"/>
      <c r="C36" s="1257"/>
      <c r="D36" s="1257"/>
      <c r="G36" s="1257"/>
      <c r="H36" s="1257" t="s">
        <v>164</v>
      </c>
      <c r="I36" s="1336"/>
      <c r="J36" s="1361"/>
      <c r="K36" s="161"/>
      <c r="M36" s="135"/>
      <c r="N36" s="143"/>
      <c r="O36" s="143"/>
    </row>
    <row r="37" spans="1:15" s="132" customFormat="1" ht="14.25" customHeight="1" x14ac:dyDescent="0.25">
      <c r="A37" s="158"/>
      <c r="B37" s="145"/>
      <c r="C37" s="1257"/>
      <c r="D37" s="1257"/>
      <c r="G37" s="1257"/>
      <c r="H37" s="514" t="s">
        <v>1497</v>
      </c>
      <c r="I37" s="1336"/>
      <c r="J37" s="1361"/>
      <c r="K37" s="161"/>
      <c r="L37" s="146">
        <f>I35+I36+I37</f>
        <v>0</v>
      </c>
      <c r="M37" s="135"/>
      <c r="N37" s="143"/>
      <c r="O37" s="143"/>
    </row>
  </sheetData>
  <mergeCells count="21">
    <mergeCell ref="I7:J7"/>
    <mergeCell ref="I8:J8"/>
    <mergeCell ref="I9:J9"/>
    <mergeCell ref="I14:J14"/>
    <mergeCell ref="I12:J12"/>
    <mergeCell ref="I29:J29"/>
    <mergeCell ref="I15:J15"/>
    <mergeCell ref="I13:J13"/>
    <mergeCell ref="I27:J27"/>
    <mergeCell ref="I28:J28"/>
    <mergeCell ref="I16:J16"/>
    <mergeCell ref="I21:J21"/>
    <mergeCell ref="I22:J22"/>
    <mergeCell ref="I23:J23"/>
    <mergeCell ref="I24:J24"/>
    <mergeCell ref="I25:J25"/>
    <mergeCell ref="I33:J33"/>
    <mergeCell ref="I34:J34"/>
    <mergeCell ref="I35:J35"/>
    <mergeCell ref="I36:J36"/>
    <mergeCell ref="I37:J37"/>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8"/>
    <pageSetUpPr fitToPage="1"/>
  </sheetPr>
  <dimension ref="A1:L74"/>
  <sheetViews>
    <sheetView view="pageBreakPreview" topLeftCell="A43" zoomScaleNormal="100" zoomScaleSheetLayoutView="100" workbookViewId="0">
      <selection activeCell="J116" sqref="J116"/>
    </sheetView>
  </sheetViews>
  <sheetFormatPr defaultRowHeight="12.75" x14ac:dyDescent="0.2"/>
  <cols>
    <col min="1" max="1" width="10.140625" style="3" customWidth="1"/>
    <col min="2" max="2" width="11.85546875" style="3" customWidth="1"/>
    <col min="3" max="4" width="13.140625" style="3" customWidth="1"/>
    <col min="5" max="5" width="12.28515625" style="3" customWidth="1"/>
    <col min="6" max="6" width="14" style="3" bestFit="1" customWidth="1"/>
    <col min="7" max="7" width="14.140625" style="3" customWidth="1"/>
    <col min="8" max="8" width="13.85546875" style="3" customWidth="1"/>
    <col min="9" max="9" width="2.5703125" style="3" customWidth="1"/>
    <col min="10" max="10" width="2.42578125" style="3" bestFit="1" customWidth="1"/>
    <col min="11" max="16384" width="9.140625" style="3"/>
  </cols>
  <sheetData>
    <row r="1" spans="1:12" s="184" customFormat="1" x14ac:dyDescent="0.2">
      <c r="A1" s="306" t="s">
        <v>635</v>
      </c>
      <c r="B1" s="1126" t="str">
        <f>IF('Cost Summary Forms'!J1&gt;0,'Cost Summary Forms'!J1,"")</f>
        <v/>
      </c>
      <c r="C1" s="185" t="s">
        <v>287</v>
      </c>
      <c r="D1" s="192"/>
      <c r="E1" s="1156" t="str">
        <f>IF('Cost Summary Forms'!E3&gt;0,'Cost Summary Forms'!E3,"")</f>
        <v/>
      </c>
      <c r="F1" s="192"/>
      <c r="G1" s="192"/>
      <c r="H1" s="185" t="s">
        <v>507</v>
      </c>
      <c r="I1" s="186"/>
      <c r="J1" s="187" t="s">
        <v>467</v>
      </c>
      <c r="K1" s="1128"/>
    </row>
    <row r="2" spans="1:12" s="184" customFormat="1" ht="24.75" customHeight="1" x14ac:dyDescent="0.25">
      <c r="A2" s="123" t="s">
        <v>1022</v>
      </c>
      <c r="B2" s="124"/>
      <c r="C2" s="124"/>
      <c r="D2" s="124"/>
      <c r="E2" s="124"/>
      <c r="F2" s="189"/>
      <c r="G2" s="189"/>
      <c r="H2" s="189"/>
      <c r="I2" s="189"/>
      <c r="J2" s="189"/>
      <c r="K2" s="307"/>
      <c r="L2" s="124"/>
    </row>
    <row r="3" spans="1:12" ht="18" customHeight="1" x14ac:dyDescent="0.2"/>
    <row r="4" spans="1:12" x14ac:dyDescent="0.2">
      <c r="A4" s="350" t="s">
        <v>1047</v>
      </c>
      <c r="F4" s="1063" t="s">
        <v>1481</v>
      </c>
      <c r="G4" s="1160"/>
    </row>
    <row r="5" spans="1:12" ht="5.25" customHeight="1" x14ac:dyDescent="0.2"/>
    <row r="6" spans="1:12" ht="15" x14ac:dyDescent="0.25">
      <c r="A6" s="491"/>
      <c r="B6" s="387" t="s">
        <v>1131</v>
      </c>
      <c r="C6" s="492"/>
      <c r="D6" s="492"/>
      <c r="E6" s="387" t="s">
        <v>1011</v>
      </c>
      <c r="F6" s="387" t="s">
        <v>460</v>
      </c>
      <c r="G6" s="387" t="s">
        <v>461</v>
      </c>
      <c r="H6" s="387" t="s">
        <v>733</v>
      </c>
      <c r="I6" s="492"/>
    </row>
    <row r="7" spans="1:12" x14ac:dyDescent="0.2">
      <c r="A7" s="387" t="s">
        <v>188</v>
      </c>
      <c r="B7" s="387" t="s">
        <v>112</v>
      </c>
      <c r="C7" s="387" t="s">
        <v>459</v>
      </c>
      <c r="D7" s="387" t="s">
        <v>1012</v>
      </c>
      <c r="E7" s="387" t="s">
        <v>189</v>
      </c>
      <c r="F7" s="387" t="s">
        <v>462</v>
      </c>
      <c r="G7" s="387" t="s">
        <v>463</v>
      </c>
      <c r="H7" s="387" t="s">
        <v>734</v>
      </c>
      <c r="I7" s="1365" t="s">
        <v>1018</v>
      </c>
      <c r="J7" s="1365"/>
      <c r="K7" s="1365"/>
    </row>
    <row r="8" spans="1:12" x14ac:dyDescent="0.2">
      <c r="A8" s="387" t="s">
        <v>461</v>
      </c>
      <c r="B8" s="493" t="s">
        <v>1023</v>
      </c>
      <c r="C8" s="387" t="s">
        <v>1013</v>
      </c>
      <c r="D8" s="387" t="s">
        <v>111</v>
      </c>
      <c r="E8" s="387" t="s">
        <v>110</v>
      </c>
      <c r="F8" s="387" t="s">
        <v>465</v>
      </c>
      <c r="G8" s="387" t="s">
        <v>466</v>
      </c>
      <c r="H8" s="136" t="s">
        <v>87</v>
      </c>
      <c r="I8" s="1365" t="s">
        <v>1126</v>
      </c>
      <c r="J8" s="1365"/>
      <c r="K8" s="1365"/>
    </row>
    <row r="9" spans="1:12" s="405" customFormat="1" ht="14.25" customHeight="1" x14ac:dyDescent="0.2">
      <c r="A9" s="508"/>
      <c r="B9" s="511"/>
      <c r="C9" s="509"/>
      <c r="D9" s="510"/>
      <c r="E9" s="511"/>
      <c r="F9" s="509"/>
      <c r="G9" s="508"/>
      <c r="H9" s="511"/>
      <c r="I9" s="1362">
        <f t="shared" ref="I9:I50" si="0">D9*C9</f>
        <v>0</v>
      </c>
      <c r="J9" s="1363"/>
      <c r="K9" s="1364"/>
    </row>
    <row r="10" spans="1:12" s="405" customFormat="1" ht="14.25" customHeight="1" x14ac:dyDescent="0.2">
      <c r="A10" s="508"/>
      <c r="B10" s="511"/>
      <c r="C10" s="509"/>
      <c r="D10" s="510"/>
      <c r="E10" s="511"/>
      <c r="F10" s="509"/>
      <c r="G10" s="508"/>
      <c r="H10" s="511"/>
      <c r="I10" s="1362">
        <f t="shared" si="0"/>
        <v>0</v>
      </c>
      <c r="J10" s="1363"/>
      <c r="K10" s="1364"/>
    </row>
    <row r="11" spans="1:12" s="405" customFormat="1" ht="14.25" customHeight="1" x14ac:dyDescent="0.2">
      <c r="A11" s="508"/>
      <c r="B11" s="511"/>
      <c r="C11" s="509"/>
      <c r="D11" s="510"/>
      <c r="E11" s="511"/>
      <c r="F11" s="47"/>
      <c r="G11" s="47"/>
      <c r="H11" s="47"/>
      <c r="I11" s="1362">
        <f t="shared" si="0"/>
        <v>0</v>
      </c>
      <c r="J11" s="1363"/>
      <c r="K11" s="1364"/>
    </row>
    <row r="12" spans="1:12" s="405" customFormat="1" ht="14.25" customHeight="1" x14ac:dyDescent="0.2">
      <c r="A12" s="508"/>
      <c r="B12" s="511"/>
      <c r="C12" s="509"/>
      <c r="D12" s="510"/>
      <c r="E12" s="511"/>
      <c r="F12" s="47"/>
      <c r="G12" s="47"/>
      <c r="H12" s="47"/>
      <c r="I12" s="1362">
        <f t="shared" si="0"/>
        <v>0</v>
      </c>
      <c r="J12" s="1363"/>
      <c r="K12" s="1364"/>
    </row>
    <row r="13" spans="1:12" s="405" customFormat="1" ht="14.25" customHeight="1" x14ac:dyDescent="0.2">
      <c r="A13" s="508"/>
      <c r="B13" s="511"/>
      <c r="C13" s="509"/>
      <c r="D13" s="510"/>
      <c r="E13" s="511"/>
      <c r="F13" s="47"/>
      <c r="G13" s="47"/>
      <c r="H13" s="47"/>
      <c r="I13" s="1362">
        <f t="shared" si="0"/>
        <v>0</v>
      </c>
      <c r="J13" s="1363"/>
      <c r="K13" s="1364"/>
    </row>
    <row r="14" spans="1:12" s="405" customFormat="1" ht="14.25" customHeight="1" x14ac:dyDescent="0.2">
      <c r="A14" s="508"/>
      <c r="B14" s="511"/>
      <c r="C14" s="509"/>
      <c r="D14" s="510"/>
      <c r="E14" s="511"/>
      <c r="F14" s="47"/>
      <c r="G14" s="47"/>
      <c r="H14" s="47"/>
      <c r="I14" s="1362">
        <f t="shared" si="0"/>
        <v>0</v>
      </c>
      <c r="J14" s="1363"/>
      <c r="K14" s="1364"/>
    </row>
    <row r="15" spans="1:12" s="405" customFormat="1" ht="14.25" customHeight="1" x14ac:dyDescent="0.2">
      <c r="A15" s="508"/>
      <c r="B15" s="511"/>
      <c r="C15" s="509"/>
      <c r="D15" s="510"/>
      <c r="E15" s="511"/>
      <c r="F15" s="47"/>
      <c r="G15" s="47"/>
      <c r="H15" s="47"/>
      <c r="I15" s="1362">
        <f t="shared" si="0"/>
        <v>0</v>
      </c>
      <c r="J15" s="1363"/>
      <c r="K15" s="1364"/>
    </row>
    <row r="16" spans="1:12" s="405" customFormat="1" ht="14.25" customHeight="1" x14ac:dyDescent="0.2">
      <c r="A16" s="508"/>
      <c r="B16" s="511"/>
      <c r="C16" s="509"/>
      <c r="D16" s="510"/>
      <c r="E16" s="511"/>
      <c r="F16" s="47"/>
      <c r="G16" s="47"/>
      <c r="H16" s="47"/>
      <c r="I16" s="1362">
        <f t="shared" si="0"/>
        <v>0</v>
      </c>
      <c r="J16" s="1363"/>
      <c r="K16" s="1364"/>
    </row>
    <row r="17" spans="1:11" s="405" customFormat="1" ht="14.25" customHeight="1" x14ac:dyDescent="0.2">
      <c r="A17" s="508"/>
      <c r="B17" s="511"/>
      <c r="C17" s="509"/>
      <c r="D17" s="510"/>
      <c r="E17" s="511"/>
      <c r="F17" s="47"/>
      <c r="G17" s="47"/>
      <c r="H17" s="47"/>
      <c r="I17" s="1362">
        <f t="shared" si="0"/>
        <v>0</v>
      </c>
      <c r="J17" s="1363"/>
      <c r="K17" s="1364"/>
    </row>
    <row r="18" spans="1:11" s="405" customFormat="1" ht="14.25" customHeight="1" x14ac:dyDescent="0.2">
      <c r="A18" s="508"/>
      <c r="B18" s="511"/>
      <c r="C18" s="509"/>
      <c r="D18" s="510"/>
      <c r="E18" s="511"/>
      <c r="F18" s="47"/>
      <c r="G18" s="47"/>
      <c r="H18" s="47"/>
      <c r="I18" s="1362">
        <f t="shared" ref="I18:I30" si="1">D18*C18</f>
        <v>0</v>
      </c>
      <c r="J18" s="1363"/>
      <c r="K18" s="1364"/>
    </row>
    <row r="19" spans="1:11" s="405" customFormat="1" ht="14.25" customHeight="1" x14ac:dyDescent="0.2">
      <c r="A19" s="508"/>
      <c r="B19" s="511"/>
      <c r="C19" s="509"/>
      <c r="D19" s="510"/>
      <c r="E19" s="511"/>
      <c r="F19" s="47"/>
      <c r="G19" s="47"/>
      <c r="H19" s="47"/>
      <c r="I19" s="1362">
        <f t="shared" si="1"/>
        <v>0</v>
      </c>
      <c r="J19" s="1363"/>
      <c r="K19" s="1364"/>
    </row>
    <row r="20" spans="1:11" s="405" customFormat="1" ht="14.25" customHeight="1" x14ac:dyDescent="0.2">
      <c r="A20" s="508"/>
      <c r="B20" s="511"/>
      <c r="C20" s="509"/>
      <c r="D20" s="510"/>
      <c r="E20" s="511"/>
      <c r="F20" s="47"/>
      <c r="G20" s="47"/>
      <c r="H20" s="47"/>
      <c r="I20" s="1362">
        <f t="shared" si="1"/>
        <v>0</v>
      </c>
      <c r="J20" s="1363"/>
      <c r="K20" s="1364"/>
    </row>
    <row r="21" spans="1:11" s="405" customFormat="1" ht="14.25" customHeight="1" x14ac:dyDescent="0.2">
      <c r="A21" s="508"/>
      <c r="B21" s="511"/>
      <c r="C21" s="509"/>
      <c r="D21" s="510"/>
      <c r="E21" s="511"/>
      <c r="F21" s="47"/>
      <c r="G21" s="47"/>
      <c r="H21" s="47"/>
      <c r="I21" s="1362">
        <f t="shared" si="1"/>
        <v>0</v>
      </c>
      <c r="J21" s="1363"/>
      <c r="K21" s="1364"/>
    </row>
    <row r="22" spans="1:11" s="405" customFormat="1" ht="14.25" customHeight="1" x14ac:dyDescent="0.2">
      <c r="A22" s="508"/>
      <c r="B22" s="511"/>
      <c r="C22" s="509"/>
      <c r="D22" s="510"/>
      <c r="E22" s="511"/>
      <c r="F22" s="47"/>
      <c r="G22" s="47"/>
      <c r="H22" s="47"/>
      <c r="I22" s="1362">
        <f t="shared" si="1"/>
        <v>0</v>
      </c>
      <c r="J22" s="1363"/>
      <c r="K22" s="1364"/>
    </row>
    <row r="23" spans="1:11" s="405" customFormat="1" ht="14.25" customHeight="1" x14ac:dyDescent="0.2">
      <c r="A23" s="508"/>
      <c r="B23" s="511"/>
      <c r="C23" s="509"/>
      <c r="D23" s="510"/>
      <c r="E23" s="511"/>
      <c r="F23" s="47"/>
      <c r="G23" s="47"/>
      <c r="H23" s="47"/>
      <c r="I23" s="1362">
        <f t="shared" si="1"/>
        <v>0</v>
      </c>
      <c r="J23" s="1363"/>
      <c r="K23" s="1364"/>
    </row>
    <row r="24" spans="1:11" s="405" customFormat="1" ht="14.25" customHeight="1" x14ac:dyDescent="0.2">
      <c r="A24" s="508"/>
      <c r="B24" s="511"/>
      <c r="C24" s="509"/>
      <c r="D24" s="510"/>
      <c r="E24" s="511"/>
      <c r="F24" s="47"/>
      <c r="G24" s="47"/>
      <c r="H24" s="47"/>
      <c r="I24" s="1362">
        <f>D24*C24</f>
        <v>0</v>
      </c>
      <c r="J24" s="1363"/>
      <c r="K24" s="1364"/>
    </row>
    <row r="25" spans="1:11" s="405" customFormat="1" ht="14.25" customHeight="1" x14ac:dyDescent="0.2">
      <c r="A25" s="508"/>
      <c r="B25" s="511"/>
      <c r="C25" s="509"/>
      <c r="D25" s="510"/>
      <c r="E25" s="511"/>
      <c r="F25" s="47"/>
      <c r="G25" s="47"/>
      <c r="H25" s="47"/>
      <c r="I25" s="1362">
        <f>D25*C25</f>
        <v>0</v>
      </c>
      <c r="J25" s="1363"/>
      <c r="K25" s="1364"/>
    </row>
    <row r="26" spans="1:11" s="405" customFormat="1" ht="14.25" customHeight="1" x14ac:dyDescent="0.2">
      <c r="A26" s="508"/>
      <c r="B26" s="511"/>
      <c r="C26" s="509"/>
      <c r="D26" s="510"/>
      <c r="E26" s="511"/>
      <c r="F26" s="47"/>
      <c r="G26" s="47"/>
      <c r="H26" s="47"/>
      <c r="I26" s="1362">
        <f>D26*C26</f>
        <v>0</v>
      </c>
      <c r="J26" s="1363"/>
      <c r="K26" s="1364"/>
    </row>
    <row r="27" spans="1:11" s="405" customFormat="1" ht="14.25" customHeight="1" x14ac:dyDescent="0.2">
      <c r="A27" s="508"/>
      <c r="B27" s="511"/>
      <c r="C27" s="509"/>
      <c r="D27" s="510"/>
      <c r="E27" s="511"/>
      <c r="F27" s="47"/>
      <c r="G27" s="47"/>
      <c r="H27" s="47"/>
      <c r="I27" s="1362">
        <f>D27*C27</f>
        <v>0</v>
      </c>
      <c r="J27" s="1363"/>
      <c r="K27" s="1364"/>
    </row>
    <row r="28" spans="1:11" s="405" customFormat="1" ht="14.25" customHeight="1" x14ac:dyDescent="0.2">
      <c r="A28" s="508"/>
      <c r="B28" s="511"/>
      <c r="C28" s="509"/>
      <c r="D28" s="510"/>
      <c r="E28" s="511"/>
      <c r="F28" s="47"/>
      <c r="G28" s="47"/>
      <c r="H28" s="47"/>
      <c r="I28" s="1362">
        <f>D28*C28</f>
        <v>0</v>
      </c>
      <c r="J28" s="1363"/>
      <c r="K28" s="1364"/>
    </row>
    <row r="29" spans="1:11" s="405" customFormat="1" ht="14.25" customHeight="1" x14ac:dyDescent="0.2">
      <c r="A29" s="508"/>
      <c r="B29" s="511"/>
      <c r="C29" s="509"/>
      <c r="D29" s="510"/>
      <c r="E29" s="511"/>
      <c r="F29" s="47"/>
      <c r="G29" s="47"/>
      <c r="H29" s="47"/>
      <c r="I29" s="1362">
        <f t="shared" si="1"/>
        <v>0</v>
      </c>
      <c r="J29" s="1363"/>
      <c r="K29" s="1364"/>
    </row>
    <row r="30" spans="1:11" s="405" customFormat="1" ht="14.25" customHeight="1" x14ac:dyDescent="0.2">
      <c r="A30" s="508"/>
      <c r="B30" s="511"/>
      <c r="C30" s="509"/>
      <c r="D30" s="510"/>
      <c r="E30" s="511"/>
      <c r="F30" s="47"/>
      <c r="G30" s="47"/>
      <c r="H30" s="47"/>
      <c r="I30" s="1362">
        <f t="shared" si="1"/>
        <v>0</v>
      </c>
      <c r="J30" s="1363"/>
      <c r="K30" s="1364"/>
    </row>
    <row r="31" spans="1:11" s="405" customFormat="1" ht="14.25" customHeight="1" x14ac:dyDescent="0.2">
      <c r="A31" s="508"/>
      <c r="B31" s="511"/>
      <c r="C31" s="509"/>
      <c r="D31" s="510"/>
      <c r="E31" s="511"/>
      <c r="F31" s="47"/>
      <c r="G31" s="47"/>
      <c r="H31" s="47"/>
      <c r="I31" s="1362">
        <f t="shared" si="0"/>
        <v>0</v>
      </c>
      <c r="J31" s="1363"/>
      <c r="K31" s="1364"/>
    </row>
    <row r="32" spans="1:11" s="405" customFormat="1" ht="14.25" customHeight="1" x14ac:dyDescent="0.2">
      <c r="A32" s="508"/>
      <c r="B32" s="511"/>
      <c r="C32" s="509"/>
      <c r="D32" s="510"/>
      <c r="E32" s="511"/>
      <c r="F32" s="47"/>
      <c r="G32" s="47"/>
      <c r="H32" s="47"/>
      <c r="I32" s="1362">
        <f t="shared" si="0"/>
        <v>0</v>
      </c>
      <c r="J32" s="1363"/>
      <c r="K32" s="1364"/>
    </row>
    <row r="33" spans="1:11" s="405" customFormat="1" ht="14.25" customHeight="1" x14ac:dyDescent="0.2">
      <c r="A33" s="508"/>
      <c r="B33" s="511"/>
      <c r="C33" s="509"/>
      <c r="D33" s="510"/>
      <c r="E33" s="511"/>
      <c r="F33" s="47"/>
      <c r="G33" s="47"/>
      <c r="H33" s="47"/>
      <c r="I33" s="1362">
        <f t="shared" si="0"/>
        <v>0</v>
      </c>
      <c r="J33" s="1363"/>
      <c r="K33" s="1364"/>
    </row>
    <row r="34" spans="1:11" s="405" customFormat="1" ht="14.25" customHeight="1" x14ac:dyDescent="0.2">
      <c r="A34" s="508"/>
      <c r="B34" s="511"/>
      <c r="C34" s="509"/>
      <c r="D34" s="510"/>
      <c r="E34" s="511"/>
      <c r="F34" s="47"/>
      <c r="G34" s="47"/>
      <c r="H34" s="47"/>
      <c r="I34" s="1362">
        <f t="shared" si="0"/>
        <v>0</v>
      </c>
      <c r="J34" s="1363"/>
      <c r="K34" s="1364"/>
    </row>
    <row r="35" spans="1:11" s="405" customFormat="1" ht="14.25" customHeight="1" x14ac:dyDescent="0.2">
      <c r="A35" s="508"/>
      <c r="B35" s="511"/>
      <c r="C35" s="509"/>
      <c r="D35" s="510"/>
      <c r="E35" s="511"/>
      <c r="F35" s="47"/>
      <c r="G35" s="47"/>
      <c r="H35" s="47"/>
      <c r="I35" s="1362">
        <f>D35*C35</f>
        <v>0</v>
      </c>
      <c r="J35" s="1363"/>
      <c r="K35" s="1364"/>
    </row>
    <row r="36" spans="1:11" s="405" customFormat="1" ht="14.25" customHeight="1" x14ac:dyDescent="0.2">
      <c r="A36" s="508"/>
      <c r="B36" s="511"/>
      <c r="C36" s="509"/>
      <c r="D36" s="510"/>
      <c r="E36" s="511"/>
      <c r="F36" s="47"/>
      <c r="G36" s="47"/>
      <c r="H36" s="47"/>
      <c r="I36" s="1362">
        <f>D36*C36</f>
        <v>0</v>
      </c>
      <c r="J36" s="1363"/>
      <c r="K36" s="1364"/>
    </row>
    <row r="37" spans="1:11" s="405" customFormat="1" ht="14.25" customHeight="1" x14ac:dyDescent="0.2">
      <c r="A37" s="508"/>
      <c r="B37" s="511"/>
      <c r="C37" s="509"/>
      <c r="D37" s="510"/>
      <c r="E37" s="511"/>
      <c r="F37" s="47"/>
      <c r="G37" s="47"/>
      <c r="H37" s="47"/>
      <c r="I37" s="1362">
        <f>D37*C37</f>
        <v>0</v>
      </c>
      <c r="J37" s="1363"/>
      <c r="K37" s="1364"/>
    </row>
    <row r="38" spans="1:11" s="405" customFormat="1" ht="14.25" customHeight="1" x14ac:dyDescent="0.2">
      <c r="A38" s="508"/>
      <c r="B38" s="511"/>
      <c r="C38" s="509"/>
      <c r="D38" s="510"/>
      <c r="E38" s="511"/>
      <c r="F38" s="47"/>
      <c r="G38" s="47"/>
      <c r="H38" s="47"/>
      <c r="I38" s="1362">
        <f>D38*C38</f>
        <v>0</v>
      </c>
      <c r="J38" s="1363"/>
      <c r="K38" s="1364"/>
    </row>
    <row r="39" spans="1:11" s="405" customFormat="1" ht="14.25" customHeight="1" x14ac:dyDescent="0.2">
      <c r="A39" s="508"/>
      <c r="B39" s="511"/>
      <c r="C39" s="509"/>
      <c r="D39" s="510"/>
      <c r="E39" s="511"/>
      <c r="F39" s="47"/>
      <c r="G39" s="47"/>
      <c r="H39" s="47"/>
      <c r="I39" s="1362">
        <f>D39*C39</f>
        <v>0</v>
      </c>
      <c r="J39" s="1363"/>
      <c r="K39" s="1364"/>
    </row>
    <row r="40" spans="1:11" s="405" customFormat="1" ht="14.25" customHeight="1" x14ac:dyDescent="0.2">
      <c r="A40" s="508"/>
      <c r="B40" s="511"/>
      <c r="C40" s="509"/>
      <c r="D40" s="510"/>
      <c r="E40" s="511"/>
      <c r="F40" s="47"/>
      <c r="G40" s="47"/>
      <c r="H40" s="47"/>
      <c r="I40" s="1362">
        <f t="shared" si="0"/>
        <v>0</v>
      </c>
      <c r="J40" s="1363"/>
      <c r="K40" s="1364"/>
    </row>
    <row r="41" spans="1:11" s="405" customFormat="1" ht="14.25" customHeight="1" x14ac:dyDescent="0.2">
      <c r="A41" s="508"/>
      <c r="B41" s="511"/>
      <c r="C41" s="509"/>
      <c r="D41" s="510"/>
      <c r="E41" s="511"/>
      <c r="F41" s="47"/>
      <c r="G41" s="47"/>
      <c r="H41" s="47"/>
      <c r="I41" s="1362">
        <f t="shared" si="0"/>
        <v>0</v>
      </c>
      <c r="J41" s="1363"/>
      <c r="K41" s="1364"/>
    </row>
    <row r="42" spans="1:11" s="405" customFormat="1" ht="14.25" customHeight="1" x14ac:dyDescent="0.2">
      <c r="A42" s="508"/>
      <c r="B42" s="511"/>
      <c r="C42" s="509"/>
      <c r="D42" s="510"/>
      <c r="E42" s="511"/>
      <c r="F42" s="47"/>
      <c r="G42" s="47"/>
      <c r="H42" s="47"/>
      <c r="I42" s="1362">
        <f t="shared" si="0"/>
        <v>0</v>
      </c>
      <c r="J42" s="1363"/>
      <c r="K42" s="1364"/>
    </row>
    <row r="43" spans="1:11" s="405" customFormat="1" ht="14.25" customHeight="1" x14ac:dyDescent="0.2">
      <c r="A43" s="508"/>
      <c r="B43" s="511"/>
      <c r="C43" s="509"/>
      <c r="D43" s="510"/>
      <c r="E43" s="511"/>
      <c r="F43" s="47"/>
      <c r="G43" s="47"/>
      <c r="H43" s="47"/>
      <c r="I43" s="1362">
        <f t="shared" si="0"/>
        <v>0</v>
      </c>
      <c r="J43" s="1363"/>
      <c r="K43" s="1364"/>
    </row>
    <row r="44" spans="1:11" s="405" customFormat="1" ht="14.25" customHeight="1" x14ac:dyDescent="0.2">
      <c r="A44" s="508"/>
      <c r="B44" s="511"/>
      <c r="C44" s="509"/>
      <c r="D44" s="510"/>
      <c r="E44" s="511"/>
      <c r="F44" s="47"/>
      <c r="G44" s="47"/>
      <c r="H44" s="47"/>
      <c r="I44" s="1362">
        <f t="shared" si="0"/>
        <v>0</v>
      </c>
      <c r="J44" s="1363"/>
      <c r="K44" s="1364"/>
    </row>
    <row r="45" spans="1:11" s="405" customFormat="1" ht="14.25" customHeight="1" x14ac:dyDescent="0.2">
      <c r="A45" s="508"/>
      <c r="B45" s="511"/>
      <c r="C45" s="509"/>
      <c r="D45" s="510"/>
      <c r="E45" s="511"/>
      <c r="F45" s="47"/>
      <c r="G45" s="47"/>
      <c r="H45" s="47"/>
      <c r="I45" s="1362">
        <f t="shared" si="0"/>
        <v>0</v>
      </c>
      <c r="J45" s="1363"/>
      <c r="K45" s="1364"/>
    </row>
    <row r="46" spans="1:11" s="405" customFormat="1" ht="14.25" customHeight="1" x14ac:dyDescent="0.2">
      <c r="A46" s="508"/>
      <c r="B46" s="511"/>
      <c r="C46" s="509"/>
      <c r="D46" s="510"/>
      <c r="E46" s="511"/>
      <c r="F46" s="47"/>
      <c r="G46" s="47"/>
      <c r="H46" s="47"/>
      <c r="I46" s="1362">
        <f t="shared" si="0"/>
        <v>0</v>
      </c>
      <c r="J46" s="1363"/>
      <c r="K46" s="1364"/>
    </row>
    <row r="47" spans="1:11" s="405" customFormat="1" ht="14.25" customHeight="1" x14ac:dyDescent="0.2">
      <c r="A47" s="508"/>
      <c r="B47" s="511"/>
      <c r="C47" s="509"/>
      <c r="D47" s="510"/>
      <c r="E47" s="511"/>
      <c r="F47" s="47"/>
      <c r="G47" s="47"/>
      <c r="H47" s="47"/>
      <c r="I47" s="1362">
        <f t="shared" si="0"/>
        <v>0</v>
      </c>
      <c r="J47" s="1363"/>
      <c r="K47" s="1364"/>
    </row>
    <row r="48" spans="1:11" s="405" customFormat="1" ht="14.25" customHeight="1" x14ac:dyDescent="0.2">
      <c r="A48" s="508"/>
      <c r="B48" s="511"/>
      <c r="C48" s="509"/>
      <c r="D48" s="510"/>
      <c r="E48" s="511"/>
      <c r="F48" s="47"/>
      <c r="G48" s="47"/>
      <c r="H48" s="47"/>
      <c r="I48" s="1362">
        <f t="shared" si="0"/>
        <v>0</v>
      </c>
      <c r="J48" s="1363"/>
      <c r="K48" s="1364"/>
    </row>
    <row r="49" spans="1:11" s="405" customFormat="1" ht="14.25" customHeight="1" x14ac:dyDescent="0.2">
      <c r="A49" s="508"/>
      <c r="B49" s="511"/>
      <c r="C49" s="509"/>
      <c r="D49" s="510"/>
      <c r="E49" s="511"/>
      <c r="F49" s="47"/>
      <c r="G49" s="47"/>
      <c r="H49" s="47"/>
      <c r="I49" s="1362">
        <f t="shared" si="0"/>
        <v>0</v>
      </c>
      <c r="J49" s="1363"/>
      <c r="K49" s="1364"/>
    </row>
    <row r="50" spans="1:11" s="405" customFormat="1" ht="14.25" customHeight="1" x14ac:dyDescent="0.2">
      <c r="A50" s="508"/>
      <c r="B50" s="511"/>
      <c r="C50" s="509"/>
      <c r="D50" s="510"/>
      <c r="E50" s="511"/>
      <c r="F50" s="47"/>
      <c r="G50" s="47"/>
      <c r="H50" s="47"/>
      <c r="I50" s="1362">
        <f t="shared" si="0"/>
        <v>0</v>
      </c>
      <c r="J50" s="1363"/>
      <c r="K50" s="1364"/>
    </row>
    <row r="51" spans="1:11" s="405" customFormat="1" ht="14.25" customHeight="1" x14ac:dyDescent="0.2">
      <c r="A51" s="508"/>
      <c r="B51" s="511"/>
      <c r="C51" s="509"/>
      <c r="D51" s="510"/>
      <c r="E51" s="511"/>
      <c r="F51" s="47"/>
      <c r="G51" s="47"/>
      <c r="H51" s="47"/>
      <c r="I51" s="1362">
        <f>D51*C51</f>
        <v>0</v>
      </c>
      <c r="J51" s="1363"/>
      <c r="K51" s="1364"/>
    </row>
    <row r="52" spans="1:11" ht="4.5" customHeight="1" thickBot="1" x14ac:dyDescent="0.3">
      <c r="A52" s="496"/>
      <c r="B52" s="496"/>
      <c r="C52" s="497"/>
      <c r="D52" s="497"/>
      <c r="E52" s="497"/>
      <c r="F52" s="497"/>
      <c r="G52" s="497"/>
      <c r="H52" s="497"/>
      <c r="I52" s="498"/>
    </row>
    <row r="53" spans="1:11" ht="15.75" thickBot="1" x14ac:dyDescent="0.3">
      <c r="A53" s="499"/>
      <c r="B53" s="499"/>
      <c r="D53" s="500"/>
      <c r="E53" s="37"/>
      <c r="F53" s="37"/>
      <c r="G53" s="37"/>
      <c r="H53" s="501" t="s">
        <v>1016</v>
      </c>
      <c r="I53" s="1372">
        <f>SUM(I9:I51)</f>
        <v>0</v>
      </c>
      <c r="J53" s="1373"/>
      <c r="K53" s="1374"/>
    </row>
    <row r="54" spans="1:11" ht="8.25" customHeight="1" x14ac:dyDescent="0.2"/>
    <row r="55" spans="1:11" x14ac:dyDescent="0.2">
      <c r="A55" s="512" t="s">
        <v>113</v>
      </c>
    </row>
    <row r="56" spans="1:11" x14ac:dyDescent="0.2">
      <c r="A56" s="512" t="s">
        <v>1282</v>
      </c>
    </row>
    <row r="57" spans="1:11" ht="33.75" customHeight="1" x14ac:dyDescent="0.2">
      <c r="A57" s="513"/>
    </row>
    <row r="58" spans="1:11" x14ac:dyDescent="0.2">
      <c r="E58" s="597" t="s">
        <v>81</v>
      </c>
    </row>
    <row r="59" spans="1:11" x14ac:dyDescent="0.2">
      <c r="F59" s="541"/>
      <c r="G59" s="387"/>
      <c r="H59" s="387" t="s">
        <v>461</v>
      </c>
      <c r="I59" s="492"/>
    </row>
    <row r="60" spans="1:11" x14ac:dyDescent="0.2">
      <c r="E60" s="387" t="s">
        <v>1014</v>
      </c>
      <c r="F60" s="387" t="s">
        <v>1014</v>
      </c>
      <c r="G60" s="387" t="s">
        <v>462</v>
      </c>
      <c r="H60" s="387" t="s">
        <v>463</v>
      </c>
      <c r="I60" s="1365" t="s">
        <v>1012</v>
      </c>
      <c r="J60" s="1365"/>
      <c r="K60" s="1365"/>
    </row>
    <row r="61" spans="1:11" x14ac:dyDescent="0.2">
      <c r="E61" s="387" t="s">
        <v>461</v>
      </c>
      <c r="F61" s="387" t="s">
        <v>189</v>
      </c>
      <c r="G61" s="387" t="s">
        <v>465</v>
      </c>
      <c r="H61" s="387" t="s">
        <v>466</v>
      </c>
      <c r="I61" s="1365" t="s">
        <v>1014</v>
      </c>
      <c r="J61" s="1365"/>
      <c r="K61" s="1365"/>
    </row>
    <row r="62" spans="1:11" x14ac:dyDescent="0.2">
      <c r="E62" s="502"/>
      <c r="F62" s="503"/>
      <c r="G62" s="495"/>
      <c r="H62" s="494"/>
      <c r="I62" s="1366"/>
      <c r="J62" s="1367"/>
      <c r="K62" s="1368"/>
    </row>
    <row r="63" spans="1:11" x14ac:dyDescent="0.2">
      <c r="E63" s="502"/>
      <c r="F63" s="503"/>
      <c r="G63" s="495"/>
      <c r="H63" s="494"/>
      <c r="I63" s="1366"/>
      <c r="J63" s="1367"/>
      <c r="K63" s="1368"/>
    </row>
    <row r="64" spans="1:11" x14ac:dyDescent="0.2">
      <c r="E64" s="502"/>
      <c r="F64" s="503"/>
      <c r="G64" s="495"/>
      <c r="H64" s="494"/>
      <c r="I64" s="1366"/>
      <c r="J64" s="1367"/>
      <c r="K64" s="1368"/>
    </row>
    <row r="65" spans="1:11" x14ac:dyDescent="0.2">
      <c r="E65" s="502"/>
      <c r="F65" s="503"/>
      <c r="G65" s="16"/>
      <c r="H65" s="16"/>
      <c r="I65" s="1366"/>
      <c r="J65" s="1367"/>
      <c r="K65" s="1368"/>
    </row>
    <row r="66" spans="1:11" x14ac:dyDescent="0.2">
      <c r="E66" s="502"/>
      <c r="F66" s="503"/>
      <c r="G66" s="16"/>
      <c r="H66" s="16"/>
      <c r="I66" s="1366"/>
      <c r="J66" s="1367"/>
      <c r="K66" s="1368"/>
    </row>
    <row r="67" spans="1:11" x14ac:dyDescent="0.2">
      <c r="E67" s="512" t="s">
        <v>211</v>
      </c>
      <c r="F67" s="924"/>
      <c r="G67" s="31"/>
      <c r="H67" s="31"/>
      <c r="I67" s="925"/>
      <c r="J67" s="925"/>
      <c r="K67" s="925"/>
    </row>
    <row r="68" spans="1:11" ht="7.5" customHeight="1" x14ac:dyDescent="0.2">
      <c r="E68" s="504"/>
      <c r="F68" s="504"/>
      <c r="G68" s="504"/>
      <c r="H68" s="504"/>
      <c r="I68" s="504"/>
    </row>
    <row r="69" spans="1:11" ht="15" x14ac:dyDescent="0.25">
      <c r="F69" s="501"/>
      <c r="G69" s="501"/>
      <c r="H69" s="501" t="s">
        <v>1017</v>
      </c>
      <c r="I69" s="1375">
        <f>SUM(I62:K66)</f>
        <v>0</v>
      </c>
      <c r="J69" s="1376"/>
      <c r="K69" s="1377"/>
    </row>
    <row r="70" spans="1:11" x14ac:dyDescent="0.2">
      <c r="C70" s="492"/>
      <c r="D70" s="492"/>
      <c r="E70" s="492"/>
      <c r="F70" s="492"/>
      <c r="G70" s="492"/>
      <c r="H70" s="492"/>
      <c r="I70" s="505"/>
    </row>
    <row r="71" spans="1:11" ht="13.5" thickBot="1" x14ac:dyDescent="0.25">
      <c r="C71" s="492"/>
      <c r="D71" s="492"/>
    </row>
    <row r="72" spans="1:11" ht="16.5" thickBot="1" x14ac:dyDescent="0.3">
      <c r="C72" s="500"/>
      <c r="D72" s="500"/>
      <c r="E72" s="37"/>
      <c r="F72" s="37"/>
      <c r="G72" s="506"/>
      <c r="H72" s="507" t="s">
        <v>1015</v>
      </c>
      <c r="I72" s="1369">
        <f>I69+I53</f>
        <v>0</v>
      </c>
      <c r="J72" s="1370"/>
      <c r="K72" s="1371"/>
    </row>
    <row r="73" spans="1:11" x14ac:dyDescent="0.2">
      <c r="A73" s="756" t="s">
        <v>1482</v>
      </c>
    </row>
    <row r="74" spans="1:11" x14ac:dyDescent="0.2">
      <c r="A74" s="187"/>
    </row>
  </sheetData>
  <mergeCells count="55">
    <mergeCell ref="I30:K30"/>
    <mergeCell ref="I33:K33"/>
    <mergeCell ref="I64:K64"/>
    <mergeCell ref="I72:K72"/>
    <mergeCell ref="I48:K48"/>
    <mergeCell ref="I49:K49"/>
    <mergeCell ref="I50:K50"/>
    <mergeCell ref="I53:K53"/>
    <mergeCell ref="I63:K63"/>
    <mergeCell ref="I60:K60"/>
    <mergeCell ref="I65:K65"/>
    <mergeCell ref="I66:K66"/>
    <mergeCell ref="I69:K69"/>
    <mergeCell ref="I61:K61"/>
    <mergeCell ref="I62:K62"/>
    <mergeCell ref="I51:K51"/>
    <mergeCell ref="I7:K7"/>
    <mergeCell ref="I8:K8"/>
    <mergeCell ref="I10:K10"/>
    <mergeCell ref="I20:K20"/>
    <mergeCell ref="I21:K21"/>
    <mergeCell ref="I17:K17"/>
    <mergeCell ref="I18:K18"/>
    <mergeCell ref="I41:K41"/>
    <mergeCell ref="I23:K23"/>
    <mergeCell ref="I9:K9"/>
    <mergeCell ref="I26:K26"/>
    <mergeCell ref="I27:K27"/>
    <mergeCell ref="I15:K15"/>
    <mergeCell ref="I11:K11"/>
    <mergeCell ref="I12:K12"/>
    <mergeCell ref="I13:K13"/>
    <mergeCell ref="I14:K14"/>
    <mergeCell ref="I16:K16"/>
    <mergeCell ref="I22:K22"/>
    <mergeCell ref="I24:K24"/>
    <mergeCell ref="I25:K25"/>
    <mergeCell ref="I28:K28"/>
    <mergeCell ref="I29:K29"/>
    <mergeCell ref="I45:K45"/>
    <mergeCell ref="I46:K46"/>
    <mergeCell ref="I47:K47"/>
    <mergeCell ref="I19:K19"/>
    <mergeCell ref="I42:K42"/>
    <mergeCell ref="I37:K37"/>
    <mergeCell ref="I38:K38"/>
    <mergeCell ref="I34:K34"/>
    <mergeCell ref="I39:K39"/>
    <mergeCell ref="I40:K40"/>
    <mergeCell ref="I44:K44"/>
    <mergeCell ref="I43:K43"/>
    <mergeCell ref="I31:K31"/>
    <mergeCell ref="I32:K32"/>
    <mergeCell ref="I35:K35"/>
    <mergeCell ref="I36:K36"/>
  </mergeCells>
  <phoneticPr fontId="3" type="noConversion"/>
  <printOptions horizontalCentered="1"/>
  <pageMargins left="0.5" right="0.5" top="0.5" bottom="0.5" header="0.5" footer="0.5"/>
  <pageSetup scale="7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61"/>
    <pageSetUpPr fitToPage="1"/>
  </sheetPr>
  <dimension ref="A1:M50"/>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8.5703125" style="5" customWidth="1"/>
    <col min="5" max="5" width="12.7109375" style="5" customWidth="1"/>
    <col min="6" max="6" width="13.5703125" style="5" customWidth="1"/>
    <col min="7" max="7" width="7.5703125" style="5" customWidth="1"/>
    <col min="8" max="8" width="8.71093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3" ht="15.75" x14ac:dyDescent="0.25">
      <c r="A1" s="123" t="s">
        <v>194</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3" ht="6" customHeight="1" x14ac:dyDescent="0.2">
      <c r="H4" s="34"/>
      <c r="I4" s="34"/>
      <c r="K4"/>
      <c r="L4"/>
    </row>
    <row r="5" spans="1:13" ht="12" customHeight="1" x14ac:dyDescent="0.2">
      <c r="J5" s="5" t="s">
        <v>286</v>
      </c>
      <c r="K5"/>
      <c r="L5"/>
    </row>
    <row r="6" spans="1:13" ht="24.75" customHeight="1" x14ac:dyDescent="0.2">
      <c r="A6" s="182" t="s">
        <v>195</v>
      </c>
      <c r="K6"/>
      <c r="L6" s="183" t="s">
        <v>472</v>
      </c>
    </row>
    <row r="7" spans="1:13" s="132" customFormat="1" ht="15" x14ac:dyDescent="0.25">
      <c r="A7" s="153">
        <v>5.01</v>
      </c>
      <c r="B7" s="130" t="s">
        <v>312</v>
      </c>
      <c r="C7" s="154"/>
      <c r="D7" s="154"/>
      <c r="E7" s="155"/>
      <c r="F7" s="134"/>
      <c r="G7" s="1305" t="s">
        <v>500</v>
      </c>
      <c r="H7" s="1305"/>
      <c r="I7" s="155"/>
      <c r="K7" s="135"/>
      <c r="L7" s="183" t="s">
        <v>103</v>
      </c>
      <c r="M7" s="143"/>
    </row>
    <row r="8" spans="1:13" s="128" customFormat="1" ht="15" x14ac:dyDescent="0.25">
      <c r="A8" s="156"/>
      <c r="B8" s="1192" t="s">
        <v>1475</v>
      </c>
      <c r="C8" s="134"/>
      <c r="D8" s="151"/>
      <c r="E8" s="134" t="s">
        <v>461</v>
      </c>
      <c r="F8" s="134" t="s">
        <v>469</v>
      </c>
      <c r="G8" s="134" t="s">
        <v>472</v>
      </c>
      <c r="H8" s="134" t="s">
        <v>461</v>
      </c>
      <c r="I8" s="134" t="s">
        <v>698</v>
      </c>
      <c r="J8" s="134" t="s">
        <v>470</v>
      </c>
      <c r="K8" s="135"/>
      <c r="L8" s="134"/>
      <c r="M8" s="144"/>
    </row>
    <row r="9" spans="1:13" s="132" customFormat="1" ht="15" x14ac:dyDescent="0.25">
      <c r="A9" s="158"/>
      <c r="B9" s="145" t="s">
        <v>471</v>
      </c>
      <c r="C9" s="155"/>
      <c r="D9" s="155"/>
      <c r="E9" s="134" t="s">
        <v>473</v>
      </c>
      <c r="F9" s="134" t="s">
        <v>464</v>
      </c>
      <c r="G9" s="1308" t="s">
        <v>87</v>
      </c>
      <c r="H9" s="1308"/>
      <c r="I9" s="134" t="s">
        <v>699</v>
      </c>
      <c r="J9" s="134" t="s">
        <v>466</v>
      </c>
      <c r="K9" s="135"/>
      <c r="L9" s="134"/>
      <c r="M9" s="143"/>
    </row>
    <row r="10" spans="1:13" s="132" customFormat="1" ht="15" x14ac:dyDescent="0.25">
      <c r="A10" s="158"/>
      <c r="B10" s="178" t="s">
        <v>455</v>
      </c>
      <c r="C10" s="155"/>
      <c r="D10" s="155"/>
      <c r="E10" s="137"/>
      <c r="F10" s="139"/>
      <c r="G10" s="180"/>
      <c r="H10" s="137"/>
      <c r="I10" s="140"/>
      <c r="J10" s="137"/>
      <c r="K10" s="141"/>
      <c r="L10" s="146">
        <v>0</v>
      </c>
      <c r="M10" s="143"/>
    </row>
    <row r="11" spans="1:13" s="132" customFormat="1" ht="15" x14ac:dyDescent="0.25">
      <c r="A11" s="158"/>
      <c r="B11" s="167"/>
      <c r="C11" s="154"/>
      <c r="D11" s="154"/>
      <c r="E11" s="164"/>
      <c r="F11" s="164"/>
      <c r="I11" s="164"/>
      <c r="J11" s="165"/>
      <c r="L11" s="131"/>
    </row>
    <row r="12" spans="1:13" s="132" customFormat="1" ht="15" x14ac:dyDescent="0.25">
      <c r="A12" s="158"/>
      <c r="B12" s="168"/>
      <c r="C12" s="154"/>
      <c r="D12" s="154"/>
      <c r="E12" s="164"/>
      <c r="F12" s="164"/>
      <c r="I12" s="164"/>
      <c r="J12" s="169"/>
      <c r="L12" s="131"/>
    </row>
    <row r="13" spans="1:13" s="132" customFormat="1" ht="15" x14ac:dyDescent="0.25">
      <c r="A13" s="153">
        <v>5.0199999999999996</v>
      </c>
      <c r="B13" s="130" t="s">
        <v>313</v>
      </c>
      <c r="C13" s="154"/>
      <c r="D13" s="154"/>
      <c r="E13" s="155"/>
      <c r="F13" s="134"/>
      <c r="G13" s="1305" t="s">
        <v>500</v>
      </c>
      <c r="H13" s="1305"/>
      <c r="I13" s="164"/>
      <c r="J13" s="169"/>
      <c r="L13" s="155"/>
    </row>
    <row r="14" spans="1:13" s="128" customFormat="1" ht="15" x14ac:dyDescent="0.25">
      <c r="A14" s="156"/>
      <c r="B14" s="1192" t="s">
        <v>1476</v>
      </c>
      <c r="C14" s="170"/>
      <c r="D14" s="170"/>
      <c r="E14" s="134" t="s">
        <v>461</v>
      </c>
      <c r="F14" s="134" t="s">
        <v>469</v>
      </c>
      <c r="G14" s="134" t="s">
        <v>472</v>
      </c>
      <c r="H14" s="134" t="s">
        <v>461</v>
      </c>
      <c r="I14" s="134" t="s">
        <v>698</v>
      </c>
      <c r="J14" s="134" t="s">
        <v>470</v>
      </c>
      <c r="K14" s="127"/>
      <c r="L14" s="151"/>
    </row>
    <row r="15" spans="1:13" s="132" customFormat="1" ht="15" x14ac:dyDescent="0.25">
      <c r="A15" s="158"/>
      <c r="B15" s="145" t="s">
        <v>471</v>
      </c>
      <c r="C15" s="154"/>
      <c r="D15" s="154"/>
      <c r="E15" s="134" t="s">
        <v>473</v>
      </c>
      <c r="F15" s="134" t="s">
        <v>464</v>
      </c>
      <c r="G15" s="1308" t="s">
        <v>87</v>
      </c>
      <c r="H15" s="1308"/>
      <c r="I15" s="134" t="s">
        <v>465</v>
      </c>
      <c r="J15" s="134" t="s">
        <v>466</v>
      </c>
      <c r="L15" s="131"/>
    </row>
    <row r="16" spans="1:13" s="132" customFormat="1" ht="15" x14ac:dyDescent="0.25">
      <c r="A16" s="158"/>
      <c r="B16" s="178" t="s">
        <v>455</v>
      </c>
      <c r="C16" s="155"/>
      <c r="D16" s="154"/>
      <c r="E16" s="137"/>
      <c r="F16" s="139"/>
      <c r="G16" s="180"/>
      <c r="H16" s="137"/>
      <c r="I16" s="140"/>
      <c r="J16" s="137"/>
      <c r="L16" s="146">
        <v>0</v>
      </c>
    </row>
    <row r="17" spans="1:12" s="132" customFormat="1" ht="15" x14ac:dyDescent="0.25">
      <c r="A17" s="158"/>
      <c r="B17" s="157"/>
      <c r="C17" s="154"/>
      <c r="D17" s="154"/>
      <c r="E17" s="164"/>
      <c r="F17" s="164"/>
      <c r="G17" s="164"/>
      <c r="H17" s="165"/>
      <c r="I17" s="161"/>
      <c r="J17" s="131"/>
    </row>
    <row r="18" spans="1:12" s="132" customFormat="1" ht="15" x14ac:dyDescent="0.25">
      <c r="A18" s="158"/>
      <c r="B18" s="168"/>
      <c r="C18" s="154"/>
      <c r="D18" s="154"/>
      <c r="E18" s="164"/>
      <c r="F18" s="164"/>
      <c r="G18" s="164"/>
      <c r="H18" s="169"/>
      <c r="I18" s="161"/>
      <c r="J18" s="147"/>
    </row>
    <row r="19" spans="1:12" s="132" customFormat="1" ht="15" x14ac:dyDescent="0.25">
      <c r="A19" s="153">
        <v>5.03</v>
      </c>
      <c r="B19" s="130" t="s">
        <v>196</v>
      </c>
      <c r="C19" s="154"/>
      <c r="D19" s="154"/>
      <c r="E19" s="155"/>
      <c r="F19" s="134"/>
      <c r="G19" s="1305" t="s">
        <v>500</v>
      </c>
      <c r="H19" s="1305"/>
      <c r="I19" s="164"/>
      <c r="J19" s="169"/>
      <c r="L19" s="155"/>
    </row>
    <row r="20" spans="1:12" s="128" customFormat="1" ht="15" x14ac:dyDescent="0.25">
      <c r="A20" s="156"/>
      <c r="B20" s="1192" t="s">
        <v>1477</v>
      </c>
      <c r="C20" s="170"/>
      <c r="D20" s="170"/>
      <c r="E20" s="134" t="s">
        <v>461</v>
      </c>
      <c r="F20" s="134" t="s">
        <v>469</v>
      </c>
      <c r="G20" s="134" t="s">
        <v>472</v>
      </c>
      <c r="H20" s="134" t="s">
        <v>461</v>
      </c>
      <c r="I20" s="134" t="s">
        <v>698</v>
      </c>
      <c r="J20" s="134" t="s">
        <v>470</v>
      </c>
      <c r="K20" s="127"/>
      <c r="L20" s="151"/>
    </row>
    <row r="21" spans="1:12" s="132" customFormat="1" ht="15" x14ac:dyDescent="0.25">
      <c r="A21" s="158"/>
      <c r="B21" s="145" t="s">
        <v>471</v>
      </c>
      <c r="C21" s="154"/>
      <c r="D21" s="154"/>
      <c r="E21" s="134" t="s">
        <v>473</v>
      </c>
      <c r="F21" s="134" t="s">
        <v>464</v>
      </c>
      <c r="G21" s="1308" t="s">
        <v>87</v>
      </c>
      <c r="H21" s="1308"/>
      <c r="I21" s="134" t="s">
        <v>465</v>
      </c>
      <c r="J21" s="134" t="s">
        <v>466</v>
      </c>
      <c r="L21" s="131"/>
    </row>
    <row r="22" spans="1:12" s="132" customFormat="1" ht="15" x14ac:dyDescent="0.25">
      <c r="A22" s="158"/>
      <c r="B22" s="178" t="s">
        <v>455</v>
      </c>
      <c r="C22" s="155"/>
      <c r="D22" s="154"/>
      <c r="E22" s="137"/>
      <c r="F22" s="139"/>
      <c r="G22" s="180"/>
      <c r="H22" s="137"/>
      <c r="I22" s="140"/>
      <c r="J22" s="137"/>
      <c r="L22" s="146">
        <v>0</v>
      </c>
    </row>
    <row r="23" spans="1:12" s="132" customFormat="1" ht="15" x14ac:dyDescent="0.25">
      <c r="A23" s="158"/>
      <c r="B23" s="157"/>
      <c r="C23" s="154"/>
      <c r="D23" s="154"/>
      <c r="E23" s="164"/>
      <c r="F23" s="164"/>
      <c r="G23" s="164"/>
      <c r="H23" s="165"/>
      <c r="I23" s="161"/>
      <c r="J23" s="131"/>
    </row>
    <row r="24" spans="1:12" s="132" customFormat="1" ht="15" x14ac:dyDescent="0.25">
      <c r="A24" s="158"/>
      <c r="B24" s="168"/>
      <c r="C24" s="154"/>
      <c r="D24" s="154"/>
      <c r="E24" s="164"/>
      <c r="F24" s="164"/>
      <c r="G24" s="164"/>
      <c r="H24" s="169"/>
      <c r="I24" s="161"/>
      <c r="J24" s="147"/>
    </row>
    <row r="25" spans="1:12" s="132" customFormat="1" ht="15" x14ac:dyDescent="0.25">
      <c r="A25" s="153">
        <v>5.05</v>
      </c>
      <c r="B25" s="130" t="s">
        <v>197</v>
      </c>
      <c r="C25" s="154"/>
      <c r="D25" s="154"/>
      <c r="E25" s="155"/>
      <c r="F25" s="134"/>
      <c r="G25" s="1305" t="s">
        <v>500</v>
      </c>
      <c r="H25" s="1305"/>
      <c r="I25" s="164"/>
      <c r="J25" s="169"/>
      <c r="L25" s="155"/>
    </row>
    <row r="26" spans="1:12" s="128" customFormat="1" ht="15" x14ac:dyDescent="0.25">
      <c r="A26" s="156"/>
      <c r="B26" s="1192" t="s">
        <v>1478</v>
      </c>
      <c r="C26" s="170"/>
      <c r="D26" s="170"/>
      <c r="E26" s="134" t="s">
        <v>461</v>
      </c>
      <c r="F26" s="134" t="s">
        <v>469</v>
      </c>
      <c r="G26" s="134" t="s">
        <v>472</v>
      </c>
      <c r="H26" s="134" t="s">
        <v>461</v>
      </c>
      <c r="I26" s="134" t="s">
        <v>698</v>
      </c>
      <c r="J26" s="134" t="s">
        <v>470</v>
      </c>
      <c r="K26" s="127"/>
      <c r="L26" s="151"/>
    </row>
    <row r="27" spans="1:12" s="132" customFormat="1" ht="15" x14ac:dyDescent="0.25">
      <c r="A27" s="158"/>
      <c r="B27" s="145" t="s">
        <v>471</v>
      </c>
      <c r="C27" s="154"/>
      <c r="D27" s="154"/>
      <c r="E27" s="134" t="s">
        <v>473</v>
      </c>
      <c r="F27" s="134" t="s">
        <v>464</v>
      </c>
      <c r="G27" s="1308" t="s">
        <v>87</v>
      </c>
      <c r="H27" s="1308"/>
      <c r="I27" s="134" t="s">
        <v>465</v>
      </c>
      <c r="J27" s="134" t="s">
        <v>466</v>
      </c>
      <c r="L27" s="131"/>
    </row>
    <row r="28" spans="1:12" s="132" customFormat="1" ht="15" x14ac:dyDescent="0.25">
      <c r="A28" s="158"/>
      <c r="B28" s="178" t="s">
        <v>455</v>
      </c>
      <c r="C28" s="155"/>
      <c r="D28" s="154"/>
      <c r="E28" s="137"/>
      <c r="F28" s="139"/>
      <c r="G28" s="180"/>
      <c r="H28" s="137"/>
      <c r="I28" s="140"/>
      <c r="J28" s="137"/>
      <c r="L28" s="146">
        <v>0</v>
      </c>
    </row>
    <row r="29" spans="1:12" s="132" customFormat="1" ht="15" x14ac:dyDescent="0.25">
      <c r="A29" s="158"/>
      <c r="B29" s="157"/>
      <c r="C29" s="154"/>
      <c r="D29" s="154"/>
      <c r="E29" s="164"/>
      <c r="F29" s="164"/>
      <c r="G29" s="164"/>
      <c r="H29" s="165"/>
      <c r="I29" s="161"/>
      <c r="J29" s="131"/>
    </row>
    <row r="30" spans="1:12" s="132" customFormat="1" ht="15" x14ac:dyDescent="0.25">
      <c r="A30" s="158"/>
      <c r="B30" s="168"/>
      <c r="C30" s="154"/>
      <c r="D30" s="154"/>
      <c r="E30" s="164"/>
      <c r="F30" s="164"/>
      <c r="G30" s="164"/>
      <c r="H30" s="169"/>
      <c r="I30" s="161"/>
      <c r="J30" s="147"/>
    </row>
    <row r="31" spans="1:12" s="132" customFormat="1" ht="15" x14ac:dyDescent="0.25">
      <c r="A31" s="153">
        <v>5.0599999999999996</v>
      </c>
      <c r="B31" s="130" t="s">
        <v>198</v>
      </c>
      <c r="C31" s="154"/>
      <c r="D31" s="154"/>
      <c r="E31" s="155"/>
      <c r="F31" s="134"/>
      <c r="G31" s="1305" t="s">
        <v>500</v>
      </c>
      <c r="H31" s="1305"/>
      <c r="I31" s="164"/>
      <c r="J31" s="169"/>
      <c r="L31" s="155"/>
    </row>
    <row r="32" spans="1:12" s="128" customFormat="1" ht="15" x14ac:dyDescent="0.25">
      <c r="A32" s="156"/>
      <c r="B32" s="1192" t="s">
        <v>1479</v>
      </c>
      <c r="C32" s="170"/>
      <c r="D32" s="170"/>
      <c r="E32" s="134" t="s">
        <v>461</v>
      </c>
      <c r="F32" s="134" t="s">
        <v>469</v>
      </c>
      <c r="G32" s="134" t="s">
        <v>472</v>
      </c>
      <c r="H32" s="134" t="s">
        <v>461</v>
      </c>
      <c r="I32" s="134" t="s">
        <v>698</v>
      </c>
      <c r="J32" s="134" t="s">
        <v>470</v>
      </c>
      <c r="K32" s="127"/>
      <c r="L32" s="151"/>
    </row>
    <row r="33" spans="1:12" s="132" customFormat="1" ht="15" x14ac:dyDescent="0.25">
      <c r="A33" s="158"/>
      <c r="B33" s="145" t="s">
        <v>471</v>
      </c>
      <c r="C33" s="154"/>
      <c r="D33" s="154"/>
      <c r="E33" s="134" t="s">
        <v>473</v>
      </c>
      <c r="F33" s="134" t="s">
        <v>464</v>
      </c>
      <c r="G33" s="1308" t="s">
        <v>87</v>
      </c>
      <c r="H33" s="1308"/>
      <c r="I33" s="134" t="s">
        <v>465</v>
      </c>
      <c r="J33" s="134" t="s">
        <v>466</v>
      </c>
      <c r="L33" s="131"/>
    </row>
    <row r="34" spans="1:12" s="132" customFormat="1" ht="15" x14ac:dyDescent="0.25">
      <c r="A34" s="158"/>
      <c r="B34" s="178" t="s">
        <v>455</v>
      </c>
      <c r="C34" s="155"/>
      <c r="D34" s="154"/>
      <c r="E34" s="137"/>
      <c r="F34" s="139"/>
      <c r="G34" s="180"/>
      <c r="H34" s="137"/>
      <c r="I34" s="140"/>
      <c r="J34" s="137"/>
      <c r="L34" s="146">
        <v>0</v>
      </c>
    </row>
    <row r="35" spans="1:12" s="132" customFormat="1" ht="15" x14ac:dyDescent="0.25">
      <c r="A35" s="158"/>
      <c r="B35" s="157"/>
      <c r="C35" s="154"/>
      <c r="D35" s="154"/>
      <c r="E35" s="164"/>
      <c r="F35" s="164"/>
      <c r="G35" s="164"/>
      <c r="H35" s="165"/>
      <c r="I35" s="161"/>
      <c r="J35" s="131"/>
    </row>
    <row r="36" spans="1:12" s="132" customFormat="1" ht="15" x14ac:dyDescent="0.25">
      <c r="A36" s="158"/>
      <c r="B36" s="168"/>
      <c r="C36" s="154"/>
      <c r="D36" s="154"/>
      <c r="E36" s="164"/>
      <c r="F36" s="164"/>
      <c r="G36" s="164"/>
      <c r="H36" s="169"/>
      <c r="I36" s="161"/>
      <c r="J36" s="147"/>
    </row>
    <row r="37" spans="1:12" s="132" customFormat="1" ht="15" x14ac:dyDescent="0.25">
      <c r="A37" s="153">
        <v>5.07</v>
      </c>
      <c r="B37" s="130" t="s">
        <v>199</v>
      </c>
      <c r="C37" s="154"/>
      <c r="D37" s="154"/>
      <c r="E37" s="155"/>
      <c r="F37" s="134"/>
      <c r="G37" s="1305" t="s">
        <v>500</v>
      </c>
      <c r="H37" s="1305"/>
      <c r="I37" s="164"/>
      <c r="J37" s="169"/>
      <c r="L37" s="155"/>
    </row>
    <row r="38" spans="1:12" s="128" customFormat="1" ht="15" x14ac:dyDescent="0.25">
      <c r="A38" s="156"/>
      <c r="B38" s="1192" t="s">
        <v>1480</v>
      </c>
      <c r="C38" s="170"/>
      <c r="D38" s="170"/>
      <c r="E38" s="134" t="s">
        <v>461</v>
      </c>
      <c r="F38" s="134" t="s">
        <v>469</v>
      </c>
      <c r="G38" s="134" t="s">
        <v>472</v>
      </c>
      <c r="H38" s="134" t="s">
        <v>461</v>
      </c>
      <c r="I38" s="134" t="s">
        <v>698</v>
      </c>
      <c r="J38" s="134" t="s">
        <v>470</v>
      </c>
      <c r="K38" s="127"/>
      <c r="L38" s="151"/>
    </row>
    <row r="39" spans="1:12" s="132" customFormat="1" ht="15" x14ac:dyDescent="0.25">
      <c r="A39" s="158"/>
      <c r="B39" s="145" t="s">
        <v>471</v>
      </c>
      <c r="C39" s="154"/>
      <c r="D39" s="154"/>
      <c r="E39" s="134" t="s">
        <v>479</v>
      </c>
      <c r="F39" s="134" t="s">
        <v>464</v>
      </c>
      <c r="G39" s="1308" t="s">
        <v>87</v>
      </c>
      <c r="H39" s="1308"/>
      <c r="I39" s="134" t="s">
        <v>465</v>
      </c>
      <c r="J39" s="134" t="s">
        <v>466</v>
      </c>
      <c r="L39" s="131"/>
    </row>
    <row r="40" spans="1:12" s="132" customFormat="1" ht="15" x14ac:dyDescent="0.25">
      <c r="A40" s="158"/>
      <c r="B40" s="178" t="s">
        <v>455</v>
      </c>
      <c r="C40" s="155"/>
      <c r="D40" s="154"/>
      <c r="E40" s="137"/>
      <c r="F40" s="139"/>
      <c r="G40" s="180"/>
      <c r="H40" s="137"/>
      <c r="I40" s="140"/>
      <c r="J40" s="137"/>
      <c r="L40" s="146">
        <v>0</v>
      </c>
    </row>
    <row r="41" spans="1:12" s="132" customFormat="1" ht="15" x14ac:dyDescent="0.25">
      <c r="A41" s="158"/>
      <c r="B41" s="157"/>
      <c r="C41" s="154"/>
      <c r="D41" s="154"/>
      <c r="E41" s="164"/>
      <c r="F41" s="164"/>
      <c r="G41" s="164"/>
      <c r="H41" s="165"/>
      <c r="I41" s="161"/>
      <c r="J41" s="131"/>
    </row>
    <row r="42" spans="1:12" s="132" customFormat="1" ht="15" x14ac:dyDescent="0.25">
      <c r="A42" s="158"/>
      <c r="B42" s="168"/>
      <c r="C42" s="154"/>
      <c r="D42" s="154"/>
      <c r="E42" s="164"/>
      <c r="F42" s="164"/>
      <c r="G42" s="164"/>
      <c r="H42" s="169"/>
      <c r="I42" s="161"/>
      <c r="J42" s="147"/>
    </row>
    <row r="43" spans="1:12" s="132" customFormat="1" ht="15" x14ac:dyDescent="0.25">
      <c r="A43" s="153">
        <v>5.0810000000000004</v>
      </c>
      <c r="B43" s="130" t="s">
        <v>995</v>
      </c>
      <c r="C43" s="154"/>
      <c r="D43" s="154"/>
      <c r="E43" s="164"/>
      <c r="F43" s="164"/>
      <c r="G43" s="164"/>
      <c r="H43" s="164"/>
      <c r="I43" s="164"/>
      <c r="J43" s="169"/>
      <c r="K43" s="161"/>
      <c r="L43" s="148"/>
    </row>
    <row r="44" spans="1:12" s="128" customFormat="1" ht="15" x14ac:dyDescent="0.25">
      <c r="A44" s="156"/>
      <c r="B44" s="157" t="s">
        <v>996</v>
      </c>
      <c r="C44" s="170"/>
      <c r="D44" s="170"/>
      <c r="F44" s="134" t="s">
        <v>732</v>
      </c>
      <c r="G44" s="1305" t="s">
        <v>500</v>
      </c>
      <c r="H44" s="1305"/>
    </row>
    <row r="45" spans="1:12" s="132" customFormat="1" ht="15" x14ac:dyDescent="0.25">
      <c r="A45" s="158"/>
      <c r="C45" s="134" t="s">
        <v>461</v>
      </c>
      <c r="D45" s="1305" t="s">
        <v>114</v>
      </c>
      <c r="E45" s="1305"/>
      <c r="F45" s="134" t="s">
        <v>642</v>
      </c>
      <c r="G45" s="134" t="s">
        <v>472</v>
      </c>
      <c r="H45" s="134" t="s">
        <v>461</v>
      </c>
      <c r="I45" s="134" t="s">
        <v>698</v>
      </c>
      <c r="J45" s="134" t="s">
        <v>470</v>
      </c>
      <c r="K45" s="127"/>
      <c r="L45" s="151"/>
    </row>
    <row r="46" spans="1:12" s="132" customFormat="1" ht="15" x14ac:dyDescent="0.25">
      <c r="A46" s="158"/>
      <c r="C46" s="134" t="s">
        <v>473</v>
      </c>
      <c r="D46" s="1378" t="s">
        <v>361</v>
      </c>
      <c r="E46" s="1378"/>
      <c r="F46" s="382" t="s">
        <v>464</v>
      </c>
      <c r="G46" s="1308" t="s">
        <v>87</v>
      </c>
      <c r="H46" s="1308"/>
      <c r="I46" s="134" t="s">
        <v>465</v>
      </c>
      <c r="J46" s="134" t="s">
        <v>466</v>
      </c>
      <c r="L46" s="131"/>
    </row>
    <row r="47" spans="1:12" s="132" customFormat="1" ht="15" x14ac:dyDescent="0.25">
      <c r="A47" s="158"/>
      <c r="B47" s="145"/>
      <c r="C47" s="137"/>
      <c r="D47" s="1338"/>
      <c r="E47" s="1339"/>
      <c r="F47" s="139"/>
      <c r="G47" s="180"/>
      <c r="H47" s="137"/>
      <c r="I47" s="140"/>
      <c r="J47" s="137"/>
      <c r="L47" s="146">
        <v>0</v>
      </c>
    </row>
    <row r="48" spans="1:12" s="132" customFormat="1" ht="15" x14ac:dyDescent="0.25">
      <c r="A48" s="158"/>
      <c r="B48" s="145" t="s">
        <v>471</v>
      </c>
      <c r="C48" s="155"/>
      <c r="D48" s="154"/>
      <c r="E48" s="175"/>
      <c r="F48" s="141"/>
      <c r="G48" s="141"/>
      <c r="H48" s="141"/>
      <c r="I48" s="176"/>
      <c r="J48" s="175"/>
      <c r="L48" s="148"/>
    </row>
    <row r="49" spans="1:12" s="132" customFormat="1" ht="15" x14ac:dyDescent="0.25">
      <c r="A49" s="158"/>
      <c r="B49" s="178" t="s">
        <v>455</v>
      </c>
      <c r="C49" s="160"/>
      <c r="D49" s="154"/>
      <c r="E49" s="164"/>
      <c r="F49" s="164"/>
      <c r="G49" s="164"/>
      <c r="H49" s="165"/>
      <c r="I49" s="161"/>
      <c r="J49" s="131"/>
    </row>
    <row r="50" spans="1:12" s="132" customFormat="1" ht="12" customHeight="1" x14ac:dyDescent="0.25">
      <c r="A50" s="158"/>
      <c r="B50" s="178" t="s">
        <v>1160</v>
      </c>
      <c r="C50" s="163"/>
      <c r="D50" s="154"/>
      <c r="E50" s="164"/>
      <c r="F50" s="164"/>
      <c r="G50" s="164"/>
      <c r="H50" s="164"/>
      <c r="I50" s="164"/>
      <c r="J50" s="165"/>
      <c r="K50" s="161"/>
      <c r="L50" s="131"/>
    </row>
  </sheetData>
  <mergeCells count="17">
    <mergeCell ref="G31:H31"/>
    <mergeCell ref="D46:E46"/>
    <mergeCell ref="D47:E47"/>
    <mergeCell ref="G44:H44"/>
    <mergeCell ref="G46:H46"/>
    <mergeCell ref="D45:E45"/>
    <mergeCell ref="G39:H39"/>
    <mergeCell ref="G33:H33"/>
    <mergeCell ref="G37:H37"/>
    <mergeCell ref="G27:H27"/>
    <mergeCell ref="G7:H7"/>
    <mergeCell ref="G25:H25"/>
    <mergeCell ref="G21:H21"/>
    <mergeCell ref="G9:H9"/>
    <mergeCell ref="G13:H13"/>
    <mergeCell ref="G15:H15"/>
    <mergeCell ref="G19:H19"/>
  </mergeCells>
  <phoneticPr fontId="3" type="noConversion"/>
  <printOptions horizontalCentered="1"/>
  <pageMargins left="0.5" right="0.5" top="0.5" bottom="0.5" header="0.4" footer="0.5"/>
  <pageSetup scale="87" orientation="portrait" r:id="rId1"/>
  <headerFooter alignWithMargins="0">
    <oddFooter>&amp;L&amp;8DWM/UST - 1-17-2017&amp;R&amp;8(See also 2017 RRD for Task Details)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1">
    <tabColor indexed="47"/>
    <pageSetUpPr fitToPage="1"/>
  </sheetPr>
  <dimension ref="A1:M63"/>
  <sheetViews>
    <sheetView view="pageBreakPreview" topLeftCell="A22" zoomScaleNormal="100" zoomScaleSheetLayoutView="100" workbookViewId="0">
      <selection activeCell="C35" sqref="C35"/>
    </sheetView>
  </sheetViews>
  <sheetFormatPr defaultRowHeight="12.75" x14ac:dyDescent="0.2"/>
  <cols>
    <col min="1" max="1" width="6.28515625" style="5" customWidth="1"/>
    <col min="2" max="2" width="10" style="5" customWidth="1"/>
    <col min="3" max="3" width="8.7109375" style="5" customWidth="1"/>
    <col min="4" max="4" width="10.28515625" style="5" customWidth="1"/>
    <col min="5" max="6" width="10.7109375" style="5" customWidth="1"/>
    <col min="7" max="8" width="11.5703125" style="5" customWidth="1"/>
    <col min="9" max="9" width="10.42578125" style="5" customWidth="1"/>
    <col min="10" max="10" width="10.7109375" style="5" customWidth="1"/>
    <col min="11" max="11" width="0.85546875" style="5" customWidth="1"/>
    <col min="12" max="12" width="12.7109375" style="5" customWidth="1"/>
    <col min="14" max="14" width="7.42578125" bestFit="1" customWidth="1"/>
  </cols>
  <sheetData>
    <row r="1" spans="1:13" ht="15.75" x14ac:dyDescent="0.25">
      <c r="A1" s="123" t="s">
        <v>868</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3" ht="6" customHeight="1" x14ac:dyDescent="0.2">
      <c r="H4" s="34"/>
      <c r="I4" s="34"/>
      <c r="K4"/>
      <c r="L4"/>
    </row>
    <row r="5" spans="1:13" ht="12" customHeight="1" x14ac:dyDescent="0.2">
      <c r="J5" s="5" t="s">
        <v>286</v>
      </c>
      <c r="K5"/>
      <c r="L5"/>
    </row>
    <row r="6" spans="1:13" ht="19.5" customHeight="1" x14ac:dyDescent="0.2">
      <c r="A6" s="182" t="s">
        <v>997</v>
      </c>
      <c r="K6"/>
      <c r="L6" s="183" t="s">
        <v>472</v>
      </c>
    </row>
    <row r="7" spans="1:13" s="132" customFormat="1" ht="12.75" customHeight="1" x14ac:dyDescent="0.25">
      <c r="A7" s="153">
        <v>6.01</v>
      </c>
      <c r="B7" s="130" t="s">
        <v>318</v>
      </c>
      <c r="C7" s="154"/>
      <c r="D7" s="154"/>
      <c r="E7" s="155"/>
      <c r="F7" s="134"/>
      <c r="I7" s="134" t="s">
        <v>47</v>
      </c>
      <c r="J7" s="134" t="s">
        <v>470</v>
      </c>
      <c r="K7" s="135"/>
      <c r="L7" s="183" t="s">
        <v>103</v>
      </c>
      <c r="M7" s="143"/>
    </row>
    <row r="8" spans="1:13" s="128" customFormat="1" ht="12.75" customHeight="1" x14ac:dyDescent="0.25">
      <c r="A8" s="156"/>
      <c r="B8" s="1192" t="s">
        <v>1469</v>
      </c>
      <c r="C8" s="134"/>
      <c r="D8" s="151"/>
      <c r="E8" s="155"/>
      <c r="F8" s="134" t="s">
        <v>469</v>
      </c>
      <c r="G8" s="1305" t="s">
        <v>999</v>
      </c>
      <c r="H8" s="1305"/>
      <c r="I8" s="134" t="s">
        <v>45</v>
      </c>
      <c r="J8" s="134" t="s">
        <v>466</v>
      </c>
      <c r="K8" s="135"/>
      <c r="L8" s="134"/>
      <c r="M8" s="144"/>
    </row>
    <row r="9" spans="1:13" s="132" customFormat="1" ht="12.75" customHeight="1" x14ac:dyDescent="0.25">
      <c r="A9" s="158"/>
      <c r="C9" s="155"/>
      <c r="D9" s="155"/>
      <c r="E9" s="155"/>
      <c r="F9" s="134" t="s">
        <v>464</v>
      </c>
      <c r="G9" s="134" t="s">
        <v>480</v>
      </c>
      <c r="H9" s="134" t="s">
        <v>1258</v>
      </c>
      <c r="I9" s="134" t="s">
        <v>1343</v>
      </c>
      <c r="J9" s="1191" t="s">
        <v>478</v>
      </c>
      <c r="K9" s="135"/>
      <c r="L9" s="134"/>
      <c r="M9" s="143"/>
    </row>
    <row r="10" spans="1:13" s="132" customFormat="1" ht="12.75" customHeight="1" x14ac:dyDescent="0.25">
      <c r="A10" s="158"/>
      <c r="B10" s="145" t="s">
        <v>471</v>
      </c>
      <c r="C10" s="155"/>
      <c r="D10" s="155"/>
      <c r="E10" s="155"/>
      <c r="F10" s="139"/>
      <c r="G10" s="137"/>
      <c r="H10" s="137"/>
      <c r="I10" s="140"/>
      <c r="J10" s="137"/>
      <c r="K10" s="141"/>
      <c r="L10" s="146">
        <v>0</v>
      </c>
      <c r="M10" s="143"/>
    </row>
    <row r="11" spans="1:13" s="132" customFormat="1" ht="12.75" customHeight="1" x14ac:dyDescent="0.25">
      <c r="A11" s="158"/>
      <c r="B11" s="178" t="s">
        <v>998</v>
      </c>
      <c r="C11" s="154"/>
      <c r="D11" s="154"/>
      <c r="E11" s="155"/>
      <c r="F11" s="164"/>
      <c r="I11" s="164"/>
      <c r="J11" s="165"/>
      <c r="L11" s="131"/>
    </row>
    <row r="12" spans="1:13" s="132" customFormat="1" ht="12.75" customHeight="1" x14ac:dyDescent="0.25">
      <c r="A12" s="158"/>
      <c r="B12" s="159" t="s">
        <v>1347</v>
      </c>
      <c r="C12" s="154"/>
      <c r="D12" s="154"/>
      <c r="E12" s="164"/>
      <c r="F12" s="164"/>
      <c r="I12" s="164"/>
      <c r="J12" s="165"/>
      <c r="L12" s="131"/>
    </row>
    <row r="13" spans="1:13" s="132" customFormat="1" ht="12.75" customHeight="1" x14ac:dyDescent="0.25">
      <c r="A13" s="158"/>
      <c r="B13" s="159"/>
      <c r="C13" s="154"/>
      <c r="D13" s="154"/>
      <c r="E13" s="164"/>
      <c r="F13" s="164"/>
      <c r="I13" s="164"/>
      <c r="J13" s="165"/>
      <c r="L13" s="131"/>
    </row>
    <row r="14" spans="1:13" s="132" customFormat="1" ht="12.75" customHeight="1" x14ac:dyDescent="0.25">
      <c r="A14" s="153">
        <v>6.0149999999999997</v>
      </c>
      <c r="B14" s="130" t="s">
        <v>437</v>
      </c>
      <c r="C14" s="154"/>
      <c r="D14" s="154"/>
      <c r="E14" s="155"/>
      <c r="F14" s="134"/>
      <c r="L14" s="155"/>
    </row>
    <row r="15" spans="1:13" s="128" customFormat="1" ht="12.75" customHeight="1" x14ac:dyDescent="0.25">
      <c r="A15" s="156"/>
      <c r="B15" s="157" t="s">
        <v>1000</v>
      </c>
      <c r="C15" s="170"/>
      <c r="D15" s="170"/>
      <c r="E15" s="155"/>
      <c r="I15" s="134" t="s">
        <v>47</v>
      </c>
      <c r="J15" s="134" t="s">
        <v>470</v>
      </c>
    </row>
    <row r="16" spans="1:13" s="132" customFormat="1" ht="12.75" customHeight="1" x14ac:dyDescent="0.25">
      <c r="A16" s="158"/>
      <c r="B16" s="145"/>
      <c r="C16" s="154"/>
      <c r="D16" s="155"/>
      <c r="E16" s="134" t="s">
        <v>469</v>
      </c>
      <c r="F16" s="134" t="s">
        <v>1002</v>
      </c>
      <c r="G16" s="1305" t="s">
        <v>999</v>
      </c>
      <c r="H16" s="1305"/>
      <c r="I16" s="134" t="s">
        <v>45</v>
      </c>
      <c r="J16" s="134" t="s">
        <v>466</v>
      </c>
      <c r="K16" s="127"/>
      <c r="L16" s="151"/>
    </row>
    <row r="17" spans="1:13" s="132" customFormat="1" ht="12.75" customHeight="1" x14ac:dyDescent="0.25">
      <c r="A17" s="158"/>
      <c r="C17" s="155"/>
      <c r="E17" s="134" t="s">
        <v>464</v>
      </c>
      <c r="F17" s="134" t="s">
        <v>1124</v>
      </c>
      <c r="G17" s="134" t="s">
        <v>480</v>
      </c>
      <c r="H17" s="134" t="s">
        <v>634</v>
      </c>
      <c r="I17" s="134" t="s">
        <v>1343</v>
      </c>
      <c r="J17" s="1191" t="s">
        <v>478</v>
      </c>
      <c r="L17" s="131"/>
    </row>
    <row r="18" spans="1:13" s="132" customFormat="1" ht="12.75" customHeight="1" x14ac:dyDescent="0.25">
      <c r="A18" s="158"/>
      <c r="C18" s="154"/>
      <c r="D18" s="515" t="s">
        <v>1001</v>
      </c>
      <c r="E18" s="139"/>
      <c r="F18" s="138"/>
      <c r="G18" s="137"/>
      <c r="H18" s="137"/>
      <c r="I18" s="140"/>
      <c r="J18" s="137"/>
      <c r="L18" s="146">
        <f>SUM(F18:F21)</f>
        <v>0</v>
      </c>
    </row>
    <row r="19" spans="1:13" s="132" customFormat="1" ht="12.75" customHeight="1" x14ac:dyDescent="0.25">
      <c r="A19" s="158"/>
      <c r="C19" s="154"/>
      <c r="D19" s="515" t="s">
        <v>1345</v>
      </c>
      <c r="E19" s="139"/>
      <c r="F19" s="138"/>
      <c r="G19" s="137"/>
      <c r="H19" s="137"/>
      <c r="I19" s="140"/>
      <c r="J19" s="137"/>
    </row>
    <row r="20" spans="1:13" s="132" customFormat="1" ht="12.75" customHeight="1" x14ac:dyDescent="0.25">
      <c r="A20" s="158"/>
      <c r="B20" s="159"/>
      <c r="C20" s="154"/>
      <c r="D20" s="515" t="s">
        <v>1346</v>
      </c>
      <c r="E20" s="139"/>
      <c r="F20" s="138"/>
      <c r="G20" s="137"/>
      <c r="H20" s="137"/>
      <c r="I20" s="140"/>
      <c r="J20" s="137"/>
    </row>
    <row r="21" spans="1:13" s="132" customFormat="1" ht="12.75" customHeight="1" x14ac:dyDescent="0.25">
      <c r="A21" s="158"/>
      <c r="B21" s="159"/>
      <c r="C21" s="154"/>
      <c r="D21" s="515" t="s">
        <v>1344</v>
      </c>
      <c r="E21" s="139"/>
      <c r="F21" s="138"/>
      <c r="G21" s="137"/>
      <c r="H21" s="137"/>
      <c r="I21" s="140"/>
      <c r="J21" s="137"/>
    </row>
    <row r="22" spans="1:13" s="132" customFormat="1" ht="12.75" customHeight="1" x14ac:dyDescent="0.25">
      <c r="A22" s="158"/>
      <c r="B22" s="145" t="s">
        <v>471</v>
      </c>
      <c r="C22" s="154"/>
      <c r="D22" s="154"/>
      <c r="E22" s="164"/>
      <c r="F22" s="164"/>
      <c r="G22" s="164"/>
      <c r="H22" s="169"/>
      <c r="I22" s="161"/>
      <c r="J22" s="147"/>
    </row>
    <row r="23" spans="1:13" s="132" customFormat="1" ht="12.75" customHeight="1" x14ac:dyDescent="0.25">
      <c r="A23" s="158"/>
      <c r="B23" s="178" t="s">
        <v>1342</v>
      </c>
      <c r="C23" s="154"/>
      <c r="D23" s="154"/>
      <c r="E23" s="164"/>
      <c r="F23" s="164"/>
      <c r="G23" s="164"/>
      <c r="H23" s="169"/>
      <c r="I23" s="161"/>
      <c r="J23" s="147"/>
    </row>
    <row r="24" spans="1:13" s="132" customFormat="1" ht="12.75" customHeight="1" x14ac:dyDescent="0.25">
      <c r="A24" s="158"/>
      <c r="B24" s="159" t="s">
        <v>1347</v>
      </c>
      <c r="C24" s="154"/>
      <c r="D24" s="154"/>
      <c r="E24" s="164"/>
      <c r="F24" s="164"/>
      <c r="G24" s="164"/>
      <c r="H24" s="169"/>
      <c r="I24" s="161"/>
      <c r="J24" s="147"/>
    </row>
    <row r="25" spans="1:13" s="132" customFormat="1" ht="12.75" customHeight="1" x14ac:dyDescent="0.25">
      <c r="A25" s="158"/>
      <c r="B25" s="159"/>
      <c r="C25" s="154"/>
      <c r="D25" s="154"/>
      <c r="E25" s="164"/>
      <c r="F25" s="164"/>
      <c r="G25" s="164"/>
      <c r="H25" s="169"/>
      <c r="I25" s="161"/>
      <c r="J25" s="147"/>
    </row>
    <row r="26" spans="1:13" s="132" customFormat="1" ht="12.75" customHeight="1" x14ac:dyDescent="0.25">
      <c r="A26" s="153">
        <v>6.0220000000000002</v>
      </c>
      <c r="B26" s="130" t="s">
        <v>436</v>
      </c>
      <c r="C26" s="154"/>
      <c r="D26" s="154"/>
      <c r="E26" s="155"/>
      <c r="F26" s="134"/>
      <c r="I26" s="134"/>
      <c r="K26" s="135"/>
      <c r="L26" s="183"/>
      <c r="M26" s="143"/>
    </row>
    <row r="27" spans="1:13" s="128" customFormat="1" ht="12.75" customHeight="1" x14ac:dyDescent="0.25">
      <c r="A27" s="156"/>
      <c r="B27" s="1192" t="s">
        <v>1453</v>
      </c>
      <c r="C27" s="134"/>
      <c r="D27" s="151"/>
      <c r="E27" s="155"/>
      <c r="F27" s="134" t="s">
        <v>469</v>
      </c>
      <c r="G27" s="1305" t="s">
        <v>999</v>
      </c>
      <c r="H27" s="1305"/>
      <c r="I27" s="134" t="s">
        <v>698</v>
      </c>
      <c r="J27" s="134" t="s">
        <v>470</v>
      </c>
      <c r="K27" s="135"/>
      <c r="L27" s="134"/>
      <c r="M27" s="144"/>
    </row>
    <row r="28" spans="1:13" s="132" customFormat="1" ht="12.75" customHeight="1" x14ac:dyDescent="0.25">
      <c r="A28" s="158"/>
      <c r="C28" s="155"/>
      <c r="D28" s="155"/>
      <c r="E28" s="155"/>
      <c r="F28" s="134" t="s">
        <v>464</v>
      </c>
      <c r="G28" s="134" t="s">
        <v>480</v>
      </c>
      <c r="H28" s="134" t="s">
        <v>634</v>
      </c>
      <c r="I28" s="134" t="s">
        <v>465</v>
      </c>
      <c r="J28" s="134" t="s">
        <v>466</v>
      </c>
      <c r="K28" s="135"/>
      <c r="L28" s="134"/>
      <c r="M28" s="143"/>
    </row>
    <row r="29" spans="1:13" s="132" customFormat="1" ht="12.75" customHeight="1" x14ac:dyDescent="0.25">
      <c r="A29" s="158"/>
      <c r="B29" s="145" t="s">
        <v>471</v>
      </c>
      <c r="C29" s="155"/>
      <c r="D29" s="155"/>
      <c r="E29" s="155"/>
      <c r="F29" s="139"/>
      <c r="G29" s="137"/>
      <c r="H29" s="137"/>
      <c r="I29" s="140"/>
      <c r="J29" s="137"/>
      <c r="K29" s="141"/>
      <c r="L29" s="146">
        <v>0</v>
      </c>
      <c r="M29" s="143"/>
    </row>
    <row r="30" spans="1:13" s="132" customFormat="1" ht="12.75" customHeight="1" x14ac:dyDescent="0.25">
      <c r="A30" s="158"/>
      <c r="B30" s="178" t="s">
        <v>455</v>
      </c>
      <c r="C30" s="154"/>
      <c r="D30" s="154"/>
      <c r="E30" s="164"/>
      <c r="F30" s="164"/>
      <c r="G30" s="164"/>
      <c r="H30" s="165"/>
      <c r="I30" s="161"/>
      <c r="J30" s="131"/>
    </row>
    <row r="31" spans="1:13" s="132" customFormat="1" ht="12.75" customHeight="1" x14ac:dyDescent="0.25">
      <c r="A31" s="158"/>
      <c r="B31" s="159" t="s">
        <v>1470</v>
      </c>
      <c r="C31" s="154"/>
      <c r="D31" s="154"/>
      <c r="E31" s="164"/>
      <c r="F31" s="164"/>
      <c r="G31" s="164"/>
      <c r="H31" s="165"/>
      <c r="I31" s="161"/>
      <c r="J31" s="131"/>
    </row>
    <row r="32" spans="1:13" s="132" customFormat="1" ht="12.75" customHeight="1" x14ac:dyDescent="0.25">
      <c r="A32" s="158"/>
      <c r="B32" s="159"/>
      <c r="C32" s="154"/>
      <c r="D32" s="154"/>
      <c r="E32" s="164"/>
      <c r="F32" s="164"/>
      <c r="G32" s="164"/>
      <c r="H32" s="165"/>
      <c r="I32" s="161"/>
      <c r="J32" s="131"/>
    </row>
    <row r="33" spans="1:13" s="132" customFormat="1" ht="12.75" customHeight="1" x14ac:dyDescent="0.25">
      <c r="A33" s="153">
        <v>6.0289999999999999</v>
      </c>
      <c r="B33" s="130" t="s">
        <v>1598</v>
      </c>
      <c r="C33" s="154"/>
      <c r="D33" s="154"/>
      <c r="E33" s="155"/>
      <c r="F33" s="1251"/>
      <c r="I33" s="1251"/>
      <c r="K33" s="135"/>
      <c r="L33" s="183"/>
      <c r="M33" s="143"/>
    </row>
    <row r="34" spans="1:13" s="128" customFormat="1" ht="12.75" customHeight="1" x14ac:dyDescent="0.25">
      <c r="A34" s="156"/>
      <c r="B34" s="1192" t="s">
        <v>1453</v>
      </c>
      <c r="C34" s="1251"/>
      <c r="D34" s="151"/>
      <c r="E34" s="155"/>
      <c r="F34" s="1251" t="s">
        <v>469</v>
      </c>
      <c r="G34" s="1305" t="s">
        <v>999</v>
      </c>
      <c r="H34" s="1305"/>
      <c r="I34" s="1251" t="s">
        <v>698</v>
      </c>
      <c r="J34" s="1251" t="s">
        <v>470</v>
      </c>
      <c r="K34" s="135"/>
      <c r="L34" s="1251"/>
      <c r="M34" s="144"/>
    </row>
    <row r="35" spans="1:13" s="132" customFormat="1" ht="12.75" customHeight="1" x14ac:dyDescent="0.25">
      <c r="A35" s="158"/>
      <c r="C35" s="155"/>
      <c r="D35" s="155"/>
      <c r="E35" s="155"/>
      <c r="F35" s="1251" t="s">
        <v>464</v>
      </c>
      <c r="G35" s="1251" t="s">
        <v>480</v>
      </c>
      <c r="H35" s="1251" t="s">
        <v>634</v>
      </c>
      <c r="I35" s="1251" t="s">
        <v>465</v>
      </c>
      <c r="J35" s="1251" t="s">
        <v>466</v>
      </c>
      <c r="K35" s="135"/>
      <c r="L35" s="1251"/>
      <c r="M35" s="143"/>
    </row>
    <row r="36" spans="1:13" s="132" customFormat="1" ht="12.75" customHeight="1" x14ac:dyDescent="0.25">
      <c r="A36" s="158"/>
      <c r="B36" s="145" t="s">
        <v>471</v>
      </c>
      <c r="C36" s="155"/>
      <c r="D36" s="155"/>
      <c r="E36" s="155"/>
      <c r="F36" s="139"/>
      <c r="G36" s="137"/>
      <c r="H36" s="137"/>
      <c r="I36" s="140"/>
      <c r="J36" s="137"/>
      <c r="K36" s="141"/>
      <c r="L36" s="146">
        <v>0</v>
      </c>
      <c r="M36" s="143"/>
    </row>
    <row r="37" spans="1:13" s="132" customFormat="1" ht="12.75" customHeight="1" x14ac:dyDescent="0.25">
      <c r="A37" s="158"/>
      <c r="B37" s="178" t="s">
        <v>455</v>
      </c>
      <c r="C37" s="154"/>
      <c r="D37" s="154"/>
      <c r="E37" s="164"/>
      <c r="F37" s="164"/>
      <c r="G37" s="164"/>
      <c r="H37" s="165"/>
      <c r="I37" s="161"/>
      <c r="J37" s="131"/>
    </row>
    <row r="38" spans="1:13" s="132" customFormat="1" ht="12.75" customHeight="1" x14ac:dyDescent="0.25">
      <c r="A38" s="158"/>
      <c r="B38" s="159"/>
      <c r="C38" s="154"/>
      <c r="D38" s="154"/>
      <c r="E38" s="164"/>
      <c r="F38" s="164"/>
      <c r="G38" s="164"/>
      <c r="H38" s="165"/>
      <c r="I38" s="161"/>
      <c r="J38" s="131"/>
    </row>
    <row r="39" spans="1:13" s="132" customFormat="1" ht="12.75" customHeight="1" x14ac:dyDescent="0.25">
      <c r="A39" s="153">
        <v>6.0330000000000004</v>
      </c>
      <c r="B39" s="130" t="s">
        <v>1351</v>
      </c>
      <c r="C39" s="154"/>
      <c r="D39" s="154"/>
      <c r="E39" s="155"/>
      <c r="F39" s="134"/>
      <c r="I39" s="134"/>
      <c r="J39" s="134" t="s">
        <v>1356</v>
      </c>
      <c r="K39" s="135"/>
      <c r="L39" s="183"/>
      <c r="M39" s="143"/>
    </row>
    <row r="40" spans="1:13" s="128" customFormat="1" ht="12.75" customHeight="1" x14ac:dyDescent="0.25">
      <c r="A40" s="156"/>
      <c r="B40" s="1192" t="s">
        <v>1590</v>
      </c>
      <c r="C40" s="134"/>
      <c r="D40" s="151"/>
      <c r="E40" s="155"/>
      <c r="F40" s="134" t="s">
        <v>469</v>
      </c>
      <c r="G40" s="1305" t="s">
        <v>999</v>
      </c>
      <c r="H40" s="1305"/>
      <c r="I40" s="134" t="s">
        <v>1354</v>
      </c>
      <c r="J40" s="134" t="s">
        <v>1357</v>
      </c>
      <c r="K40" s="135"/>
      <c r="L40" s="134"/>
      <c r="M40" s="144"/>
    </row>
    <row r="41" spans="1:13" s="132" customFormat="1" ht="12.75" customHeight="1" x14ac:dyDescent="0.25">
      <c r="A41" s="158"/>
      <c r="C41" s="155"/>
      <c r="D41" s="155"/>
      <c r="E41" s="155"/>
      <c r="F41" s="134" t="s">
        <v>464</v>
      </c>
      <c r="G41" s="134" t="s">
        <v>480</v>
      </c>
      <c r="H41" s="134" t="s">
        <v>1258</v>
      </c>
      <c r="I41" s="134" t="s">
        <v>749</v>
      </c>
      <c r="J41" s="134" t="s">
        <v>1358</v>
      </c>
      <c r="K41" s="135"/>
      <c r="L41" s="134"/>
      <c r="M41" s="143"/>
    </row>
    <row r="42" spans="1:13" s="132" customFormat="1" ht="12.75" customHeight="1" x14ac:dyDescent="0.25">
      <c r="A42" s="158"/>
      <c r="B42" s="145" t="s">
        <v>471</v>
      </c>
      <c r="C42" s="155"/>
      <c r="D42" s="155"/>
      <c r="E42" s="155"/>
      <c r="F42" s="139"/>
      <c r="G42" s="137"/>
      <c r="H42" s="137"/>
      <c r="I42" s="1193" t="s">
        <v>1355</v>
      </c>
      <c r="J42" s="137"/>
      <c r="K42" s="141"/>
      <c r="L42" s="146">
        <v>0</v>
      </c>
      <c r="M42" s="143"/>
    </row>
    <row r="43" spans="1:13" s="132" customFormat="1" ht="12.75" customHeight="1" x14ac:dyDescent="0.25">
      <c r="A43" s="158"/>
      <c r="B43" s="178" t="s">
        <v>1350</v>
      </c>
      <c r="C43" s="154"/>
      <c r="D43" s="154"/>
      <c r="E43" s="155"/>
      <c r="F43" s="164"/>
      <c r="I43" s="164"/>
      <c r="J43" s="165"/>
      <c r="L43" s="131"/>
    </row>
    <row r="44" spans="1:13" s="132" customFormat="1" ht="12.75" customHeight="1" x14ac:dyDescent="0.25">
      <c r="A44" s="158"/>
      <c r="B44" s="178" t="s">
        <v>1352</v>
      </c>
      <c r="C44" s="154"/>
      <c r="D44" s="154"/>
      <c r="E44" s="155"/>
      <c r="F44" s="164"/>
      <c r="I44" s="164"/>
      <c r="J44" s="165"/>
      <c r="L44" s="131"/>
    </row>
    <row r="45" spans="1:13" s="132" customFormat="1" ht="12.75" customHeight="1" x14ac:dyDescent="0.25">
      <c r="A45" s="158"/>
      <c r="B45" s="159" t="s">
        <v>1353</v>
      </c>
      <c r="C45" s="154"/>
      <c r="D45" s="154"/>
      <c r="E45" s="164"/>
      <c r="F45" s="164"/>
      <c r="I45" s="164"/>
      <c r="J45" s="165"/>
      <c r="L45" s="131"/>
    </row>
    <row r="46" spans="1:13" s="132" customFormat="1" ht="12.75" customHeight="1" x14ac:dyDescent="0.25">
      <c r="A46" s="158"/>
      <c r="B46" s="159"/>
      <c r="C46" s="154"/>
      <c r="D46" s="154"/>
      <c r="E46" s="164"/>
      <c r="F46" s="164"/>
      <c r="I46" s="164"/>
      <c r="J46" s="165"/>
      <c r="L46" s="131"/>
    </row>
    <row r="47" spans="1:13" s="132" customFormat="1" ht="12.75" customHeight="1" x14ac:dyDescent="0.25">
      <c r="A47" s="153">
        <v>6.04</v>
      </c>
      <c r="B47" s="130" t="s">
        <v>1003</v>
      </c>
      <c r="C47" s="154"/>
      <c r="D47" s="154"/>
      <c r="E47" s="155"/>
      <c r="F47" s="134"/>
      <c r="I47" s="134"/>
      <c r="K47" s="135"/>
      <c r="L47" s="183"/>
      <c r="M47" s="143"/>
    </row>
    <row r="48" spans="1:13" s="128" customFormat="1" ht="12.75" customHeight="1" x14ac:dyDescent="0.25">
      <c r="A48" s="156"/>
      <c r="B48" s="1192" t="s">
        <v>1471</v>
      </c>
      <c r="C48" s="134"/>
      <c r="D48" s="151"/>
      <c r="E48" s="155"/>
      <c r="F48" s="134" t="s">
        <v>469</v>
      </c>
      <c r="G48" s="1305" t="s">
        <v>999</v>
      </c>
      <c r="H48" s="1305"/>
      <c r="I48" s="134" t="s">
        <v>698</v>
      </c>
      <c r="J48" s="134" t="s">
        <v>470</v>
      </c>
      <c r="K48" s="135"/>
      <c r="L48" s="134"/>
      <c r="M48" s="144"/>
    </row>
    <row r="49" spans="1:13" s="132" customFormat="1" ht="12.75" customHeight="1" x14ac:dyDescent="0.25">
      <c r="A49" s="158"/>
      <c r="C49" s="155"/>
      <c r="D49" s="155"/>
      <c r="E49" s="155"/>
      <c r="F49" s="134" t="s">
        <v>464</v>
      </c>
      <c r="G49" s="134" t="s">
        <v>480</v>
      </c>
      <c r="H49" s="134" t="s">
        <v>634</v>
      </c>
      <c r="I49" s="134" t="s">
        <v>465</v>
      </c>
      <c r="J49" s="134" t="s">
        <v>466</v>
      </c>
      <c r="K49" s="135"/>
      <c r="L49" s="134"/>
      <c r="M49" s="143"/>
    </row>
    <row r="50" spans="1:13" s="132" customFormat="1" ht="12.75" customHeight="1" x14ac:dyDescent="0.25">
      <c r="A50" s="158"/>
      <c r="B50" s="145" t="s">
        <v>471</v>
      </c>
      <c r="C50" s="155"/>
      <c r="D50" s="155"/>
      <c r="E50" s="155"/>
      <c r="F50" s="139"/>
      <c r="G50" s="137"/>
      <c r="H50" s="137"/>
      <c r="I50" s="140"/>
      <c r="J50" s="137"/>
      <c r="K50" s="141"/>
      <c r="L50" s="146">
        <v>0</v>
      </c>
      <c r="M50" s="143"/>
    </row>
    <row r="51" spans="1:13" s="132" customFormat="1" ht="12.75" customHeight="1" x14ac:dyDescent="0.25">
      <c r="A51" s="158"/>
      <c r="B51" s="178" t="s">
        <v>455</v>
      </c>
      <c r="C51" s="154"/>
      <c r="D51" s="154"/>
      <c r="E51" s="164"/>
      <c r="F51" s="164"/>
      <c r="G51" s="164"/>
      <c r="H51" s="165"/>
      <c r="I51" s="161"/>
      <c r="J51" s="131"/>
    </row>
    <row r="52" spans="1:13" s="132" customFormat="1" ht="12.75" customHeight="1" x14ac:dyDescent="0.25">
      <c r="A52" s="158"/>
      <c r="B52" s="178"/>
      <c r="C52" s="154"/>
      <c r="D52" s="154"/>
      <c r="E52" s="164"/>
      <c r="F52" s="164"/>
      <c r="G52" s="164"/>
      <c r="H52" s="165"/>
      <c r="I52" s="161"/>
      <c r="J52" s="131"/>
    </row>
    <row r="53" spans="1:13" s="132" customFormat="1" ht="12.75" customHeight="1" x14ac:dyDescent="0.25">
      <c r="A53" s="153">
        <v>6.0410000000000004</v>
      </c>
      <c r="B53" s="130" t="s">
        <v>1004</v>
      </c>
      <c r="C53" s="154"/>
      <c r="D53" s="154"/>
      <c r="E53" s="155"/>
      <c r="F53" s="134"/>
      <c r="I53" s="134"/>
      <c r="K53" s="135"/>
      <c r="L53" s="183"/>
      <c r="M53" s="143"/>
    </row>
    <row r="54" spans="1:13" s="128" customFormat="1" ht="12.75" customHeight="1" x14ac:dyDescent="0.25">
      <c r="A54" s="156"/>
      <c r="B54" s="1192" t="s">
        <v>1471</v>
      </c>
      <c r="C54" s="134"/>
      <c r="D54" s="151"/>
      <c r="E54" s="155"/>
      <c r="F54" s="134" t="s">
        <v>469</v>
      </c>
      <c r="G54" s="1305" t="s">
        <v>999</v>
      </c>
      <c r="H54" s="1305"/>
      <c r="I54" s="134" t="s">
        <v>698</v>
      </c>
      <c r="J54" s="134" t="s">
        <v>470</v>
      </c>
      <c r="K54" s="135"/>
      <c r="L54" s="134"/>
      <c r="M54" s="144"/>
    </row>
    <row r="55" spans="1:13" s="132" customFormat="1" ht="12.75" customHeight="1" x14ac:dyDescent="0.25">
      <c r="A55" s="158"/>
      <c r="C55" s="155"/>
      <c r="D55" s="155"/>
      <c r="E55" s="155"/>
      <c r="F55" s="134" t="s">
        <v>464</v>
      </c>
      <c r="G55" s="134" t="s">
        <v>480</v>
      </c>
      <c r="H55" s="134" t="s">
        <v>634</v>
      </c>
      <c r="I55" s="134" t="s">
        <v>465</v>
      </c>
      <c r="J55" s="134" t="s">
        <v>466</v>
      </c>
      <c r="K55" s="135"/>
      <c r="L55" s="134"/>
      <c r="M55" s="143"/>
    </row>
    <row r="56" spans="1:13" s="132" customFormat="1" ht="12.75" customHeight="1" x14ac:dyDescent="0.25">
      <c r="A56" s="158"/>
      <c r="B56" s="145" t="s">
        <v>471</v>
      </c>
      <c r="C56" s="155"/>
      <c r="D56" s="155"/>
      <c r="E56" s="155"/>
      <c r="F56" s="139"/>
      <c r="G56" s="137"/>
      <c r="H56" s="137"/>
      <c r="I56" s="140"/>
      <c r="J56" s="137"/>
      <c r="K56" s="141"/>
      <c r="L56" s="146">
        <v>0</v>
      </c>
      <c r="M56" s="143"/>
    </row>
    <row r="57" spans="1:13" s="132" customFormat="1" ht="12.75" customHeight="1" x14ac:dyDescent="0.25">
      <c r="A57" s="158"/>
      <c r="B57" s="178" t="s">
        <v>455</v>
      </c>
      <c r="C57" s="154"/>
      <c r="D57" s="154"/>
      <c r="E57" s="164"/>
      <c r="F57" s="164"/>
      <c r="G57" s="164"/>
      <c r="H57" s="165"/>
      <c r="I57" s="161"/>
      <c r="J57" s="131"/>
    </row>
    <row r="58" spans="1:13" s="132" customFormat="1" ht="12.75" customHeight="1" x14ac:dyDescent="0.25">
      <c r="A58" s="158"/>
      <c r="B58" s="178"/>
      <c r="C58" s="154"/>
      <c r="D58" s="154"/>
      <c r="E58" s="164"/>
      <c r="F58" s="164"/>
      <c r="G58" s="164"/>
      <c r="H58" s="165"/>
      <c r="I58" s="161"/>
      <c r="J58" s="131"/>
    </row>
    <row r="59" spans="1:13" s="132" customFormat="1" ht="12.75" customHeight="1" x14ac:dyDescent="0.25">
      <c r="A59" s="153">
        <v>6.05</v>
      </c>
      <c r="B59" s="130" t="s">
        <v>1005</v>
      </c>
      <c r="C59" s="154"/>
      <c r="D59" s="154"/>
      <c r="E59" s="155"/>
      <c r="F59" s="134"/>
      <c r="I59" s="134"/>
      <c r="K59" s="135"/>
      <c r="L59" s="183"/>
      <c r="M59" s="143"/>
    </row>
    <row r="60" spans="1:13" s="128" customFormat="1" ht="12.75" customHeight="1" x14ac:dyDescent="0.25">
      <c r="A60" s="156"/>
      <c r="B60" s="1192" t="s">
        <v>1472</v>
      </c>
      <c r="C60" s="134"/>
      <c r="D60" s="151"/>
      <c r="E60" s="155"/>
      <c r="F60" s="134" t="s">
        <v>469</v>
      </c>
      <c r="G60" s="1305" t="s">
        <v>999</v>
      </c>
      <c r="H60" s="1305"/>
      <c r="I60" s="134" t="s">
        <v>698</v>
      </c>
      <c r="J60" s="134" t="s">
        <v>470</v>
      </c>
      <c r="K60" s="135"/>
      <c r="L60" s="134"/>
      <c r="M60" s="144"/>
    </row>
    <row r="61" spans="1:13" s="132" customFormat="1" ht="12.75" customHeight="1" x14ac:dyDescent="0.25">
      <c r="A61" s="158"/>
      <c r="C61" s="155"/>
      <c r="D61" s="155"/>
      <c r="E61" s="155"/>
      <c r="F61" s="134" t="s">
        <v>464</v>
      </c>
      <c r="G61" s="134" t="s">
        <v>480</v>
      </c>
      <c r="H61" s="134" t="s">
        <v>634</v>
      </c>
      <c r="I61" s="134" t="s">
        <v>465</v>
      </c>
      <c r="J61" s="134" t="s">
        <v>466</v>
      </c>
      <c r="K61" s="135"/>
      <c r="L61" s="134"/>
      <c r="M61" s="143"/>
    </row>
    <row r="62" spans="1:13" s="132" customFormat="1" ht="12.75" customHeight="1" x14ac:dyDescent="0.25">
      <c r="A62" s="158"/>
      <c r="B62" s="145" t="s">
        <v>471</v>
      </c>
      <c r="C62" s="155"/>
      <c r="D62" s="155"/>
      <c r="E62" s="155"/>
      <c r="F62" s="139"/>
      <c r="G62" s="137"/>
      <c r="H62" s="137"/>
      <c r="I62" s="140"/>
      <c r="J62" s="137"/>
      <c r="K62" s="141"/>
      <c r="L62" s="146">
        <v>0</v>
      </c>
      <c r="M62" s="143"/>
    </row>
    <row r="63" spans="1:13" s="132" customFormat="1" ht="12.75" customHeight="1" x14ac:dyDescent="0.25">
      <c r="A63" s="158"/>
      <c r="B63" s="178" t="s">
        <v>455</v>
      </c>
      <c r="C63" s="154"/>
      <c r="D63" s="154"/>
      <c r="E63" s="164"/>
      <c r="F63" s="164"/>
      <c r="G63" s="164"/>
      <c r="H63" s="165"/>
      <c r="I63" s="161"/>
      <c r="J63" s="131"/>
    </row>
  </sheetData>
  <mergeCells count="8">
    <mergeCell ref="G54:H54"/>
    <mergeCell ref="G60:H60"/>
    <mergeCell ref="G8:H8"/>
    <mergeCell ref="G16:H16"/>
    <mergeCell ref="G27:H27"/>
    <mergeCell ref="G48:H48"/>
    <mergeCell ref="G40:H40"/>
    <mergeCell ref="G34:H34"/>
  </mergeCells>
  <phoneticPr fontId="3" type="noConversion"/>
  <printOptions horizontalCentered="1"/>
  <pageMargins left="0.5" right="0.5" top="0.5" bottom="0.5" header="0.4" footer="0.5"/>
  <pageSetup scale="85" orientation="portrait" r:id="rId1"/>
  <headerFooter alignWithMargins="0">
    <oddFooter>&amp;L&amp;8DWM/UST - Claim 1-17-2017&amp;R&amp;8(See also 2017 RRD for Task Details)</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11">
    <tabColor indexed="47"/>
    <pageSetUpPr fitToPage="1"/>
  </sheetPr>
  <dimension ref="A1:Y77"/>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8.7109375" style="5" customWidth="1"/>
    <col min="4" max="4" width="10.28515625" style="5" customWidth="1"/>
    <col min="5" max="5" width="10.7109375" style="5" customWidth="1"/>
    <col min="6" max="10" width="11.5703125" style="5" customWidth="1"/>
    <col min="11" max="11" width="1.140625" style="5" customWidth="1"/>
    <col min="12" max="12" width="14" style="5" customWidth="1"/>
    <col min="14" max="14" width="7.42578125" bestFit="1" customWidth="1"/>
  </cols>
  <sheetData>
    <row r="1" spans="1:25" ht="15.75" x14ac:dyDescent="0.25">
      <c r="A1" s="123" t="s">
        <v>869</v>
      </c>
      <c r="B1" s="149"/>
      <c r="C1" s="149"/>
      <c r="D1" s="149"/>
      <c r="E1" s="149"/>
      <c r="F1" s="149"/>
      <c r="G1" s="149"/>
      <c r="H1" s="149"/>
      <c r="I1" s="149"/>
      <c r="J1" s="149"/>
      <c r="K1"/>
      <c r="L1"/>
    </row>
    <row r="2" spans="1:25" ht="6" customHeight="1" x14ac:dyDescent="0.2">
      <c r="K2"/>
      <c r="L2"/>
    </row>
    <row r="3" spans="1:25" s="128" customFormat="1" ht="12.7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25" ht="12.75" customHeight="1" x14ac:dyDescent="0.2">
      <c r="H4" s="34"/>
      <c r="I4" s="34"/>
      <c r="K4"/>
      <c r="L4"/>
    </row>
    <row r="5" spans="1:25" ht="12.75" customHeight="1" x14ac:dyDescent="0.2">
      <c r="A5" s="182" t="s">
        <v>997</v>
      </c>
      <c r="K5"/>
      <c r="L5" s="183" t="s">
        <v>472</v>
      </c>
    </row>
    <row r="6" spans="1:25" s="132" customFormat="1" ht="12.75" customHeight="1" x14ac:dyDescent="0.25">
      <c r="A6" s="153">
        <v>6.06</v>
      </c>
      <c r="B6" s="130" t="s">
        <v>1006</v>
      </c>
      <c r="C6" s="154"/>
      <c r="D6" s="154"/>
      <c r="E6" s="155"/>
      <c r="F6" s="1251"/>
      <c r="I6" s="1251"/>
      <c r="K6" s="135"/>
      <c r="L6" s="183" t="s">
        <v>103</v>
      </c>
      <c r="M6" s="143"/>
    </row>
    <row r="7" spans="1:25" s="128" customFormat="1" ht="12.75" customHeight="1" x14ac:dyDescent="0.25">
      <c r="A7" s="156"/>
      <c r="B7" s="1192" t="s">
        <v>1473</v>
      </c>
      <c r="C7" s="1251"/>
      <c r="D7" s="151"/>
      <c r="E7" s="155"/>
      <c r="F7" s="1251" t="s">
        <v>469</v>
      </c>
      <c r="G7" s="1305" t="s">
        <v>999</v>
      </c>
      <c r="H7" s="1305"/>
      <c r="I7" s="1251" t="s">
        <v>698</v>
      </c>
      <c r="J7" s="1251" t="s">
        <v>470</v>
      </c>
      <c r="K7" s="135"/>
      <c r="L7" s="1251"/>
      <c r="M7" s="144"/>
    </row>
    <row r="8" spans="1:25" s="132" customFormat="1" ht="12.75" customHeight="1" x14ac:dyDescent="0.25">
      <c r="A8" s="158"/>
      <c r="C8" s="155"/>
      <c r="D8" s="155"/>
      <c r="E8" s="155"/>
      <c r="F8" s="1251" t="s">
        <v>464</v>
      </c>
      <c r="G8" s="1251" t="s">
        <v>480</v>
      </c>
      <c r="H8" s="1251" t="s">
        <v>634</v>
      </c>
      <c r="I8" s="1251" t="s">
        <v>465</v>
      </c>
      <c r="J8" s="1251" t="s">
        <v>466</v>
      </c>
      <c r="K8" s="135"/>
      <c r="L8" s="1251"/>
      <c r="M8" s="143"/>
    </row>
    <row r="9" spans="1:25" s="132" customFormat="1" ht="12.75" customHeight="1" x14ac:dyDescent="0.25">
      <c r="A9" s="158"/>
      <c r="B9" s="145" t="s">
        <v>471</v>
      </c>
      <c r="C9" s="155"/>
      <c r="D9" s="155"/>
      <c r="E9" s="155"/>
      <c r="F9" s="139"/>
      <c r="G9" s="137"/>
      <c r="H9" s="137"/>
      <c r="I9" s="140"/>
      <c r="J9" s="137"/>
      <c r="K9" s="141"/>
      <c r="L9" s="146">
        <v>0</v>
      </c>
      <c r="M9" s="143"/>
    </row>
    <row r="10" spans="1:25" s="132" customFormat="1" ht="12.75" customHeight="1" x14ac:dyDescent="0.25">
      <c r="A10" s="158"/>
      <c r="B10" s="178" t="s">
        <v>455</v>
      </c>
      <c r="C10" s="154"/>
      <c r="D10" s="154"/>
      <c r="E10" s="164"/>
      <c r="F10" s="164"/>
      <c r="G10" s="164"/>
      <c r="H10" s="165"/>
      <c r="I10" s="161"/>
      <c r="J10" s="131"/>
    </row>
    <row r="11" spans="1:25" ht="12.75" customHeight="1" x14ac:dyDescent="0.2">
      <c r="B11" s="159" t="s">
        <v>1247</v>
      </c>
    </row>
    <row r="12" spans="1:25" ht="12.75" customHeight="1" x14ac:dyDescent="0.2">
      <c r="B12" s="1271" t="s">
        <v>1246</v>
      </c>
    </row>
    <row r="13" spans="1:25" ht="12.75" customHeight="1" x14ac:dyDescent="0.2">
      <c r="B13" s="159" t="s">
        <v>1248</v>
      </c>
    </row>
    <row r="14" spans="1:25" ht="12.75" customHeight="1" x14ac:dyDescent="0.25">
      <c r="A14" s="182"/>
      <c r="K14"/>
      <c r="L14" s="1259"/>
      <c r="N14" s="158"/>
      <c r="O14" s="145"/>
      <c r="P14" s="155"/>
    </row>
    <row r="15" spans="1:25" s="132" customFormat="1" ht="12.75" customHeight="1" x14ac:dyDescent="0.25">
      <c r="A15" s="153">
        <v>6.0640000000000001</v>
      </c>
      <c r="B15" s="130" t="s">
        <v>1434</v>
      </c>
      <c r="C15" s="154"/>
      <c r="D15" s="154"/>
      <c r="E15" s="155"/>
      <c r="F15" s="1251"/>
      <c r="I15" s="1251"/>
      <c r="K15" s="135"/>
      <c r="M15" s="143"/>
      <c r="N15" s="158"/>
      <c r="O15" s="178"/>
      <c r="P15" s="154"/>
      <c r="Q15" s="154"/>
      <c r="R15" s="164"/>
      <c r="S15" s="164"/>
      <c r="T15" s="164"/>
      <c r="U15" s="165"/>
      <c r="V15" s="161"/>
      <c r="W15" s="131"/>
    </row>
    <row r="16" spans="1:25" s="128" customFormat="1" ht="12.75" customHeight="1" x14ac:dyDescent="0.25">
      <c r="A16" s="156"/>
      <c r="B16" s="1192" t="s">
        <v>1474</v>
      </c>
      <c r="C16" s="1251"/>
      <c r="D16" s="151"/>
      <c r="E16" s="155"/>
      <c r="F16" s="1251" t="s">
        <v>469</v>
      </c>
      <c r="G16" s="1305" t="s">
        <v>999</v>
      </c>
      <c r="H16" s="1305"/>
      <c r="I16" s="1251" t="s">
        <v>698</v>
      </c>
      <c r="J16" s="1251" t="s">
        <v>470</v>
      </c>
      <c r="K16" s="135"/>
      <c r="L16" s="1251"/>
      <c r="M16" s="144"/>
      <c r="N16" s="5"/>
      <c r="O16" s="159"/>
      <c r="P16" s="5"/>
      <c r="Q16" s="5"/>
      <c r="R16" s="5"/>
      <c r="S16" s="5"/>
      <c r="T16" s="5"/>
      <c r="U16" s="5"/>
      <c r="V16" s="5"/>
      <c r="W16" s="5"/>
      <c r="X16" s="5"/>
      <c r="Y16" s="5"/>
    </row>
    <row r="17" spans="1:25" s="132" customFormat="1" ht="12.75" customHeight="1" x14ac:dyDescent="0.25">
      <c r="A17" s="158"/>
      <c r="B17" s="145" t="s">
        <v>471</v>
      </c>
      <c r="C17" s="155"/>
      <c r="D17" s="155"/>
      <c r="E17" s="155"/>
      <c r="F17" s="1251" t="s">
        <v>464</v>
      </c>
      <c r="G17" s="1251" t="s">
        <v>480</v>
      </c>
      <c r="H17" s="1251" t="s">
        <v>634</v>
      </c>
      <c r="I17" s="1251" t="s">
        <v>465</v>
      </c>
      <c r="J17" s="1251" t="s">
        <v>466</v>
      </c>
      <c r="K17" s="135"/>
      <c r="L17" s="1251"/>
      <c r="M17" s="143"/>
      <c r="N17" s="5"/>
      <c r="O17" s="383"/>
      <c r="P17" s="5"/>
      <c r="Q17" s="5"/>
      <c r="R17" s="5"/>
      <c r="S17" s="5"/>
      <c r="T17" s="5"/>
      <c r="U17" s="5"/>
      <c r="V17" s="5"/>
      <c r="W17" s="5"/>
      <c r="X17" s="5"/>
      <c r="Y17" s="5"/>
    </row>
    <row r="18" spans="1:25" s="132" customFormat="1" ht="12.75" customHeight="1" x14ac:dyDescent="0.25">
      <c r="A18" s="158"/>
      <c r="B18" s="178" t="s">
        <v>455</v>
      </c>
      <c r="C18" s="155"/>
      <c r="D18" s="155"/>
      <c r="E18" s="155"/>
      <c r="F18" s="139"/>
      <c r="G18" s="137"/>
      <c r="H18" s="137"/>
      <c r="I18" s="140"/>
      <c r="J18" s="137"/>
      <c r="K18" s="141"/>
      <c r="L18" s="146">
        <v>0</v>
      </c>
      <c r="M18" s="143"/>
      <c r="N18" s="5"/>
      <c r="O18" s="159"/>
      <c r="P18" s="5"/>
      <c r="Q18" s="5"/>
      <c r="R18" s="5"/>
      <c r="S18" s="5"/>
      <c r="T18" s="5"/>
      <c r="U18" s="5"/>
      <c r="V18" s="5"/>
      <c r="W18" s="5"/>
      <c r="X18" s="5"/>
      <c r="Y18" s="5"/>
    </row>
    <row r="19" spans="1:25" s="132" customFormat="1" ht="12.75" customHeight="1" x14ac:dyDescent="0.25">
      <c r="A19" s="158"/>
      <c r="B19" s="178"/>
      <c r="C19" s="155"/>
      <c r="D19" s="155"/>
      <c r="E19" s="155"/>
      <c r="F19" s="141"/>
      <c r="G19" s="175"/>
      <c r="H19" s="175"/>
      <c r="I19" s="176"/>
      <c r="J19" s="175"/>
      <c r="K19" s="141"/>
      <c r="L19" s="148"/>
      <c r="M19" s="143"/>
      <c r="N19"/>
      <c r="O19"/>
      <c r="P19"/>
      <c r="Q19"/>
      <c r="R19"/>
      <c r="S19"/>
      <c r="T19"/>
      <c r="U19"/>
      <c r="V19"/>
      <c r="W19"/>
      <c r="X19"/>
      <c r="Y19"/>
    </row>
    <row r="20" spans="1:25" s="132" customFormat="1" ht="12.75" customHeight="1" x14ac:dyDescent="0.25">
      <c r="A20" s="153">
        <v>6.0650000000000004</v>
      </c>
      <c r="B20" s="130" t="s">
        <v>1435</v>
      </c>
      <c r="C20" s="154"/>
      <c r="D20" s="154"/>
      <c r="E20" s="155"/>
      <c r="F20" s="141"/>
      <c r="G20" s="175"/>
      <c r="H20" s="175"/>
      <c r="I20" s="176"/>
      <c r="J20" s="175"/>
      <c r="K20" s="141"/>
      <c r="L20" s="148"/>
      <c r="M20" s="143"/>
      <c r="N20"/>
      <c r="O20"/>
      <c r="P20"/>
      <c r="Q20"/>
      <c r="R20"/>
      <c r="S20"/>
      <c r="T20"/>
      <c r="U20"/>
      <c r="V20"/>
      <c r="W20"/>
      <c r="X20"/>
      <c r="Y20"/>
    </row>
    <row r="21" spans="1:25" s="128" customFormat="1" ht="12.75" customHeight="1" x14ac:dyDescent="0.25">
      <c r="A21" s="156"/>
      <c r="B21" s="1192" t="s">
        <v>1466</v>
      </c>
      <c r="C21" s="134"/>
      <c r="D21" s="151"/>
      <c r="E21" s="155"/>
      <c r="F21" s="134" t="s">
        <v>469</v>
      </c>
      <c r="G21" s="1305" t="s">
        <v>999</v>
      </c>
      <c r="H21" s="1305"/>
      <c r="I21" s="134" t="s">
        <v>698</v>
      </c>
      <c r="J21" s="134" t="s">
        <v>470</v>
      </c>
      <c r="K21" s="135"/>
      <c r="L21" s="134"/>
      <c r="M21" s="144"/>
      <c r="N21"/>
      <c r="O21"/>
      <c r="P21"/>
      <c r="Q21"/>
      <c r="R21"/>
      <c r="S21"/>
      <c r="T21"/>
      <c r="U21"/>
      <c r="V21"/>
      <c r="W21"/>
      <c r="X21"/>
      <c r="Y21"/>
    </row>
    <row r="22" spans="1:25" s="132" customFormat="1" ht="12.75" customHeight="1" x14ac:dyDescent="0.25">
      <c r="A22" s="158"/>
      <c r="B22" s="145" t="s">
        <v>471</v>
      </c>
      <c r="C22" s="155"/>
      <c r="D22" s="155"/>
      <c r="E22" s="155"/>
      <c r="F22" s="134" t="s">
        <v>464</v>
      </c>
      <c r="G22" s="134" t="s">
        <v>480</v>
      </c>
      <c r="H22" s="134" t="s">
        <v>634</v>
      </c>
      <c r="I22" s="134" t="s">
        <v>465</v>
      </c>
      <c r="J22" s="134" t="s">
        <v>466</v>
      </c>
      <c r="K22" s="135"/>
      <c r="L22" s="134"/>
      <c r="M22" s="143"/>
      <c r="N22"/>
      <c r="O22"/>
      <c r="P22"/>
      <c r="Q22"/>
      <c r="R22"/>
      <c r="S22"/>
      <c r="T22"/>
      <c r="U22"/>
      <c r="V22"/>
      <c r="W22"/>
      <c r="X22"/>
      <c r="Y22"/>
    </row>
    <row r="23" spans="1:25" s="132" customFormat="1" ht="12.75" customHeight="1" x14ac:dyDescent="0.25">
      <c r="A23" s="158"/>
      <c r="B23" s="178" t="s">
        <v>455</v>
      </c>
      <c r="C23" s="155"/>
      <c r="D23" s="155"/>
      <c r="E23" s="155"/>
      <c r="F23" s="139"/>
      <c r="G23" s="137"/>
      <c r="H23" s="137"/>
      <c r="I23" s="140"/>
      <c r="J23" s="137"/>
      <c r="K23" s="141"/>
      <c r="L23" s="146">
        <v>0</v>
      </c>
      <c r="M23" s="143"/>
    </row>
    <row r="24" spans="1:25" s="132" customFormat="1" ht="9.75" customHeight="1" x14ac:dyDescent="0.25">
      <c r="A24" s="158"/>
      <c r="C24" s="154"/>
      <c r="D24" s="154"/>
      <c r="E24" s="164"/>
      <c r="F24" s="164"/>
      <c r="G24" s="164"/>
      <c r="H24" s="165"/>
      <c r="I24" s="161"/>
      <c r="J24" s="131"/>
      <c r="N24" s="128"/>
      <c r="O24" s="128"/>
      <c r="P24" s="128"/>
      <c r="Q24" s="128"/>
      <c r="R24" s="128"/>
      <c r="S24" s="128"/>
      <c r="T24" s="128"/>
      <c r="U24" s="128"/>
      <c r="V24" s="128"/>
      <c r="W24" s="128"/>
      <c r="X24" s="128"/>
      <c r="Y24" s="128"/>
    </row>
    <row r="25" spans="1:25" s="132" customFormat="1" ht="12.75" customHeight="1" x14ac:dyDescent="0.25">
      <c r="A25" s="153">
        <v>6.0659999999999998</v>
      </c>
      <c r="B25" s="130" t="s">
        <v>1436</v>
      </c>
      <c r="C25" s="154"/>
      <c r="D25" s="154"/>
      <c r="E25" s="155"/>
      <c r="F25" s="134"/>
      <c r="I25" s="134"/>
      <c r="K25" s="135"/>
      <c r="L25" s="183"/>
      <c r="M25" s="143"/>
    </row>
    <row r="26" spans="1:25" s="128" customFormat="1" ht="12.75" customHeight="1" x14ac:dyDescent="0.25">
      <c r="A26" s="156"/>
      <c r="B26" s="1192" t="s">
        <v>1467</v>
      </c>
      <c r="C26" s="134"/>
      <c r="D26" s="151"/>
      <c r="E26" s="155"/>
      <c r="F26" s="134" t="s">
        <v>469</v>
      </c>
      <c r="G26" s="1305" t="s">
        <v>999</v>
      </c>
      <c r="H26" s="1305"/>
      <c r="I26" s="134" t="s">
        <v>698</v>
      </c>
      <c r="J26" s="134" t="s">
        <v>470</v>
      </c>
      <c r="K26" s="135"/>
      <c r="L26" s="134"/>
      <c r="M26" s="144"/>
      <c r="N26" s="132"/>
      <c r="O26" s="132"/>
      <c r="P26" s="132"/>
      <c r="Q26" s="132"/>
      <c r="R26" s="132"/>
      <c r="S26" s="132"/>
      <c r="T26" s="132"/>
      <c r="U26" s="132"/>
      <c r="V26" s="132"/>
      <c r="W26" s="132"/>
      <c r="X26" s="132"/>
      <c r="Y26" s="132"/>
    </row>
    <row r="27" spans="1:25" s="132" customFormat="1" ht="12.75" customHeight="1" x14ac:dyDescent="0.25">
      <c r="A27" s="158"/>
      <c r="B27" s="145" t="s">
        <v>471</v>
      </c>
      <c r="C27" s="155"/>
      <c r="D27" s="155"/>
      <c r="E27" s="155"/>
      <c r="F27" s="134" t="s">
        <v>464</v>
      </c>
      <c r="G27" s="134" t="s">
        <v>480</v>
      </c>
      <c r="H27" s="134" t="s">
        <v>634</v>
      </c>
      <c r="I27" s="134" t="s">
        <v>465</v>
      </c>
      <c r="J27" s="134" t="s">
        <v>466</v>
      </c>
      <c r="K27" s="135"/>
      <c r="L27" s="134"/>
      <c r="M27" s="143"/>
    </row>
    <row r="28" spans="1:25" s="132" customFormat="1" ht="12.75" customHeight="1" x14ac:dyDescent="0.25">
      <c r="A28" s="158"/>
      <c r="B28" s="178" t="s">
        <v>455</v>
      </c>
      <c r="C28" s="155"/>
      <c r="D28" s="155"/>
      <c r="E28" s="155"/>
      <c r="F28" s="139"/>
      <c r="G28" s="137"/>
      <c r="H28" s="137"/>
      <c r="I28" s="140"/>
      <c r="J28" s="137"/>
      <c r="K28" s="141"/>
      <c r="L28" s="146">
        <v>0</v>
      </c>
      <c r="M28" s="143"/>
    </row>
    <row r="29" spans="1:25" s="132" customFormat="1" ht="11.25" customHeight="1" x14ac:dyDescent="0.25">
      <c r="A29" s="158"/>
      <c r="C29" s="154"/>
      <c r="D29" s="154"/>
      <c r="E29" s="164"/>
      <c r="F29" s="164"/>
      <c r="G29" s="164"/>
      <c r="H29" s="165"/>
      <c r="I29" s="161"/>
      <c r="J29" s="131"/>
      <c r="N29" s="128"/>
      <c r="O29" s="128"/>
      <c r="P29" s="128"/>
      <c r="Q29" s="128"/>
      <c r="R29" s="128"/>
      <c r="S29" s="128"/>
      <c r="T29" s="128"/>
      <c r="U29" s="128"/>
      <c r="V29" s="128"/>
      <c r="W29" s="128"/>
      <c r="X29" s="128"/>
      <c r="Y29" s="128"/>
    </row>
    <row r="30" spans="1:25" s="132" customFormat="1" ht="12.75" customHeight="1" x14ac:dyDescent="0.25">
      <c r="A30" s="153">
        <v>6.0670000000000002</v>
      </c>
      <c r="B30" s="130" t="s">
        <v>1437</v>
      </c>
      <c r="C30" s="154"/>
      <c r="D30" s="154"/>
      <c r="E30" s="155"/>
      <c r="F30" s="134"/>
      <c r="I30" s="134"/>
      <c r="K30" s="135"/>
      <c r="L30" s="183"/>
      <c r="M30" s="143"/>
    </row>
    <row r="31" spans="1:25" s="128" customFormat="1" ht="12.75" customHeight="1" x14ac:dyDescent="0.25">
      <c r="A31" s="156"/>
      <c r="B31" s="1192" t="s">
        <v>1468</v>
      </c>
      <c r="C31" s="134"/>
      <c r="D31" s="151"/>
      <c r="E31" s="155"/>
      <c r="F31" s="134" t="s">
        <v>469</v>
      </c>
      <c r="G31" s="1305" t="s">
        <v>999</v>
      </c>
      <c r="H31" s="1305"/>
      <c r="I31" s="134" t="s">
        <v>698</v>
      </c>
      <c r="J31" s="134" t="s">
        <v>470</v>
      </c>
      <c r="K31" s="135"/>
      <c r="L31" s="134"/>
      <c r="M31" s="144"/>
      <c r="N31" s="132"/>
      <c r="O31" s="132"/>
      <c r="P31" s="132"/>
      <c r="Q31" s="132"/>
      <c r="R31" s="132"/>
      <c r="S31" s="132"/>
      <c r="T31" s="132"/>
      <c r="U31" s="132"/>
      <c r="V31" s="132"/>
      <c r="W31" s="132"/>
      <c r="X31" s="132"/>
      <c r="Y31" s="132"/>
    </row>
    <row r="32" spans="1:25" s="132" customFormat="1" ht="12.75" customHeight="1" x14ac:dyDescent="0.25">
      <c r="A32" s="158"/>
      <c r="B32" s="145" t="s">
        <v>471</v>
      </c>
      <c r="C32" s="155"/>
      <c r="D32" s="155"/>
      <c r="E32" s="155"/>
      <c r="F32" s="134" t="s">
        <v>464</v>
      </c>
      <c r="G32" s="134" t="s">
        <v>480</v>
      </c>
      <c r="H32" s="134" t="s">
        <v>634</v>
      </c>
      <c r="I32" s="134" t="s">
        <v>465</v>
      </c>
      <c r="J32" s="134" t="s">
        <v>466</v>
      </c>
      <c r="K32" s="135"/>
      <c r="L32" s="134"/>
      <c r="M32" s="143"/>
    </row>
    <row r="33" spans="1:25" s="132" customFormat="1" ht="12.75" customHeight="1" x14ac:dyDescent="0.25">
      <c r="A33" s="158"/>
      <c r="B33" s="178" t="s">
        <v>455</v>
      </c>
      <c r="C33" s="155"/>
      <c r="D33" s="155"/>
      <c r="E33" s="155"/>
      <c r="F33" s="139"/>
      <c r="G33" s="137"/>
      <c r="H33" s="137"/>
      <c r="I33" s="140"/>
      <c r="J33" s="137"/>
      <c r="K33" s="141"/>
      <c r="L33" s="146">
        <v>0</v>
      </c>
      <c r="M33" s="143"/>
    </row>
    <row r="34" spans="1:25" s="132" customFormat="1" ht="11.25" customHeight="1" x14ac:dyDescent="0.25">
      <c r="A34" s="158"/>
      <c r="C34" s="154"/>
      <c r="D34" s="154"/>
      <c r="E34" s="164"/>
      <c r="F34" s="164"/>
      <c r="G34" s="164"/>
      <c r="H34" s="165"/>
      <c r="I34" s="161"/>
      <c r="J34" s="131"/>
      <c r="N34" s="128"/>
      <c r="O34" s="128"/>
      <c r="P34" s="128"/>
      <c r="Q34" s="128"/>
      <c r="R34" s="128"/>
      <c r="S34" s="128"/>
      <c r="T34" s="128"/>
      <c r="U34" s="128"/>
      <c r="V34" s="128"/>
      <c r="W34" s="128"/>
      <c r="X34" s="128"/>
      <c r="Y34" s="128"/>
    </row>
    <row r="35" spans="1:25" s="132" customFormat="1" ht="12.75" customHeight="1" x14ac:dyDescent="0.25">
      <c r="A35" s="153">
        <v>6.0810000000000004</v>
      </c>
      <c r="B35" s="130" t="s">
        <v>1138</v>
      </c>
      <c r="C35" s="154"/>
      <c r="D35" s="154"/>
      <c r="E35" s="155"/>
      <c r="F35" s="134"/>
      <c r="I35" s="134"/>
      <c r="K35" s="135"/>
      <c r="L35" s="183"/>
      <c r="M35" s="143"/>
    </row>
    <row r="36" spans="1:25" s="128" customFormat="1" ht="12.75" customHeight="1" x14ac:dyDescent="0.25">
      <c r="A36" s="156"/>
      <c r="B36" s="1192" t="s">
        <v>1465</v>
      </c>
      <c r="C36" s="134"/>
      <c r="D36" s="151"/>
      <c r="E36" s="155"/>
      <c r="F36" s="134" t="s">
        <v>469</v>
      </c>
      <c r="G36" s="1305" t="s">
        <v>999</v>
      </c>
      <c r="H36" s="1305"/>
      <c r="I36" s="134" t="s">
        <v>698</v>
      </c>
      <c r="J36" s="134" t="s">
        <v>470</v>
      </c>
      <c r="K36" s="135"/>
      <c r="L36" s="134"/>
      <c r="M36" s="144"/>
      <c r="N36" s="132"/>
      <c r="O36" s="132"/>
      <c r="P36" s="132"/>
      <c r="Q36" s="132"/>
      <c r="R36" s="132"/>
      <c r="S36" s="132"/>
      <c r="T36" s="132"/>
      <c r="U36" s="132"/>
      <c r="V36" s="132"/>
      <c r="W36" s="132"/>
      <c r="X36" s="132"/>
      <c r="Y36" s="132"/>
    </row>
    <row r="37" spans="1:25" s="132" customFormat="1" ht="12.75" customHeight="1" x14ac:dyDescent="0.25">
      <c r="A37" s="158"/>
      <c r="B37" s="145" t="s">
        <v>471</v>
      </c>
      <c r="C37" s="155"/>
      <c r="D37" s="155"/>
      <c r="E37" s="155"/>
      <c r="F37" s="134" t="s">
        <v>464</v>
      </c>
      <c r="G37" s="134" t="s">
        <v>480</v>
      </c>
      <c r="H37" s="134" t="s">
        <v>634</v>
      </c>
      <c r="I37" s="134" t="s">
        <v>465</v>
      </c>
      <c r="J37" s="134" t="s">
        <v>466</v>
      </c>
      <c r="K37" s="135"/>
      <c r="L37" s="134"/>
      <c r="M37" s="143"/>
    </row>
    <row r="38" spans="1:25" s="132" customFormat="1" ht="12.75" customHeight="1" x14ac:dyDescent="0.25">
      <c r="A38" s="158"/>
      <c r="B38" s="178" t="s">
        <v>455</v>
      </c>
      <c r="C38" s="155"/>
      <c r="D38" s="155"/>
      <c r="E38" s="155"/>
      <c r="F38" s="139"/>
      <c r="G38" s="137"/>
      <c r="H38" s="137"/>
      <c r="I38" s="140"/>
      <c r="J38" s="137"/>
      <c r="K38" s="141"/>
      <c r="L38" s="146">
        <v>0</v>
      </c>
      <c r="M38" s="143"/>
    </row>
    <row r="39" spans="1:25" s="132" customFormat="1" ht="10.5" customHeight="1" x14ac:dyDescent="0.25">
      <c r="A39" s="158"/>
      <c r="C39" s="154"/>
      <c r="D39" s="154"/>
      <c r="E39" s="164"/>
      <c r="F39" s="164"/>
      <c r="G39" s="164"/>
      <c r="H39" s="165"/>
      <c r="I39" s="161"/>
      <c r="J39" s="131"/>
      <c r="N39" s="128"/>
      <c r="O39" s="128"/>
      <c r="P39" s="128"/>
      <c r="Q39" s="128"/>
      <c r="R39" s="128"/>
      <c r="S39" s="128"/>
      <c r="T39" s="128"/>
      <c r="U39" s="128"/>
      <c r="V39" s="128"/>
      <c r="W39" s="128"/>
      <c r="X39" s="128"/>
      <c r="Y39" s="128"/>
    </row>
    <row r="40" spans="1:25" s="132" customFormat="1" ht="12.75" customHeight="1" x14ac:dyDescent="0.25">
      <c r="A40" s="153">
        <v>6.0819999999999999</v>
      </c>
      <c r="B40" s="130" t="s">
        <v>1139</v>
      </c>
      <c r="C40" s="154"/>
      <c r="D40" s="154"/>
      <c r="E40" s="155"/>
      <c r="F40" s="134"/>
      <c r="I40" s="134"/>
      <c r="K40" s="135"/>
      <c r="L40" s="183"/>
      <c r="M40" s="143"/>
    </row>
    <row r="41" spans="1:25" s="128" customFormat="1" ht="12.75" customHeight="1" x14ac:dyDescent="0.25">
      <c r="A41" s="156"/>
      <c r="B41" s="1192" t="s">
        <v>1454</v>
      </c>
      <c r="C41" s="134"/>
      <c r="D41" s="151"/>
      <c r="E41" s="155"/>
      <c r="F41" s="134" t="s">
        <v>469</v>
      </c>
      <c r="G41" s="1305" t="s">
        <v>865</v>
      </c>
      <c r="H41" s="1305"/>
      <c r="I41" s="134" t="s">
        <v>698</v>
      </c>
      <c r="J41" s="134" t="s">
        <v>470</v>
      </c>
      <c r="K41" s="135"/>
      <c r="L41" s="134"/>
      <c r="M41" s="144"/>
      <c r="N41" s="132"/>
      <c r="O41" s="132"/>
      <c r="P41" s="132"/>
      <c r="Q41" s="132"/>
      <c r="R41" s="132"/>
      <c r="S41" s="132"/>
      <c r="T41" s="132"/>
      <c r="U41" s="132"/>
      <c r="V41" s="132"/>
      <c r="W41" s="132"/>
      <c r="X41" s="132"/>
      <c r="Y41" s="132"/>
    </row>
    <row r="42" spans="1:25" s="132" customFormat="1" ht="12.75" customHeight="1" x14ac:dyDescent="0.25">
      <c r="A42" s="158"/>
      <c r="B42" s="145" t="s">
        <v>471</v>
      </c>
      <c r="C42" s="155"/>
      <c r="D42" s="155"/>
      <c r="E42" s="155"/>
      <c r="F42" s="134" t="s">
        <v>464</v>
      </c>
      <c r="G42" s="134" t="s">
        <v>480</v>
      </c>
      <c r="H42" s="134" t="s">
        <v>866</v>
      </c>
      <c r="I42" s="134" t="s">
        <v>465</v>
      </c>
      <c r="J42" s="134" t="s">
        <v>466</v>
      </c>
      <c r="K42" s="135"/>
      <c r="L42" s="134"/>
      <c r="M42" s="143"/>
    </row>
    <row r="43" spans="1:25" s="132" customFormat="1" ht="12.75" customHeight="1" x14ac:dyDescent="0.25">
      <c r="A43" s="158"/>
      <c r="B43" s="178" t="s">
        <v>455</v>
      </c>
      <c r="C43" s="155"/>
      <c r="D43" s="155"/>
      <c r="E43" s="155"/>
      <c r="F43" s="139"/>
      <c r="G43" s="137"/>
      <c r="H43" s="137"/>
      <c r="I43" s="140"/>
      <c r="J43" s="137"/>
      <c r="K43" s="141"/>
      <c r="L43" s="146">
        <v>0</v>
      </c>
      <c r="M43" s="143"/>
    </row>
    <row r="44" spans="1:25" s="132" customFormat="1" ht="11.25" customHeight="1" x14ac:dyDescent="0.25">
      <c r="A44" s="158"/>
      <c r="C44" s="154"/>
      <c r="D44" s="154"/>
      <c r="E44" s="164"/>
      <c r="F44" s="164"/>
      <c r="G44" s="164"/>
      <c r="H44" s="165"/>
      <c r="I44" s="161"/>
      <c r="J44" s="131"/>
      <c r="N44" s="128"/>
      <c r="O44" s="128"/>
      <c r="P44" s="128"/>
      <c r="Q44" s="128"/>
      <c r="R44" s="128"/>
      <c r="S44" s="128"/>
      <c r="T44" s="128"/>
      <c r="U44" s="128"/>
      <c r="V44" s="128"/>
      <c r="W44" s="128"/>
      <c r="X44" s="128"/>
      <c r="Y44" s="128"/>
    </row>
    <row r="45" spans="1:25" s="132" customFormat="1" ht="12.75" customHeight="1" x14ac:dyDescent="0.25">
      <c r="A45" s="153">
        <v>6.09</v>
      </c>
      <c r="B45" s="130" t="s">
        <v>1455</v>
      </c>
      <c r="C45" s="154"/>
      <c r="D45" s="154"/>
      <c r="E45" s="155"/>
      <c r="F45" s="134"/>
      <c r="I45" s="134"/>
      <c r="K45" s="135"/>
      <c r="L45" s="183"/>
      <c r="M45" s="143"/>
    </row>
    <row r="46" spans="1:25" s="128" customFormat="1" ht="12.75" customHeight="1" x14ac:dyDescent="0.25">
      <c r="A46" s="156"/>
      <c r="B46" s="1192" t="s">
        <v>1456</v>
      </c>
      <c r="C46" s="134"/>
      <c r="D46" s="151"/>
      <c r="E46" s="155"/>
      <c r="F46" s="134" t="s">
        <v>469</v>
      </c>
      <c r="G46" s="1305" t="s">
        <v>999</v>
      </c>
      <c r="H46" s="1305"/>
      <c r="I46" s="134" t="s">
        <v>698</v>
      </c>
      <c r="J46" s="134" t="s">
        <v>470</v>
      </c>
      <c r="K46" s="135"/>
      <c r="L46" s="134"/>
      <c r="M46" s="144"/>
      <c r="N46" s="132"/>
      <c r="O46" s="132"/>
      <c r="P46" s="132"/>
      <c r="Q46" s="132"/>
      <c r="R46" s="132"/>
      <c r="S46" s="132"/>
      <c r="T46" s="132"/>
      <c r="U46" s="132"/>
      <c r="V46" s="132"/>
      <c r="W46" s="132"/>
      <c r="X46" s="132"/>
      <c r="Y46" s="132"/>
    </row>
    <row r="47" spans="1:25" s="132" customFormat="1" ht="12.75" customHeight="1" x14ac:dyDescent="0.25">
      <c r="A47" s="158"/>
      <c r="C47" s="155"/>
      <c r="D47" s="155"/>
      <c r="E47" s="155"/>
      <c r="F47" s="134" t="s">
        <v>464</v>
      </c>
      <c r="G47" s="134" t="s">
        <v>480</v>
      </c>
      <c r="H47" s="134" t="s">
        <v>634</v>
      </c>
      <c r="I47" s="134" t="s">
        <v>465</v>
      </c>
      <c r="J47" s="134" t="s">
        <v>466</v>
      </c>
      <c r="K47" s="135"/>
      <c r="L47" s="134"/>
      <c r="M47" s="143"/>
    </row>
    <row r="48" spans="1:25" s="132" customFormat="1" ht="12.75" customHeight="1" x14ac:dyDescent="0.25">
      <c r="A48" s="158"/>
      <c r="B48" s="145" t="s">
        <v>471</v>
      </c>
      <c r="C48" s="155"/>
      <c r="D48" s="155"/>
      <c r="E48" s="155"/>
      <c r="F48" s="139"/>
      <c r="G48" s="137"/>
      <c r="H48" s="137"/>
      <c r="I48" s="140"/>
      <c r="J48" s="137"/>
      <c r="K48" s="141"/>
      <c r="L48" s="146">
        <v>0</v>
      </c>
      <c r="M48" s="143"/>
    </row>
    <row r="49" spans="1:25" x14ac:dyDescent="0.2">
      <c r="B49" s="178" t="s">
        <v>455</v>
      </c>
      <c r="N49" s="128"/>
      <c r="O49" s="128"/>
      <c r="P49" s="128"/>
      <c r="Q49" s="128"/>
      <c r="R49" s="128"/>
      <c r="S49" s="128"/>
      <c r="T49" s="128"/>
      <c r="U49" s="128"/>
      <c r="V49" s="128"/>
      <c r="W49" s="128"/>
      <c r="X49" s="128"/>
      <c r="Y49" s="128"/>
    </row>
    <row r="50" spans="1:25" x14ac:dyDescent="0.2">
      <c r="B50" s="159" t="s">
        <v>1457</v>
      </c>
      <c r="N50" s="132"/>
      <c r="O50" s="132"/>
      <c r="P50" s="132"/>
      <c r="Q50" s="132"/>
      <c r="R50" s="132"/>
      <c r="S50" s="132"/>
      <c r="T50" s="132"/>
      <c r="U50" s="132"/>
      <c r="V50" s="132"/>
      <c r="W50" s="132"/>
      <c r="X50" s="132"/>
      <c r="Y50" s="132"/>
    </row>
    <row r="51" spans="1:25" ht="11.25" customHeight="1" x14ac:dyDescent="0.2">
      <c r="N51" s="132"/>
      <c r="O51" s="132"/>
      <c r="P51" s="132"/>
      <c r="Q51" s="132"/>
      <c r="R51" s="132"/>
      <c r="S51" s="132"/>
      <c r="T51" s="132"/>
      <c r="U51" s="132"/>
      <c r="V51" s="132"/>
      <c r="W51" s="132"/>
      <c r="X51" s="132"/>
      <c r="Y51" s="132"/>
    </row>
    <row r="52" spans="1:25" s="132" customFormat="1" ht="12.75" customHeight="1" x14ac:dyDescent="0.25">
      <c r="A52" s="153">
        <v>6.0910000000000002</v>
      </c>
      <c r="B52" s="130" t="s">
        <v>1458</v>
      </c>
      <c r="C52" s="154"/>
      <c r="D52" s="154"/>
      <c r="E52" s="155"/>
      <c r="F52" s="134"/>
      <c r="I52" s="134"/>
      <c r="K52" s="135"/>
      <c r="L52" s="183"/>
      <c r="M52" s="143"/>
    </row>
    <row r="53" spans="1:25" s="128" customFormat="1" ht="12.75" customHeight="1" x14ac:dyDescent="0.25">
      <c r="A53" s="156"/>
      <c r="B53" s="1192" t="s">
        <v>1459</v>
      </c>
      <c r="C53" s="134"/>
      <c r="D53" s="151"/>
      <c r="E53" s="134" t="s">
        <v>469</v>
      </c>
      <c r="F53" s="134" t="s">
        <v>633</v>
      </c>
      <c r="G53" s="1305" t="s">
        <v>999</v>
      </c>
      <c r="H53" s="1305"/>
      <c r="I53" s="134" t="s">
        <v>698</v>
      </c>
      <c r="J53" s="134" t="s">
        <v>470</v>
      </c>
      <c r="K53" s="135"/>
      <c r="L53" s="134"/>
      <c r="M53" s="144"/>
      <c r="N53" s="132"/>
      <c r="O53" s="132"/>
      <c r="P53" s="132"/>
      <c r="Q53" s="132"/>
      <c r="R53" s="132"/>
      <c r="S53" s="132"/>
      <c r="T53" s="132"/>
      <c r="U53" s="132"/>
      <c r="V53" s="132"/>
      <c r="W53" s="132"/>
      <c r="X53" s="132"/>
      <c r="Y53" s="132"/>
    </row>
    <row r="54" spans="1:25" s="132" customFormat="1" ht="12.75" customHeight="1" x14ac:dyDescent="0.25">
      <c r="A54" s="158"/>
      <c r="C54" s="155"/>
      <c r="D54" s="155"/>
      <c r="E54" s="134" t="s">
        <v>464</v>
      </c>
      <c r="F54" s="134" t="s">
        <v>1124</v>
      </c>
      <c r="G54" s="134" t="s">
        <v>480</v>
      </c>
      <c r="H54" s="134" t="s">
        <v>634</v>
      </c>
      <c r="I54" s="134" t="s">
        <v>465</v>
      </c>
      <c r="J54" s="134" t="s">
        <v>466</v>
      </c>
      <c r="K54" s="135"/>
      <c r="L54" s="134"/>
      <c r="M54" s="143"/>
      <c r="N54" s="128"/>
      <c r="O54" s="128"/>
      <c r="P54" s="128"/>
      <c r="Q54" s="128"/>
      <c r="R54" s="128"/>
      <c r="S54" s="128"/>
      <c r="T54" s="128"/>
      <c r="U54" s="128"/>
      <c r="V54" s="128"/>
      <c r="W54" s="128"/>
      <c r="X54" s="128"/>
      <c r="Y54" s="128"/>
    </row>
    <row r="55" spans="1:25" s="132" customFormat="1" ht="12.75" customHeight="1" x14ac:dyDescent="0.25">
      <c r="A55" s="158"/>
      <c r="B55" s="145" t="s">
        <v>471</v>
      </c>
      <c r="C55" s="155"/>
      <c r="D55" s="155"/>
      <c r="E55" s="139"/>
      <c r="F55" s="138"/>
      <c r="G55" s="137"/>
      <c r="H55" s="137"/>
      <c r="I55" s="140"/>
      <c r="J55" s="137"/>
      <c r="K55" s="141"/>
      <c r="L55" s="146">
        <f>SUM(F55:F57)</f>
        <v>0</v>
      </c>
      <c r="M55" s="143"/>
    </row>
    <row r="56" spans="1:25" x14ac:dyDescent="0.2">
      <c r="B56" s="178" t="s">
        <v>455</v>
      </c>
      <c r="E56" s="139"/>
      <c r="F56" s="138"/>
      <c r="G56" s="137"/>
      <c r="H56" s="137"/>
      <c r="I56" s="140"/>
      <c r="J56" s="137"/>
      <c r="N56" s="132"/>
      <c r="O56" s="132"/>
      <c r="P56" s="132"/>
      <c r="Q56" s="132"/>
      <c r="R56" s="132"/>
      <c r="S56" s="132"/>
      <c r="T56" s="132"/>
      <c r="U56" s="132"/>
      <c r="V56" s="132"/>
      <c r="W56" s="132"/>
      <c r="X56" s="132"/>
      <c r="Y56" s="132"/>
    </row>
    <row r="57" spans="1:25" x14ac:dyDescent="0.2">
      <c r="B57" s="159" t="s">
        <v>867</v>
      </c>
      <c r="E57" s="139"/>
      <c r="F57" s="138"/>
      <c r="G57" s="137"/>
      <c r="H57" s="137"/>
      <c r="I57" s="140"/>
      <c r="J57" s="137"/>
    </row>
    <row r="58" spans="1:25" ht="11.25" customHeight="1" x14ac:dyDescent="0.2">
      <c r="B58" s="178"/>
    </row>
    <row r="59" spans="1:25" s="132" customFormat="1" ht="12.75" customHeight="1" x14ac:dyDescent="0.25">
      <c r="A59" s="153">
        <v>6.1050000000000004</v>
      </c>
      <c r="B59" s="130" t="s">
        <v>1460</v>
      </c>
      <c r="C59" s="154"/>
      <c r="D59" s="154"/>
      <c r="E59" s="155"/>
      <c r="F59" s="134"/>
      <c r="I59" s="134"/>
      <c r="K59" s="135"/>
      <c r="L59" s="183"/>
      <c r="M59" s="143"/>
      <c r="N59"/>
      <c r="O59"/>
      <c r="P59"/>
      <c r="Q59"/>
      <c r="R59"/>
      <c r="S59"/>
      <c r="T59"/>
      <c r="U59"/>
      <c r="V59"/>
      <c r="W59"/>
      <c r="X59"/>
      <c r="Y59"/>
    </row>
    <row r="60" spans="1:25" s="128" customFormat="1" ht="12.75" customHeight="1" x14ac:dyDescent="0.25">
      <c r="A60" s="156"/>
      <c r="B60" s="1192" t="s">
        <v>1462</v>
      </c>
      <c r="C60" s="134"/>
      <c r="D60" s="151"/>
      <c r="E60" s="155"/>
      <c r="F60" s="134" t="s">
        <v>469</v>
      </c>
      <c r="G60" s="1305" t="s">
        <v>999</v>
      </c>
      <c r="H60" s="1305"/>
      <c r="I60" s="134" t="s">
        <v>698</v>
      </c>
      <c r="J60" s="134" t="s">
        <v>470</v>
      </c>
      <c r="K60" s="135"/>
      <c r="L60" s="134"/>
      <c r="M60" s="144"/>
      <c r="N60" s="132"/>
      <c r="O60" s="132"/>
      <c r="P60" s="132"/>
      <c r="Q60" s="132"/>
      <c r="R60" s="132"/>
      <c r="S60" s="132"/>
      <c r="T60" s="132"/>
      <c r="U60" s="132"/>
      <c r="V60" s="132"/>
      <c r="W60" s="132"/>
      <c r="X60" s="132"/>
      <c r="Y60" s="132"/>
    </row>
    <row r="61" spans="1:25" s="132" customFormat="1" ht="12.75" customHeight="1" x14ac:dyDescent="0.25">
      <c r="A61" s="158"/>
      <c r="C61" s="155"/>
      <c r="D61" s="155"/>
      <c r="E61" s="155"/>
      <c r="F61" s="134" t="s">
        <v>464</v>
      </c>
      <c r="G61" s="134" t="s">
        <v>480</v>
      </c>
      <c r="H61" s="134" t="s">
        <v>634</v>
      </c>
      <c r="I61" s="134" t="s">
        <v>465</v>
      </c>
      <c r="J61" s="134" t="s">
        <v>466</v>
      </c>
      <c r="K61" s="135"/>
      <c r="L61" s="134"/>
      <c r="M61" s="143"/>
      <c r="N61" s="128"/>
      <c r="O61" s="128"/>
      <c r="P61" s="128"/>
      <c r="Q61" s="128"/>
      <c r="R61" s="128"/>
      <c r="S61" s="128"/>
      <c r="T61" s="128"/>
      <c r="U61" s="128"/>
      <c r="V61" s="128"/>
      <c r="W61" s="128"/>
      <c r="X61" s="128"/>
      <c r="Y61" s="128"/>
    </row>
    <row r="62" spans="1:25" s="132" customFormat="1" ht="12.75" customHeight="1" x14ac:dyDescent="0.25">
      <c r="A62" s="158"/>
      <c r="B62" s="145" t="s">
        <v>471</v>
      </c>
      <c r="C62" s="155"/>
      <c r="D62" s="155"/>
      <c r="E62" s="155"/>
      <c r="F62" s="139"/>
      <c r="G62" s="137"/>
      <c r="H62" s="137"/>
      <c r="I62" s="140"/>
      <c r="J62" s="137"/>
      <c r="K62" s="141"/>
      <c r="L62" s="146">
        <v>0</v>
      </c>
      <c r="M62" s="143"/>
    </row>
    <row r="63" spans="1:25" x14ac:dyDescent="0.2">
      <c r="B63" s="178" t="s">
        <v>455</v>
      </c>
      <c r="N63" s="132"/>
      <c r="O63" s="132"/>
      <c r="P63" s="132"/>
      <c r="Q63" s="132"/>
      <c r="R63" s="132"/>
      <c r="S63" s="132"/>
      <c r="T63" s="132"/>
      <c r="U63" s="132"/>
      <c r="V63" s="132"/>
      <c r="W63" s="132"/>
      <c r="X63" s="132"/>
      <c r="Y63" s="132"/>
    </row>
    <row r="64" spans="1:25" x14ac:dyDescent="0.2">
      <c r="B64" s="159" t="s">
        <v>1464</v>
      </c>
    </row>
    <row r="65" spans="1:25" ht="10.5" customHeight="1" x14ac:dyDescent="0.2"/>
    <row r="66" spans="1:25" s="132" customFormat="1" ht="12.75" customHeight="1" x14ac:dyDescent="0.25">
      <c r="A66" s="153">
        <v>6.1059999999999999</v>
      </c>
      <c r="B66" s="130" t="s">
        <v>1461</v>
      </c>
      <c r="C66" s="154"/>
      <c r="D66" s="154"/>
      <c r="E66" s="155"/>
      <c r="F66" s="134"/>
      <c r="I66" s="134"/>
      <c r="K66" s="135"/>
      <c r="L66" s="183"/>
      <c r="M66" s="143"/>
      <c r="N66"/>
      <c r="O66"/>
      <c r="P66"/>
      <c r="Q66"/>
      <c r="R66"/>
      <c r="S66"/>
      <c r="T66"/>
      <c r="U66"/>
      <c r="V66"/>
      <c r="W66"/>
      <c r="X66"/>
      <c r="Y66"/>
    </row>
    <row r="67" spans="1:25" s="128" customFormat="1" ht="12.75" customHeight="1" x14ac:dyDescent="0.25">
      <c r="A67" s="156"/>
      <c r="B67" s="1192" t="s">
        <v>1463</v>
      </c>
      <c r="C67" s="134"/>
      <c r="D67" s="151"/>
      <c r="E67" s="134" t="s">
        <v>469</v>
      </c>
      <c r="F67" s="134" t="s">
        <v>633</v>
      </c>
      <c r="G67" s="1305" t="s">
        <v>999</v>
      </c>
      <c r="H67" s="1305"/>
      <c r="I67" s="134" t="s">
        <v>698</v>
      </c>
      <c r="J67" s="134" t="s">
        <v>470</v>
      </c>
      <c r="K67" s="135"/>
      <c r="L67" s="134"/>
      <c r="M67" s="144"/>
      <c r="N67" s="132"/>
      <c r="O67" s="132"/>
      <c r="P67" s="132"/>
      <c r="Q67" s="132"/>
      <c r="R67" s="132"/>
      <c r="S67" s="132"/>
      <c r="T67" s="132"/>
      <c r="U67" s="132"/>
      <c r="V67" s="132"/>
      <c r="W67" s="132"/>
      <c r="X67" s="132"/>
      <c r="Y67" s="132"/>
    </row>
    <row r="68" spans="1:25" s="132" customFormat="1" ht="12.75" customHeight="1" x14ac:dyDescent="0.25">
      <c r="A68" s="158"/>
      <c r="C68" s="155"/>
      <c r="D68" s="155"/>
      <c r="E68" s="134" t="s">
        <v>464</v>
      </c>
      <c r="F68" s="134" t="s">
        <v>1124</v>
      </c>
      <c r="G68" s="134" t="s">
        <v>480</v>
      </c>
      <c r="H68" s="134" t="s">
        <v>634</v>
      </c>
      <c r="I68" s="134" t="s">
        <v>465</v>
      </c>
      <c r="J68" s="134" t="s">
        <v>466</v>
      </c>
      <c r="K68" s="135"/>
      <c r="L68" s="134"/>
      <c r="M68" s="143"/>
      <c r="N68" s="128"/>
      <c r="O68" s="128"/>
      <c r="P68" s="128"/>
      <c r="Q68" s="128"/>
      <c r="R68" s="128"/>
      <c r="S68" s="128"/>
      <c r="T68" s="128"/>
      <c r="U68" s="128"/>
      <c r="V68" s="128"/>
      <c r="W68" s="128"/>
      <c r="X68" s="128"/>
      <c r="Y68" s="128"/>
    </row>
    <row r="69" spans="1:25" s="132" customFormat="1" ht="12.75" customHeight="1" x14ac:dyDescent="0.25">
      <c r="A69" s="158"/>
      <c r="B69" s="145" t="s">
        <v>471</v>
      </c>
      <c r="C69" s="155"/>
      <c r="D69" s="155"/>
      <c r="E69" s="139"/>
      <c r="F69" s="138"/>
      <c r="G69" s="137"/>
      <c r="H69" s="137"/>
      <c r="I69" s="140"/>
      <c r="J69" s="137"/>
      <c r="K69" s="141"/>
      <c r="L69" s="146">
        <f>SUM(F69:F71)</f>
        <v>0</v>
      </c>
      <c r="M69" s="143"/>
    </row>
    <row r="70" spans="1:25" x14ac:dyDescent="0.2">
      <c r="B70" s="178" t="s">
        <v>455</v>
      </c>
      <c r="E70" s="139"/>
      <c r="F70" s="138"/>
      <c r="G70" s="137"/>
      <c r="H70" s="137"/>
      <c r="I70" s="140"/>
      <c r="J70" s="137"/>
      <c r="N70" s="132"/>
      <c r="O70" s="132"/>
      <c r="P70" s="132"/>
      <c r="Q70" s="132"/>
      <c r="R70" s="132"/>
      <c r="S70" s="132"/>
      <c r="T70" s="132"/>
      <c r="U70" s="132"/>
      <c r="V70" s="132"/>
      <c r="W70" s="132"/>
      <c r="X70" s="132"/>
      <c r="Y70" s="132"/>
    </row>
    <row r="71" spans="1:25" x14ac:dyDescent="0.2">
      <c r="B71" s="159" t="s">
        <v>867</v>
      </c>
      <c r="E71" s="139"/>
      <c r="F71" s="138"/>
      <c r="G71" s="137"/>
      <c r="H71" s="137"/>
      <c r="I71" s="140"/>
      <c r="J71" s="137"/>
    </row>
    <row r="74" spans="1:25" x14ac:dyDescent="0.2">
      <c r="N74" s="132"/>
      <c r="O74" s="132"/>
      <c r="P74" s="132"/>
      <c r="Q74" s="132"/>
      <c r="R74" s="132"/>
      <c r="S74" s="132"/>
      <c r="T74" s="132"/>
      <c r="U74" s="132"/>
      <c r="V74" s="132"/>
      <c r="W74" s="132"/>
      <c r="X74" s="132"/>
      <c r="Y74" s="132"/>
    </row>
    <row r="75" spans="1:25" x14ac:dyDescent="0.2">
      <c r="N75" s="128"/>
      <c r="O75" s="128"/>
      <c r="P75" s="128"/>
      <c r="Q75" s="128"/>
      <c r="R75" s="128"/>
      <c r="S75" s="128"/>
      <c r="T75" s="128"/>
      <c r="U75" s="128"/>
      <c r="V75" s="128"/>
      <c r="W75" s="128"/>
      <c r="X75" s="128"/>
      <c r="Y75" s="128"/>
    </row>
    <row r="76" spans="1:25" x14ac:dyDescent="0.2">
      <c r="N76" s="132"/>
      <c r="O76" s="132"/>
      <c r="P76" s="132"/>
      <c r="Q76" s="132"/>
      <c r="R76" s="132"/>
      <c r="S76" s="132"/>
      <c r="T76" s="132"/>
      <c r="U76" s="132"/>
      <c r="V76" s="132"/>
      <c r="W76" s="132"/>
      <c r="X76" s="132"/>
      <c r="Y76" s="132"/>
    </row>
    <row r="77" spans="1:25" x14ac:dyDescent="0.2">
      <c r="N77" s="132"/>
      <c r="O77" s="132"/>
      <c r="P77" s="132"/>
      <c r="Q77" s="132"/>
      <c r="R77" s="132"/>
      <c r="S77" s="132"/>
      <c r="T77" s="132"/>
      <c r="U77" s="132"/>
      <c r="V77" s="132"/>
      <c r="W77" s="132"/>
      <c r="X77" s="132"/>
      <c r="Y77" s="132"/>
    </row>
  </sheetData>
  <mergeCells count="11">
    <mergeCell ref="G16:H16"/>
    <mergeCell ref="G7:H7"/>
    <mergeCell ref="G21:H21"/>
    <mergeCell ref="G67:H67"/>
    <mergeCell ref="G26:H26"/>
    <mergeCell ref="G31:H31"/>
    <mergeCell ref="G36:H36"/>
    <mergeCell ref="G41:H41"/>
    <mergeCell ref="G46:H46"/>
    <mergeCell ref="G53:H53"/>
    <mergeCell ref="G60:H60"/>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111">
    <tabColor indexed="47"/>
    <pageSetUpPr fitToPage="1"/>
  </sheetPr>
  <dimension ref="A1:M60"/>
  <sheetViews>
    <sheetView view="pageBreakPreview" topLeftCell="A25"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8.7109375" style="5" customWidth="1"/>
    <col min="4" max="4" width="12" style="5" customWidth="1"/>
    <col min="5" max="5" width="10.7109375" style="5" customWidth="1"/>
    <col min="6" max="6" width="12.5703125" style="5" customWidth="1"/>
    <col min="7" max="8" width="12.140625" style="5" customWidth="1"/>
    <col min="9" max="9" width="11.5703125" style="5" customWidth="1"/>
    <col min="10" max="10" width="12.5703125" style="5" customWidth="1"/>
    <col min="11" max="11" width="1.140625" style="5" customWidth="1"/>
    <col min="12" max="12" width="13.140625" style="5" customWidth="1"/>
    <col min="14" max="14" width="7.42578125" bestFit="1" customWidth="1"/>
  </cols>
  <sheetData>
    <row r="1" spans="1:13" ht="15.75" x14ac:dyDescent="0.25">
      <c r="A1" s="123" t="s">
        <v>870</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3" ht="6" customHeight="1" x14ac:dyDescent="0.2">
      <c r="H4" s="34"/>
      <c r="I4" s="34"/>
      <c r="K4"/>
      <c r="L4"/>
    </row>
    <row r="5" spans="1:13" ht="7.5" customHeight="1" x14ac:dyDescent="0.2">
      <c r="J5" s="5" t="s">
        <v>286</v>
      </c>
      <c r="K5"/>
      <c r="L5"/>
    </row>
    <row r="6" spans="1:13" ht="27" customHeight="1" x14ac:dyDescent="0.2">
      <c r="A6" s="182" t="s">
        <v>997</v>
      </c>
      <c r="K6"/>
      <c r="L6" s="183" t="s">
        <v>472</v>
      </c>
    </row>
    <row r="7" spans="1:13" s="132" customFormat="1" ht="12.75" customHeight="1" x14ac:dyDescent="0.25">
      <c r="A7" s="153">
        <v>6.12</v>
      </c>
      <c r="B7" s="130" t="s">
        <v>871</v>
      </c>
      <c r="C7" s="154"/>
      <c r="D7" s="154"/>
      <c r="E7" s="155"/>
      <c r="F7" s="134"/>
      <c r="I7" s="134"/>
      <c r="K7" s="135"/>
      <c r="L7" s="183" t="s">
        <v>103</v>
      </c>
      <c r="M7" s="143"/>
    </row>
    <row r="8" spans="1:13" s="128" customFormat="1" ht="12.75" customHeight="1" x14ac:dyDescent="0.25">
      <c r="A8" s="156"/>
      <c r="B8" s="1192" t="s">
        <v>1451</v>
      </c>
      <c r="C8" s="134"/>
      <c r="D8" s="151"/>
      <c r="E8" s="155"/>
      <c r="F8" s="134" t="s">
        <v>469</v>
      </c>
      <c r="G8" s="1305" t="s">
        <v>999</v>
      </c>
      <c r="H8" s="1305"/>
      <c r="I8" s="134" t="s">
        <v>698</v>
      </c>
      <c r="J8" s="134" t="s">
        <v>470</v>
      </c>
      <c r="K8" s="135"/>
      <c r="L8" s="134"/>
      <c r="M8" s="144"/>
    </row>
    <row r="9" spans="1:13" s="132" customFormat="1" ht="12.75" customHeight="1" x14ac:dyDescent="0.25">
      <c r="A9" s="158"/>
      <c r="C9" s="155"/>
      <c r="D9" s="155"/>
      <c r="E9" s="155"/>
      <c r="F9" s="134" t="s">
        <v>464</v>
      </c>
      <c r="G9" s="134" t="s">
        <v>480</v>
      </c>
      <c r="H9" s="134" t="s">
        <v>634</v>
      </c>
      <c r="I9" s="134" t="s">
        <v>465</v>
      </c>
      <c r="J9" s="134" t="s">
        <v>466</v>
      </c>
      <c r="K9" s="135"/>
      <c r="L9" s="134"/>
      <c r="M9" s="143"/>
    </row>
    <row r="10" spans="1:13" s="132" customFormat="1" ht="12.75" customHeight="1" x14ac:dyDescent="0.25">
      <c r="A10" s="158"/>
      <c r="B10" s="145" t="s">
        <v>471</v>
      </c>
      <c r="C10" s="155"/>
      <c r="D10" s="155"/>
      <c r="E10" s="155"/>
      <c r="F10" s="139"/>
      <c r="G10" s="137"/>
      <c r="H10" s="137"/>
      <c r="I10" s="140"/>
      <c r="J10" s="137"/>
      <c r="K10" s="141"/>
      <c r="L10" s="146">
        <v>0</v>
      </c>
      <c r="M10" s="143"/>
    </row>
    <row r="11" spans="1:13" s="132" customFormat="1" ht="12.75" customHeight="1" x14ac:dyDescent="0.25">
      <c r="A11" s="158"/>
      <c r="B11" s="178" t="s">
        <v>455</v>
      </c>
      <c r="C11" s="155"/>
      <c r="D11" s="155"/>
      <c r="E11" s="155"/>
      <c r="F11" s="141"/>
      <c r="G11" s="181"/>
      <c r="H11" s="175"/>
      <c r="I11" s="176"/>
      <c r="J11" s="175"/>
      <c r="K11" s="141"/>
      <c r="L11" s="148"/>
      <c r="M11" s="143"/>
    </row>
    <row r="12" spans="1:13" s="132" customFormat="1" ht="12.75" customHeight="1" x14ac:dyDescent="0.25">
      <c r="A12" s="158"/>
      <c r="B12" s="159" t="s">
        <v>872</v>
      </c>
      <c r="C12" s="155"/>
      <c r="D12" s="155"/>
      <c r="E12" s="155"/>
      <c r="F12" s="141"/>
      <c r="G12" s="181"/>
      <c r="H12" s="175"/>
      <c r="I12" s="176"/>
      <c r="J12" s="175"/>
      <c r="K12" s="141"/>
      <c r="L12" s="148"/>
      <c r="M12" s="143"/>
    </row>
    <row r="13" spans="1:13" s="132" customFormat="1" ht="12.75" customHeight="1" x14ac:dyDescent="0.25">
      <c r="A13" s="158"/>
      <c r="B13" s="159" t="s">
        <v>875</v>
      </c>
      <c r="C13" s="154"/>
      <c r="D13" s="154"/>
      <c r="E13" s="164"/>
      <c r="F13" s="164"/>
      <c r="G13" s="164"/>
      <c r="H13" s="165"/>
      <c r="I13" s="161"/>
      <c r="J13" s="131"/>
    </row>
    <row r="14" spans="1:13" s="132" customFormat="1" ht="12.75" customHeight="1" x14ac:dyDescent="0.25">
      <c r="A14" s="158"/>
      <c r="B14" s="159" t="s">
        <v>873</v>
      </c>
      <c r="C14" s="154"/>
      <c r="D14" s="154"/>
      <c r="E14" s="164"/>
      <c r="F14" s="164"/>
      <c r="G14" s="164"/>
      <c r="H14" s="165"/>
      <c r="I14" s="161"/>
      <c r="J14" s="131"/>
    </row>
    <row r="15" spans="1:13" s="132" customFormat="1" ht="12.75" customHeight="1" x14ac:dyDescent="0.25">
      <c r="A15" s="158"/>
      <c r="C15" s="154"/>
      <c r="D15" s="154"/>
      <c r="E15" s="164"/>
      <c r="F15" s="164"/>
      <c r="G15" s="164"/>
      <c r="H15" s="165"/>
      <c r="I15" s="161"/>
      <c r="J15" s="131"/>
    </row>
    <row r="17" spans="1:13" s="132" customFormat="1" ht="12.75" customHeight="1" x14ac:dyDescent="0.25">
      <c r="A17" s="153">
        <v>6.1210000000000004</v>
      </c>
      <c r="B17" s="130" t="s">
        <v>1169</v>
      </c>
      <c r="C17" s="154"/>
      <c r="D17" s="154"/>
      <c r="E17" s="155"/>
      <c r="M17" s="143"/>
    </row>
    <row r="18" spans="1:13" s="128" customFormat="1" ht="12.75" customHeight="1" x14ac:dyDescent="0.25">
      <c r="A18" s="156"/>
      <c r="B18" s="1192" t="s">
        <v>1452</v>
      </c>
      <c r="C18" s="134"/>
      <c r="D18" s="151"/>
      <c r="E18" s="155"/>
      <c r="F18" s="134" t="s">
        <v>469</v>
      </c>
      <c r="G18" s="1305" t="s">
        <v>999</v>
      </c>
      <c r="H18" s="1305"/>
      <c r="I18" s="134" t="s">
        <v>698</v>
      </c>
      <c r="J18" s="134" t="s">
        <v>470</v>
      </c>
      <c r="K18" s="135"/>
      <c r="L18" s="183"/>
      <c r="M18" s="144"/>
    </row>
    <row r="19" spans="1:13" s="132" customFormat="1" ht="12.75" customHeight="1" x14ac:dyDescent="0.25">
      <c r="A19" s="158"/>
      <c r="C19" s="155"/>
      <c r="D19" s="155"/>
      <c r="E19" s="155"/>
      <c r="F19" s="134" t="s">
        <v>464</v>
      </c>
      <c r="G19" s="134" t="s">
        <v>480</v>
      </c>
      <c r="H19" s="134" t="s">
        <v>634</v>
      </c>
      <c r="I19" s="134" t="s">
        <v>465</v>
      </c>
      <c r="J19" s="134" t="s">
        <v>466</v>
      </c>
      <c r="K19" s="135"/>
      <c r="L19" s="134"/>
      <c r="M19" s="143"/>
    </row>
    <row r="20" spans="1:13" s="132" customFormat="1" ht="12.75" customHeight="1" x14ac:dyDescent="0.25">
      <c r="A20" s="158"/>
      <c r="B20" s="145" t="s">
        <v>471</v>
      </c>
      <c r="C20" s="155"/>
      <c r="D20" s="155"/>
      <c r="E20" s="155"/>
      <c r="F20" s="139"/>
      <c r="G20" s="137"/>
      <c r="H20" s="137"/>
      <c r="I20" s="140"/>
      <c r="J20" s="137"/>
      <c r="K20" s="141"/>
      <c r="L20" s="146">
        <v>0</v>
      </c>
      <c r="M20" s="143"/>
    </row>
    <row r="21" spans="1:13" s="132" customFormat="1" ht="12.75" customHeight="1" x14ac:dyDescent="0.25">
      <c r="A21" s="158"/>
      <c r="B21" s="178" t="s">
        <v>455</v>
      </c>
      <c r="C21" s="155"/>
      <c r="D21" s="155"/>
      <c r="E21" s="155"/>
      <c r="M21" s="143"/>
    </row>
    <row r="22" spans="1:13" s="132" customFormat="1" ht="12.75" customHeight="1" x14ac:dyDescent="0.25">
      <c r="A22" s="158"/>
      <c r="B22" s="159" t="s">
        <v>874</v>
      </c>
      <c r="C22" s="155"/>
      <c r="D22" s="155"/>
      <c r="E22" s="155"/>
      <c r="F22" s="141"/>
      <c r="G22" s="181"/>
      <c r="H22" s="175"/>
      <c r="I22" s="176"/>
      <c r="J22" s="175"/>
      <c r="K22" s="141"/>
      <c r="L22" s="148"/>
      <c r="M22" s="143"/>
    </row>
    <row r="23" spans="1:13" s="132" customFormat="1" ht="12.75" customHeight="1" x14ac:dyDescent="0.25">
      <c r="A23" s="158"/>
      <c r="B23" s="159" t="s">
        <v>875</v>
      </c>
      <c r="C23" s="154"/>
      <c r="D23" s="154"/>
      <c r="E23" s="164"/>
      <c r="F23" s="164"/>
      <c r="G23" s="164"/>
      <c r="H23" s="165"/>
      <c r="I23" s="161"/>
      <c r="J23" s="131"/>
    </row>
    <row r="24" spans="1:13" s="132" customFormat="1" ht="12.75" customHeight="1" x14ac:dyDescent="0.25">
      <c r="A24" s="158"/>
      <c r="B24" s="178"/>
      <c r="C24" s="154"/>
      <c r="D24" s="154"/>
      <c r="E24" s="164"/>
      <c r="F24" s="164"/>
      <c r="G24" s="164"/>
      <c r="H24" s="165"/>
      <c r="I24" s="161"/>
      <c r="J24" s="131"/>
    </row>
    <row r="25" spans="1:13" s="132" customFormat="1" ht="12.75" customHeight="1" x14ac:dyDescent="0.25">
      <c r="A25" s="158"/>
      <c r="B25" s="178"/>
      <c r="C25" s="154"/>
      <c r="D25" s="154"/>
      <c r="E25" s="164"/>
      <c r="F25" s="164"/>
      <c r="G25" s="164"/>
      <c r="H25" s="165"/>
      <c r="I25" s="161"/>
      <c r="J25" s="131"/>
    </row>
    <row r="26" spans="1:13" s="132" customFormat="1" ht="12.75" customHeight="1" x14ac:dyDescent="0.25">
      <c r="A26" s="153">
        <v>6.13</v>
      </c>
      <c r="B26" s="130" t="s">
        <v>876</v>
      </c>
      <c r="C26" s="154"/>
      <c r="D26" s="154"/>
      <c r="E26" s="155"/>
      <c r="F26" s="134"/>
      <c r="I26" s="134"/>
      <c r="K26" s="135"/>
      <c r="L26" s="183"/>
      <c r="M26" s="143"/>
    </row>
    <row r="27" spans="1:13" s="128" customFormat="1" ht="12.75" customHeight="1" x14ac:dyDescent="0.25">
      <c r="A27" s="156"/>
      <c r="B27" s="1192" t="s">
        <v>1453</v>
      </c>
      <c r="C27" s="134"/>
      <c r="D27" s="151"/>
      <c r="E27" s="134" t="s">
        <v>469</v>
      </c>
      <c r="F27" s="134" t="s">
        <v>633</v>
      </c>
      <c r="G27" s="1305" t="s">
        <v>999</v>
      </c>
      <c r="H27" s="1305"/>
      <c r="I27" s="134" t="s">
        <v>698</v>
      </c>
      <c r="J27" s="134" t="s">
        <v>470</v>
      </c>
      <c r="K27" s="135"/>
      <c r="L27" s="134"/>
      <c r="M27" s="144"/>
    </row>
    <row r="28" spans="1:13" s="132" customFormat="1" ht="12.75" customHeight="1" x14ac:dyDescent="0.25">
      <c r="A28" s="158"/>
      <c r="C28" s="155"/>
      <c r="D28" s="155"/>
      <c r="E28" s="134" t="s">
        <v>464</v>
      </c>
      <c r="F28" s="134" t="s">
        <v>1124</v>
      </c>
      <c r="G28" s="134" t="s">
        <v>480</v>
      </c>
      <c r="H28" s="134" t="s">
        <v>1258</v>
      </c>
      <c r="I28" s="134" t="s">
        <v>465</v>
      </c>
      <c r="J28" s="134" t="s">
        <v>466</v>
      </c>
      <c r="K28" s="135"/>
      <c r="L28" s="134"/>
      <c r="M28" s="143"/>
    </row>
    <row r="29" spans="1:13" s="132" customFormat="1" ht="12.75" customHeight="1" x14ac:dyDescent="0.25">
      <c r="A29" s="158"/>
      <c r="C29" s="155"/>
      <c r="D29" s="155"/>
      <c r="E29" s="139"/>
      <c r="F29" s="138"/>
      <c r="G29" s="137"/>
      <c r="H29" s="137"/>
      <c r="I29" s="140"/>
      <c r="J29" s="137"/>
      <c r="K29" s="141"/>
      <c r="L29" s="146">
        <f>SUM(F29:F32)</f>
        <v>0</v>
      </c>
      <c r="M29" s="143"/>
    </row>
    <row r="30" spans="1:13" s="132" customFormat="1" ht="12.75" customHeight="1" x14ac:dyDescent="0.25">
      <c r="A30" s="158"/>
      <c r="C30" s="155"/>
      <c r="D30" s="155"/>
      <c r="E30" s="139"/>
      <c r="F30" s="138"/>
      <c r="G30" s="137"/>
      <c r="H30" s="137"/>
      <c r="I30" s="140"/>
      <c r="J30" s="137"/>
      <c r="K30" s="5"/>
      <c r="L30" s="5"/>
      <c r="M30" s="143"/>
    </row>
    <row r="31" spans="1:13" s="132" customFormat="1" ht="12.75" customHeight="1" x14ac:dyDescent="0.25">
      <c r="A31" s="158"/>
      <c r="B31" s="145" t="s">
        <v>471</v>
      </c>
      <c r="C31" s="154"/>
      <c r="D31" s="154"/>
      <c r="E31" s="139"/>
      <c r="F31" s="138"/>
      <c r="G31" s="137"/>
      <c r="H31" s="137"/>
      <c r="I31" s="140"/>
      <c r="J31" s="137"/>
      <c r="K31" s="5"/>
      <c r="L31" s="5"/>
    </row>
    <row r="32" spans="1:13" s="132" customFormat="1" ht="12.75" customHeight="1" x14ac:dyDescent="0.25">
      <c r="A32" s="158"/>
      <c r="B32" s="178" t="s">
        <v>455</v>
      </c>
      <c r="C32" s="154"/>
      <c r="D32" s="154"/>
      <c r="E32" s="139"/>
      <c r="F32" s="138"/>
      <c r="G32" s="137"/>
      <c r="H32" s="137"/>
      <c r="I32" s="140"/>
      <c r="J32" s="137"/>
      <c r="K32" s="5"/>
      <c r="L32" s="5"/>
    </row>
    <row r="33" spans="1:13" s="132" customFormat="1" ht="12.75" customHeight="1" x14ac:dyDescent="0.25">
      <c r="A33" s="158"/>
      <c r="B33" s="159" t="s">
        <v>877</v>
      </c>
      <c r="C33" s="154"/>
      <c r="D33" s="154"/>
      <c r="E33" s="164"/>
      <c r="F33" s="164"/>
      <c r="G33" s="164"/>
      <c r="H33" s="165"/>
      <c r="I33" s="161"/>
      <c r="J33" s="131"/>
    </row>
    <row r="34" spans="1:13" s="132" customFormat="1" ht="12.75" customHeight="1" x14ac:dyDescent="0.25">
      <c r="A34" s="158"/>
      <c r="B34" s="159"/>
      <c r="C34" s="154"/>
      <c r="D34" s="154"/>
      <c r="E34" s="164"/>
      <c r="F34" s="164"/>
      <c r="G34" s="164"/>
      <c r="H34" s="165"/>
      <c r="I34" s="161"/>
      <c r="J34" s="131"/>
    </row>
    <row r="36" spans="1:13" s="132" customFormat="1" ht="12.75" customHeight="1" x14ac:dyDescent="0.25">
      <c r="A36" s="153">
        <v>6.14</v>
      </c>
      <c r="B36" s="130" t="s">
        <v>878</v>
      </c>
      <c r="C36" s="154"/>
      <c r="D36" s="154"/>
      <c r="M36" s="143"/>
    </row>
    <row r="37" spans="1:13" s="128" customFormat="1" ht="12.75" customHeight="1" x14ac:dyDescent="0.25">
      <c r="A37" s="156"/>
      <c r="B37" s="1192" t="s">
        <v>1453</v>
      </c>
      <c r="C37" s="134"/>
      <c r="D37" s="151"/>
      <c r="E37" s="134" t="s">
        <v>469</v>
      </c>
      <c r="F37" s="134" t="s">
        <v>633</v>
      </c>
      <c r="G37" s="1305" t="s">
        <v>999</v>
      </c>
      <c r="H37" s="1305"/>
      <c r="I37" s="134" t="s">
        <v>698</v>
      </c>
      <c r="J37" s="134" t="s">
        <v>470</v>
      </c>
      <c r="K37" s="135"/>
      <c r="L37" s="134"/>
      <c r="M37" s="144"/>
    </row>
    <row r="38" spans="1:13" s="132" customFormat="1" ht="12.75" customHeight="1" x14ac:dyDescent="0.25">
      <c r="A38" s="158"/>
      <c r="B38" s="145" t="s">
        <v>471</v>
      </c>
      <c r="C38" s="155"/>
      <c r="D38" s="155"/>
      <c r="E38" s="134" t="s">
        <v>464</v>
      </c>
      <c r="F38" s="134" t="s">
        <v>1124</v>
      </c>
      <c r="G38" s="134" t="s">
        <v>480</v>
      </c>
      <c r="H38" s="134" t="s">
        <v>1258</v>
      </c>
      <c r="I38" s="134" t="s">
        <v>465</v>
      </c>
      <c r="J38" s="134" t="s">
        <v>466</v>
      </c>
      <c r="K38" s="135"/>
      <c r="L38" s="134"/>
      <c r="M38" s="143"/>
    </row>
    <row r="39" spans="1:13" s="132" customFormat="1" ht="12.75" customHeight="1" x14ac:dyDescent="0.25">
      <c r="A39" s="158"/>
      <c r="B39" s="178" t="s">
        <v>455</v>
      </c>
      <c r="C39" s="155"/>
      <c r="D39" s="155"/>
      <c r="E39" s="139"/>
      <c r="F39" s="138"/>
      <c r="G39" s="137"/>
      <c r="H39" s="137"/>
      <c r="I39" s="140"/>
      <c r="J39" s="137"/>
      <c r="K39" s="141"/>
      <c r="L39" s="146">
        <f>SUM(F39:F42)</f>
        <v>0</v>
      </c>
      <c r="M39" s="143"/>
    </row>
    <row r="40" spans="1:13" s="132" customFormat="1" ht="12.75" customHeight="1" x14ac:dyDescent="0.25">
      <c r="A40" s="158"/>
      <c r="B40" s="178"/>
      <c r="C40" s="155"/>
      <c r="D40" s="155"/>
      <c r="E40" s="139"/>
      <c r="F40" s="138"/>
      <c r="G40" s="137"/>
      <c r="H40" s="137"/>
      <c r="I40" s="140"/>
      <c r="J40" s="137"/>
      <c r="K40" s="5"/>
      <c r="L40" s="5"/>
      <c r="M40" s="143"/>
    </row>
    <row r="41" spans="1:13" s="132" customFormat="1" ht="12.75" customHeight="1" x14ac:dyDescent="0.25">
      <c r="A41" s="158"/>
      <c r="B41" s="178"/>
      <c r="C41" s="155"/>
      <c r="D41" s="155"/>
      <c r="E41" s="139"/>
      <c r="F41" s="138"/>
      <c r="G41" s="137"/>
      <c r="H41" s="137"/>
      <c r="I41" s="140"/>
      <c r="J41" s="137"/>
      <c r="K41" s="5"/>
      <c r="L41" s="5"/>
      <c r="M41" s="143"/>
    </row>
    <row r="42" spans="1:13" s="132" customFormat="1" ht="12.75" customHeight="1" x14ac:dyDescent="0.25">
      <c r="A42" s="158"/>
      <c r="B42" s="178"/>
      <c r="C42" s="155"/>
      <c r="D42" s="155"/>
      <c r="E42" s="139"/>
      <c r="F42" s="138"/>
      <c r="G42" s="137"/>
      <c r="H42" s="137"/>
      <c r="I42" s="140"/>
      <c r="J42" s="137"/>
      <c r="K42" s="5"/>
      <c r="L42" s="5"/>
      <c r="M42" s="143"/>
    </row>
    <row r="43" spans="1:13" s="132" customFormat="1" ht="12.75" customHeight="1" x14ac:dyDescent="0.25">
      <c r="A43" s="158"/>
      <c r="B43" s="178"/>
      <c r="C43" s="155"/>
      <c r="D43" s="155"/>
      <c r="E43" s="141"/>
      <c r="F43" s="179"/>
      <c r="G43" s="181"/>
      <c r="H43" s="175"/>
      <c r="I43" s="176"/>
      <c r="J43" s="175"/>
      <c r="K43" s="5"/>
      <c r="L43" s="5"/>
      <c r="M43" s="143"/>
    </row>
    <row r="45" spans="1:13" s="132" customFormat="1" ht="12.75" customHeight="1" x14ac:dyDescent="0.25">
      <c r="A45" s="153">
        <v>6.15</v>
      </c>
      <c r="B45" s="130" t="s">
        <v>879</v>
      </c>
      <c r="C45" s="154"/>
      <c r="D45" s="154"/>
      <c r="E45" s="155"/>
      <c r="F45" s="134"/>
      <c r="I45" s="134"/>
      <c r="K45" s="135"/>
      <c r="L45" s="183"/>
      <c r="M45" s="143"/>
    </row>
    <row r="46" spans="1:13" s="128" customFormat="1" ht="12.75" customHeight="1" x14ac:dyDescent="0.25">
      <c r="A46" s="156"/>
      <c r="B46" s="1192" t="s">
        <v>1453</v>
      </c>
      <c r="C46" s="134"/>
      <c r="D46" s="151"/>
      <c r="E46" s="134" t="s">
        <v>469</v>
      </c>
      <c r="F46" s="134" t="s">
        <v>633</v>
      </c>
      <c r="G46" s="1305" t="s">
        <v>999</v>
      </c>
      <c r="H46" s="1305"/>
      <c r="I46" s="134" t="s">
        <v>698</v>
      </c>
      <c r="J46" s="134" t="s">
        <v>470</v>
      </c>
      <c r="K46" s="135"/>
      <c r="L46" s="134"/>
      <c r="M46" s="144"/>
    </row>
    <row r="47" spans="1:13" s="132" customFormat="1" ht="12.75" customHeight="1" x14ac:dyDescent="0.25">
      <c r="A47" s="158"/>
      <c r="B47" s="145" t="s">
        <v>471</v>
      </c>
      <c r="C47" s="155"/>
      <c r="D47" s="155"/>
      <c r="E47" s="134" t="s">
        <v>464</v>
      </c>
      <c r="F47" s="134" t="s">
        <v>1124</v>
      </c>
      <c r="G47" s="134" t="s">
        <v>480</v>
      </c>
      <c r="H47" s="134" t="s">
        <v>1258</v>
      </c>
      <c r="I47" s="134" t="s">
        <v>465</v>
      </c>
      <c r="J47" s="134" t="s">
        <v>466</v>
      </c>
      <c r="K47" s="135"/>
      <c r="L47" s="134"/>
      <c r="M47" s="143"/>
    </row>
    <row r="48" spans="1:13" s="132" customFormat="1" ht="12.75" customHeight="1" x14ac:dyDescent="0.25">
      <c r="A48" s="158"/>
      <c r="B48" s="178" t="s">
        <v>455</v>
      </c>
      <c r="C48" s="155"/>
      <c r="D48" s="155"/>
      <c r="E48" s="139"/>
      <c r="F48" s="138"/>
      <c r="G48" s="137"/>
      <c r="H48" s="137"/>
      <c r="I48" s="140"/>
      <c r="J48" s="137"/>
      <c r="K48" s="141"/>
      <c r="L48" s="146">
        <f>SUM(F48:F51)</f>
        <v>0</v>
      </c>
      <c r="M48" s="143"/>
    </row>
    <row r="49" spans="1:13" s="132" customFormat="1" ht="12.75" customHeight="1" x14ac:dyDescent="0.25">
      <c r="A49" s="158"/>
      <c r="C49" s="154"/>
      <c r="D49" s="154"/>
      <c r="E49" s="139"/>
      <c r="F49" s="138"/>
      <c r="G49" s="137"/>
      <c r="H49" s="137"/>
      <c r="I49" s="140"/>
      <c r="J49" s="137"/>
      <c r="K49" s="5"/>
      <c r="L49" s="5"/>
    </row>
    <row r="50" spans="1:13" s="132" customFormat="1" ht="12.75" customHeight="1" x14ac:dyDescent="0.25">
      <c r="A50" s="158"/>
      <c r="C50" s="154"/>
      <c r="D50" s="154"/>
      <c r="E50" s="139"/>
      <c r="F50" s="138"/>
      <c r="G50" s="137"/>
      <c r="H50" s="137"/>
      <c r="I50" s="140"/>
      <c r="J50" s="137"/>
      <c r="K50" s="5"/>
      <c r="L50" s="5"/>
    </row>
    <row r="51" spans="1:13" s="132" customFormat="1" ht="12.75" customHeight="1" x14ac:dyDescent="0.25">
      <c r="A51" s="158"/>
      <c r="C51" s="154"/>
      <c r="D51" s="154"/>
      <c r="E51" s="139"/>
      <c r="F51" s="138"/>
      <c r="G51" s="137"/>
      <c r="H51" s="137"/>
      <c r="I51" s="140"/>
      <c r="J51" s="137"/>
      <c r="K51" s="5"/>
      <c r="L51" s="5"/>
    </row>
    <row r="52" spans="1:13" s="132" customFormat="1" ht="12.75" customHeight="1" x14ac:dyDescent="0.25">
      <c r="A52" s="158"/>
      <c r="C52" s="154"/>
      <c r="D52" s="154"/>
      <c r="E52" s="164"/>
      <c r="F52" s="164"/>
      <c r="G52" s="164"/>
      <c r="H52" s="165"/>
      <c r="I52" s="161"/>
      <c r="J52" s="131"/>
    </row>
    <row r="54" spans="1:13" s="132" customFormat="1" ht="12.75" customHeight="1" x14ac:dyDescent="0.25">
      <c r="A54" s="153">
        <v>6.16</v>
      </c>
      <c r="B54" s="130" t="s">
        <v>880</v>
      </c>
      <c r="C54" s="154"/>
      <c r="D54" s="154"/>
      <c r="E54" s="155"/>
      <c r="F54" s="134"/>
      <c r="I54" s="134"/>
      <c r="K54" s="135"/>
      <c r="L54" s="183"/>
      <c r="M54" s="143"/>
    </row>
    <row r="55" spans="1:13" s="128" customFormat="1" ht="12.75" customHeight="1" x14ac:dyDescent="0.25">
      <c r="A55" s="156"/>
      <c r="B55" s="1192" t="s">
        <v>1453</v>
      </c>
      <c r="C55" s="134"/>
      <c r="D55" s="151"/>
      <c r="E55" s="134" t="s">
        <v>469</v>
      </c>
      <c r="F55" s="134" t="s">
        <v>633</v>
      </c>
      <c r="G55" s="1305" t="s">
        <v>999</v>
      </c>
      <c r="H55" s="1305"/>
      <c r="I55" s="134" t="s">
        <v>698</v>
      </c>
      <c r="J55" s="134" t="s">
        <v>470</v>
      </c>
      <c r="K55" s="135"/>
      <c r="L55" s="134"/>
      <c r="M55" s="144"/>
    </row>
    <row r="56" spans="1:13" s="132" customFormat="1" ht="12.75" customHeight="1" x14ac:dyDescent="0.25">
      <c r="A56" s="158"/>
      <c r="B56" s="145" t="s">
        <v>471</v>
      </c>
      <c r="C56" s="155"/>
      <c r="D56" s="155"/>
      <c r="E56" s="134" t="s">
        <v>464</v>
      </c>
      <c r="F56" s="134" t="s">
        <v>1124</v>
      </c>
      <c r="G56" s="134" t="s">
        <v>480</v>
      </c>
      <c r="H56" s="134" t="s">
        <v>1258</v>
      </c>
      <c r="I56" s="134" t="s">
        <v>465</v>
      </c>
      <c r="J56" s="134" t="s">
        <v>466</v>
      </c>
      <c r="K56" s="135"/>
      <c r="L56" s="134"/>
      <c r="M56" s="143"/>
    </row>
    <row r="57" spans="1:13" s="132" customFormat="1" ht="12.75" customHeight="1" x14ac:dyDescent="0.25">
      <c r="A57" s="158"/>
      <c r="B57" s="178" t="s">
        <v>455</v>
      </c>
      <c r="C57" s="155"/>
      <c r="D57" s="155"/>
      <c r="E57" s="139"/>
      <c r="F57" s="138"/>
      <c r="G57" s="137"/>
      <c r="H57" s="137"/>
      <c r="I57" s="140"/>
      <c r="J57" s="137"/>
      <c r="K57" s="141"/>
      <c r="L57" s="146">
        <f>SUM(F57:F60)</f>
        <v>0</v>
      </c>
      <c r="M57" s="143"/>
    </row>
    <row r="58" spans="1:13" s="132" customFormat="1" ht="12.75" customHeight="1" x14ac:dyDescent="0.25">
      <c r="A58" s="158"/>
      <c r="C58" s="154"/>
      <c r="D58" s="154"/>
      <c r="E58" s="139"/>
      <c r="F58" s="138"/>
      <c r="G58" s="137"/>
      <c r="H58" s="137"/>
      <c r="I58" s="140"/>
      <c r="J58" s="137"/>
      <c r="K58" s="5"/>
      <c r="L58" s="5"/>
    </row>
    <row r="59" spans="1:13" x14ac:dyDescent="0.2">
      <c r="E59" s="139"/>
      <c r="F59" s="138"/>
      <c r="G59" s="137"/>
      <c r="H59" s="137"/>
      <c r="I59" s="140"/>
      <c r="J59" s="137"/>
    </row>
    <row r="60" spans="1:13" x14ac:dyDescent="0.2">
      <c r="E60" s="139"/>
      <c r="F60" s="138"/>
      <c r="G60" s="137"/>
      <c r="H60" s="137"/>
      <c r="I60" s="140"/>
      <c r="J60" s="137"/>
    </row>
  </sheetData>
  <mergeCells count="6">
    <mergeCell ref="G55:H55"/>
    <mergeCell ref="G18:H18"/>
    <mergeCell ref="G8:H8"/>
    <mergeCell ref="G27:H27"/>
    <mergeCell ref="G37:H37"/>
    <mergeCell ref="G46:H46"/>
  </mergeCells>
  <phoneticPr fontId="3" type="noConversion"/>
  <printOptions horizontalCentered="1"/>
  <pageMargins left="0.5" right="0.5" top="0.5" bottom="0.5" header="0.4" footer="0.5"/>
  <pageSetup scale="79" orientation="portrait" r:id="rId1"/>
  <headerFooter alignWithMargins="0">
    <oddFooter>&amp;L&amp;8DWM/UST - Claim 1-17-2017&amp;R&amp;8(See also 2017 RRD for Task Details)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1111">
    <tabColor indexed="47"/>
    <pageSetUpPr fitToPage="1"/>
  </sheetPr>
  <dimension ref="A1:M46"/>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8.7109375" style="5" customWidth="1"/>
    <col min="4" max="4" width="12" style="5" customWidth="1"/>
    <col min="5" max="5" width="10.7109375" style="5" customWidth="1"/>
    <col min="6" max="6" width="12.5703125" style="5" customWidth="1"/>
    <col min="7" max="8" width="12.140625" style="5" customWidth="1"/>
    <col min="9" max="9" width="11.5703125" style="5" customWidth="1"/>
    <col min="10" max="10" width="12.5703125" style="5" customWidth="1"/>
    <col min="11" max="11" width="1.140625" style="5" customWidth="1"/>
    <col min="12" max="12" width="13.140625" style="5" customWidth="1"/>
    <col min="14" max="14" width="7.42578125" bestFit="1" customWidth="1"/>
  </cols>
  <sheetData>
    <row r="1" spans="1:13" ht="15.75" x14ac:dyDescent="0.25">
      <c r="A1" s="123" t="s">
        <v>891</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3" ht="6" customHeight="1" x14ac:dyDescent="0.2">
      <c r="H4" s="34"/>
      <c r="I4" s="34"/>
      <c r="K4"/>
      <c r="L4"/>
    </row>
    <row r="5" spans="1:13" ht="7.5" customHeight="1" x14ac:dyDescent="0.2">
      <c r="J5" s="5" t="s">
        <v>286</v>
      </c>
      <c r="K5"/>
      <c r="L5"/>
    </row>
    <row r="6" spans="1:13" ht="21.75" customHeight="1" x14ac:dyDescent="0.2">
      <c r="A6" s="182" t="s">
        <v>997</v>
      </c>
      <c r="K6"/>
      <c r="L6" s="183" t="s">
        <v>472</v>
      </c>
    </row>
    <row r="7" spans="1:13" s="128" customFormat="1" ht="14.25" x14ac:dyDescent="0.2">
      <c r="A7" s="153">
        <v>6.17</v>
      </c>
      <c r="B7" s="130" t="s">
        <v>881</v>
      </c>
      <c r="C7" s="134"/>
      <c r="D7" s="151"/>
      <c r="E7" s="155"/>
      <c r="L7" s="183" t="s">
        <v>103</v>
      </c>
      <c r="M7" s="144"/>
    </row>
    <row r="8" spans="1:13" s="132" customFormat="1" ht="15" x14ac:dyDescent="0.25">
      <c r="A8" s="156"/>
      <c r="B8" s="1192" t="s">
        <v>1446</v>
      </c>
      <c r="C8" s="155"/>
      <c r="D8" s="155"/>
      <c r="E8" s="155"/>
      <c r="F8" s="134" t="s">
        <v>469</v>
      </c>
      <c r="G8" s="1305" t="s">
        <v>999</v>
      </c>
      <c r="H8" s="1305"/>
      <c r="I8" s="134" t="s">
        <v>698</v>
      </c>
      <c r="J8" s="134" t="s">
        <v>470</v>
      </c>
      <c r="K8" s="135"/>
      <c r="M8" s="143"/>
    </row>
    <row r="9" spans="1:13" s="132" customFormat="1" ht="15" x14ac:dyDescent="0.25">
      <c r="A9" s="158"/>
      <c r="C9" s="155"/>
      <c r="D9" s="155"/>
      <c r="E9" s="155"/>
      <c r="F9" s="134" t="s">
        <v>464</v>
      </c>
      <c r="G9" s="134" t="s">
        <v>480</v>
      </c>
      <c r="H9" s="134" t="s">
        <v>634</v>
      </c>
      <c r="I9" s="134" t="s">
        <v>465</v>
      </c>
      <c r="J9" s="134" t="s">
        <v>466</v>
      </c>
      <c r="K9" s="135"/>
      <c r="L9" s="134"/>
      <c r="M9" s="143"/>
    </row>
    <row r="10" spans="1:13" s="132" customFormat="1" ht="15" x14ac:dyDescent="0.25">
      <c r="A10" s="158"/>
      <c r="B10" s="145" t="s">
        <v>471</v>
      </c>
      <c r="C10" s="155"/>
      <c r="D10" s="155"/>
      <c r="E10" s="155"/>
      <c r="F10" s="139"/>
      <c r="G10" s="137"/>
      <c r="H10" s="137"/>
      <c r="I10" s="140"/>
      <c r="J10" s="137"/>
      <c r="K10" s="141"/>
      <c r="L10" s="146">
        <v>0</v>
      </c>
      <c r="M10" s="143"/>
    </row>
    <row r="11" spans="1:13" s="132" customFormat="1" ht="15" x14ac:dyDescent="0.25">
      <c r="A11" s="158"/>
      <c r="B11" s="178" t="s">
        <v>455</v>
      </c>
      <c r="C11" s="154"/>
      <c r="D11" s="154"/>
      <c r="E11" s="164"/>
      <c r="F11" s="164"/>
      <c r="G11" s="164"/>
      <c r="H11" s="165"/>
      <c r="I11" s="161"/>
      <c r="J11" s="131"/>
    </row>
    <row r="12" spans="1:13" s="132" customFormat="1" ht="15" x14ac:dyDescent="0.25">
      <c r="A12" s="158"/>
      <c r="B12" s="159" t="s">
        <v>1448</v>
      </c>
      <c r="C12" s="154"/>
      <c r="D12" s="154"/>
      <c r="E12" s="164"/>
      <c r="F12" s="164"/>
      <c r="G12" s="164"/>
      <c r="H12" s="165"/>
      <c r="I12" s="161"/>
      <c r="J12" s="131"/>
    </row>
    <row r="13" spans="1:13" s="132" customFormat="1" ht="15" x14ac:dyDescent="0.25">
      <c r="A13" s="158"/>
      <c r="B13" s="178"/>
      <c r="C13" s="154"/>
      <c r="D13" s="154"/>
      <c r="E13" s="164"/>
      <c r="F13" s="164"/>
      <c r="G13" s="164"/>
      <c r="H13" s="165"/>
      <c r="I13" s="161"/>
      <c r="J13" s="131"/>
    </row>
    <row r="15" spans="1:13" s="132" customFormat="1" ht="15" x14ac:dyDescent="0.25">
      <c r="A15" s="153">
        <v>6.1710000000000003</v>
      </c>
      <c r="B15" s="130" t="s">
        <v>882</v>
      </c>
      <c r="C15" s="154"/>
      <c r="D15" s="154"/>
      <c r="E15" s="155"/>
      <c r="M15" s="143"/>
    </row>
    <row r="16" spans="1:13" s="128" customFormat="1" ht="15" x14ac:dyDescent="0.25">
      <c r="A16" s="156"/>
      <c r="B16" s="1192" t="s">
        <v>1447</v>
      </c>
      <c r="C16" s="134"/>
      <c r="D16" s="151"/>
      <c r="E16" s="155"/>
      <c r="F16" s="134" t="s">
        <v>469</v>
      </c>
      <c r="G16" s="1305" t="s">
        <v>999</v>
      </c>
      <c r="H16" s="1305"/>
      <c r="I16" s="134" t="s">
        <v>698</v>
      </c>
      <c r="J16" s="134" t="s">
        <v>470</v>
      </c>
      <c r="K16" s="135"/>
      <c r="L16" s="134"/>
      <c r="M16" s="144"/>
    </row>
    <row r="17" spans="1:13" s="132" customFormat="1" ht="15" x14ac:dyDescent="0.25">
      <c r="A17" s="158"/>
      <c r="C17" s="155"/>
      <c r="D17" s="155"/>
      <c r="E17" s="155"/>
      <c r="F17" s="134" t="s">
        <v>464</v>
      </c>
      <c r="G17" s="134" t="s">
        <v>480</v>
      </c>
      <c r="H17" s="134" t="s">
        <v>634</v>
      </c>
      <c r="I17" s="134" t="s">
        <v>465</v>
      </c>
      <c r="J17" s="134" t="s">
        <v>466</v>
      </c>
      <c r="K17" s="135"/>
      <c r="L17" s="134"/>
      <c r="M17" s="143"/>
    </row>
    <row r="18" spans="1:13" s="132" customFormat="1" ht="15" x14ac:dyDescent="0.25">
      <c r="A18" s="158"/>
      <c r="B18" s="145" t="s">
        <v>471</v>
      </c>
      <c r="C18" s="155"/>
      <c r="D18" s="155"/>
      <c r="E18" s="155"/>
      <c r="F18" s="139"/>
      <c r="G18" s="137"/>
      <c r="H18" s="137"/>
      <c r="I18" s="140"/>
      <c r="J18" s="137"/>
      <c r="K18" s="141"/>
      <c r="L18" s="146">
        <v>0</v>
      </c>
      <c r="M18" s="143"/>
    </row>
    <row r="19" spans="1:13" s="132" customFormat="1" ht="15" x14ac:dyDescent="0.25">
      <c r="A19" s="158"/>
      <c r="B19" s="178" t="s">
        <v>455</v>
      </c>
      <c r="C19" s="155"/>
      <c r="D19" s="155"/>
      <c r="E19" s="155"/>
      <c r="F19" s="141"/>
      <c r="G19" s="181"/>
      <c r="H19" s="175"/>
      <c r="I19" s="176"/>
      <c r="J19" s="175"/>
      <c r="K19" s="141"/>
      <c r="L19" s="148"/>
      <c r="M19" s="143"/>
    </row>
    <row r="20" spans="1:13" s="132" customFormat="1" ht="15" x14ac:dyDescent="0.25">
      <c r="A20" s="158"/>
      <c r="B20" s="159" t="s">
        <v>1448</v>
      </c>
      <c r="C20" s="155"/>
      <c r="D20" s="155"/>
      <c r="E20" s="155"/>
      <c r="F20" s="141"/>
      <c r="G20" s="181"/>
      <c r="H20" s="175"/>
      <c r="I20" s="176"/>
      <c r="J20" s="175"/>
      <c r="K20" s="141"/>
      <c r="L20" s="148"/>
      <c r="M20" s="143"/>
    </row>
    <row r="23" spans="1:13" s="132" customFormat="1" ht="15" x14ac:dyDescent="0.25">
      <c r="A23" s="153">
        <v>6.173</v>
      </c>
      <c r="B23" s="130" t="s">
        <v>883</v>
      </c>
      <c r="C23" s="154"/>
      <c r="D23" s="154"/>
      <c r="E23" s="164"/>
      <c r="F23" s="164"/>
      <c r="I23" s="134"/>
      <c r="J23" s="134"/>
      <c r="L23" s="155"/>
    </row>
    <row r="24" spans="1:13" s="128" customFormat="1" ht="15" x14ac:dyDescent="0.25">
      <c r="A24" s="156"/>
      <c r="B24" s="157" t="s">
        <v>43</v>
      </c>
      <c r="C24" s="170"/>
      <c r="D24" s="170"/>
      <c r="F24" s="134" t="s">
        <v>461</v>
      </c>
      <c r="G24" s="134" t="s">
        <v>49</v>
      </c>
      <c r="H24" s="134" t="s">
        <v>49</v>
      </c>
      <c r="I24" s="134" t="s">
        <v>698</v>
      </c>
      <c r="J24" s="134" t="s">
        <v>470</v>
      </c>
      <c r="K24" s="127"/>
      <c r="L24" s="151"/>
    </row>
    <row r="25" spans="1:13" s="132" customFormat="1" ht="15" x14ac:dyDescent="0.25">
      <c r="A25" s="158"/>
      <c r="B25" s="145" t="s">
        <v>471</v>
      </c>
      <c r="C25" s="154"/>
      <c r="D25" s="154"/>
      <c r="F25" s="134" t="s">
        <v>473</v>
      </c>
      <c r="G25" s="134" t="s">
        <v>700</v>
      </c>
      <c r="H25" s="134" t="s">
        <v>464</v>
      </c>
      <c r="I25" s="134" t="s">
        <v>465</v>
      </c>
      <c r="J25" s="134" t="s">
        <v>466</v>
      </c>
      <c r="L25" s="131"/>
    </row>
    <row r="26" spans="1:13" s="132" customFormat="1" ht="15" x14ac:dyDescent="0.25">
      <c r="A26" s="158"/>
      <c r="B26" s="178" t="s">
        <v>455</v>
      </c>
      <c r="C26" s="155"/>
      <c r="D26" s="154"/>
      <c r="F26" s="137"/>
      <c r="G26" s="543"/>
      <c r="H26" s="432"/>
      <c r="I26" s="140"/>
      <c r="J26" s="137"/>
      <c r="L26" s="146">
        <v>0</v>
      </c>
    </row>
    <row r="27" spans="1:13" s="132" customFormat="1" ht="15" x14ac:dyDescent="0.25">
      <c r="A27" s="158"/>
      <c r="B27" s="178" t="s">
        <v>1160</v>
      </c>
      <c r="C27" s="160"/>
      <c r="D27" s="154"/>
      <c r="E27" s="164"/>
      <c r="F27" s="164"/>
      <c r="G27" s="164"/>
      <c r="H27" s="165"/>
      <c r="I27" s="161"/>
      <c r="J27" s="131"/>
    </row>
    <row r="28" spans="1:13" s="132" customFormat="1" ht="15" x14ac:dyDescent="0.25">
      <c r="A28" s="158"/>
      <c r="B28" s="159" t="s">
        <v>1249</v>
      </c>
      <c r="C28" s="154"/>
      <c r="D28" s="154"/>
      <c r="E28" s="164"/>
      <c r="F28" s="164"/>
      <c r="G28" s="164"/>
      <c r="H28" s="165"/>
      <c r="I28" s="161"/>
      <c r="J28" s="131"/>
    </row>
    <row r="29" spans="1:13" s="132" customFormat="1" ht="15" x14ac:dyDescent="0.25">
      <c r="A29" s="158"/>
      <c r="B29" s="159"/>
      <c r="C29" s="154"/>
      <c r="D29" s="154"/>
      <c r="E29" s="164"/>
      <c r="F29" s="164"/>
      <c r="G29" s="164"/>
      <c r="H29" s="165"/>
      <c r="I29" s="161"/>
      <c r="J29" s="131"/>
    </row>
    <row r="30" spans="1:13" s="132" customFormat="1" ht="15" x14ac:dyDescent="0.25">
      <c r="A30" s="158"/>
      <c r="C30" s="154"/>
      <c r="D30" s="154"/>
      <c r="E30" s="164"/>
      <c r="F30" s="164"/>
      <c r="G30" s="164"/>
      <c r="H30" s="169"/>
      <c r="I30" s="161"/>
      <c r="J30" s="147"/>
    </row>
    <row r="31" spans="1:13" s="132" customFormat="1" ht="15" x14ac:dyDescent="0.25">
      <c r="A31" s="153">
        <v>6.1740000000000004</v>
      </c>
      <c r="B31" s="130" t="s">
        <v>884</v>
      </c>
      <c r="C31" s="154"/>
      <c r="D31" s="154"/>
      <c r="E31" s="155"/>
      <c r="F31" s="134"/>
      <c r="I31" s="134"/>
      <c r="K31" s="135"/>
      <c r="L31" s="183"/>
      <c r="M31" s="143"/>
    </row>
    <row r="32" spans="1:13" s="128" customFormat="1" ht="15" x14ac:dyDescent="0.25">
      <c r="A32" s="156"/>
      <c r="B32" s="1192" t="s">
        <v>1449</v>
      </c>
      <c r="C32" s="134"/>
      <c r="D32" s="151"/>
      <c r="E32" s="155"/>
      <c r="F32" s="134" t="s">
        <v>469</v>
      </c>
      <c r="G32" s="1305" t="s">
        <v>887</v>
      </c>
      <c r="H32" s="1305"/>
      <c r="I32" s="134" t="s">
        <v>698</v>
      </c>
      <c r="J32" s="134" t="s">
        <v>470</v>
      </c>
      <c r="K32" s="135"/>
      <c r="L32" s="134"/>
      <c r="M32" s="144"/>
    </row>
    <row r="33" spans="1:13" s="132" customFormat="1" ht="15" x14ac:dyDescent="0.25">
      <c r="A33" s="158"/>
      <c r="B33" s="145" t="s">
        <v>471</v>
      </c>
      <c r="C33" s="155"/>
      <c r="D33" s="155"/>
      <c r="E33" s="155"/>
      <c r="F33" s="134" t="s">
        <v>464</v>
      </c>
      <c r="G33" s="134" t="s">
        <v>885</v>
      </c>
      <c r="H33" s="134" t="s">
        <v>886</v>
      </c>
      <c r="I33" s="134" t="s">
        <v>465</v>
      </c>
      <c r="J33" s="134" t="s">
        <v>466</v>
      </c>
      <c r="K33" s="135"/>
      <c r="L33" s="134"/>
      <c r="M33" s="143"/>
    </row>
    <row r="34" spans="1:13" s="132" customFormat="1" ht="15" x14ac:dyDescent="0.25">
      <c r="A34" s="158"/>
      <c r="B34" s="178" t="s">
        <v>455</v>
      </c>
      <c r="C34" s="155"/>
      <c r="D34" s="155"/>
      <c r="E34" s="155"/>
      <c r="F34" s="139"/>
      <c r="G34" s="137"/>
      <c r="H34" s="137"/>
      <c r="I34" s="140"/>
      <c r="J34" s="137"/>
      <c r="K34" s="141"/>
      <c r="L34" s="146">
        <v>0</v>
      </c>
      <c r="M34" s="143"/>
    </row>
    <row r="37" spans="1:13" s="132" customFormat="1" ht="15" x14ac:dyDescent="0.25">
      <c r="A37" s="153">
        <v>6.18</v>
      </c>
      <c r="B37" s="130" t="s">
        <v>1177</v>
      </c>
      <c r="C37" s="154"/>
      <c r="D37" s="154"/>
      <c r="E37" s="155"/>
      <c r="F37" s="134"/>
      <c r="I37" s="134"/>
      <c r="K37" s="135"/>
      <c r="L37" s="183"/>
      <c r="M37" s="143"/>
    </row>
    <row r="38" spans="1:13" s="128" customFormat="1" ht="15" x14ac:dyDescent="0.25">
      <c r="A38" s="156"/>
      <c r="B38" s="157" t="s">
        <v>888</v>
      </c>
      <c r="C38" s="134"/>
      <c r="D38" s="151"/>
      <c r="E38" s="155"/>
      <c r="F38" s="134" t="s">
        <v>469</v>
      </c>
      <c r="G38" s="1305" t="s">
        <v>889</v>
      </c>
      <c r="H38" s="1305"/>
      <c r="I38" s="134" t="s">
        <v>698</v>
      </c>
      <c r="J38" s="134" t="s">
        <v>470</v>
      </c>
      <c r="K38" s="135"/>
      <c r="L38" s="134"/>
      <c r="M38" s="144"/>
    </row>
    <row r="39" spans="1:13" s="132" customFormat="1" ht="15" x14ac:dyDescent="0.25">
      <c r="A39" s="158"/>
      <c r="B39" s="145" t="s">
        <v>471</v>
      </c>
      <c r="C39" s="155"/>
      <c r="D39" s="155"/>
      <c r="E39" s="155"/>
      <c r="F39" s="134" t="s">
        <v>464</v>
      </c>
      <c r="G39" s="134" t="s">
        <v>890</v>
      </c>
      <c r="H39" s="134" t="s">
        <v>634</v>
      </c>
      <c r="I39" s="134" t="s">
        <v>465</v>
      </c>
      <c r="J39" s="134" t="s">
        <v>466</v>
      </c>
      <c r="K39" s="135"/>
      <c r="L39" s="134"/>
      <c r="M39" s="143"/>
    </row>
    <row r="40" spans="1:13" s="132" customFormat="1" ht="15" x14ac:dyDescent="0.25">
      <c r="A40" s="158"/>
      <c r="B40" s="178" t="s">
        <v>455</v>
      </c>
      <c r="C40" s="155"/>
      <c r="D40" s="155"/>
      <c r="E40" s="155"/>
      <c r="F40" s="139"/>
      <c r="G40" s="137"/>
      <c r="H40" s="137"/>
      <c r="I40" s="140"/>
      <c r="J40" s="137"/>
      <c r="K40" s="141"/>
      <c r="L40" s="146">
        <v>0</v>
      </c>
      <c r="M40" s="143"/>
    </row>
    <row r="43" spans="1:13" s="132" customFormat="1" ht="15" x14ac:dyDescent="0.25">
      <c r="A43" s="153">
        <v>6.19</v>
      </c>
      <c r="B43" s="130" t="s">
        <v>85</v>
      </c>
      <c r="C43" s="154"/>
      <c r="D43" s="154"/>
      <c r="E43" s="155"/>
      <c r="F43" s="134"/>
      <c r="I43" s="134"/>
      <c r="K43" s="135"/>
      <c r="L43" s="183"/>
      <c r="M43" s="143"/>
    </row>
    <row r="44" spans="1:13" s="128" customFormat="1" ht="15" x14ac:dyDescent="0.25">
      <c r="A44" s="156"/>
      <c r="B44" s="1192" t="s">
        <v>1450</v>
      </c>
      <c r="C44" s="134"/>
      <c r="D44" s="151"/>
      <c r="E44" s="155"/>
      <c r="F44" s="134" t="s">
        <v>469</v>
      </c>
      <c r="G44" s="1305" t="s">
        <v>999</v>
      </c>
      <c r="H44" s="1305"/>
      <c r="I44" s="134" t="s">
        <v>698</v>
      </c>
      <c r="J44" s="134" t="s">
        <v>470</v>
      </c>
      <c r="K44" s="135"/>
      <c r="L44" s="134"/>
      <c r="M44" s="144"/>
    </row>
    <row r="45" spans="1:13" s="132" customFormat="1" ht="15" x14ac:dyDescent="0.25">
      <c r="A45" s="158"/>
      <c r="B45" s="145" t="s">
        <v>471</v>
      </c>
      <c r="C45" s="155"/>
      <c r="D45" s="155"/>
      <c r="E45" s="155"/>
      <c r="F45" s="134" t="s">
        <v>464</v>
      </c>
      <c r="G45" s="134" t="s">
        <v>480</v>
      </c>
      <c r="H45" s="134" t="s">
        <v>634</v>
      </c>
      <c r="I45" s="134" t="s">
        <v>465</v>
      </c>
      <c r="J45" s="134" t="s">
        <v>466</v>
      </c>
      <c r="K45" s="135"/>
      <c r="L45" s="134"/>
      <c r="M45" s="143"/>
    </row>
    <row r="46" spans="1:13" s="132" customFormat="1" ht="15" x14ac:dyDescent="0.25">
      <c r="A46" s="158"/>
      <c r="B46" s="178" t="s">
        <v>455</v>
      </c>
      <c r="C46" s="155"/>
      <c r="D46" s="155"/>
      <c r="E46" s="155"/>
      <c r="F46" s="139"/>
      <c r="G46" s="137"/>
      <c r="H46" s="137"/>
      <c r="I46" s="140"/>
      <c r="J46" s="137"/>
      <c r="K46" s="141"/>
      <c r="L46" s="146">
        <v>0</v>
      </c>
      <c r="M46" s="143"/>
    </row>
  </sheetData>
  <mergeCells count="5">
    <mergeCell ref="G44:H44"/>
    <mergeCell ref="G38:H38"/>
    <mergeCell ref="G16:H16"/>
    <mergeCell ref="G8:H8"/>
    <mergeCell ref="G32:H32"/>
  </mergeCells>
  <phoneticPr fontId="3" type="noConversion"/>
  <printOptions horizontalCentered="1"/>
  <pageMargins left="0.5" right="0.5" top="0.5" bottom="0.5" header="0.4" footer="0.5"/>
  <pageSetup scale="79" orientation="portrait" r:id="rId1"/>
  <headerFooter alignWithMargins="0">
    <oddFooter>&amp;L&amp;8DWM/UST - Claim 1-17-2017&amp;R&amp;8(See also 2017 RRD for Task Details)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8"/>
  </sheetPr>
  <dimension ref="A1:J153"/>
  <sheetViews>
    <sheetView view="pageBreakPreview" topLeftCell="A7" zoomScaleNormal="100" zoomScaleSheetLayoutView="90" workbookViewId="0">
      <selection activeCell="A26" sqref="A26"/>
    </sheetView>
  </sheetViews>
  <sheetFormatPr defaultRowHeight="12.75" customHeight="1" x14ac:dyDescent="0.2"/>
  <cols>
    <col min="1" max="1" width="21.85546875" style="31" customWidth="1"/>
    <col min="2" max="2" width="15.140625" style="3" customWidth="1"/>
    <col min="3" max="3" width="13.140625" style="3" customWidth="1"/>
    <col min="4" max="4" width="13.42578125" style="3" customWidth="1"/>
    <col min="5" max="5" width="12.5703125" style="3" customWidth="1"/>
    <col min="6" max="6" width="16.5703125" style="3" customWidth="1"/>
    <col min="7" max="7" width="20.140625" style="3" customWidth="1"/>
    <col min="8" max="8" width="16" style="3" customWidth="1"/>
    <col min="9" max="9" width="20.140625" style="3" customWidth="1"/>
    <col min="10" max="10" width="2.85546875" style="3" customWidth="1"/>
    <col min="11" max="16384" width="9.140625" style="3"/>
  </cols>
  <sheetData>
    <row r="1" spans="1:9" s="606" customFormat="1" ht="12.75" customHeight="1" x14ac:dyDescent="0.25">
      <c r="A1" s="605" t="s">
        <v>117</v>
      </c>
      <c r="E1" s="607"/>
      <c r="F1" s="607"/>
      <c r="G1" s="608"/>
      <c r="H1" s="608"/>
    </row>
    <row r="2" spans="1:9" s="606" customFormat="1" ht="12.75" customHeight="1" x14ac:dyDescent="0.25">
      <c r="A2" s="605"/>
      <c r="E2" s="607"/>
      <c r="F2" s="607"/>
      <c r="G2" s="608"/>
      <c r="H2" s="608"/>
    </row>
    <row r="3" spans="1:9" s="606" customFormat="1" ht="12.75" customHeight="1" x14ac:dyDescent="0.25">
      <c r="A3" s="609" t="s">
        <v>118</v>
      </c>
      <c r="B3" s="1288" t="s">
        <v>1567</v>
      </c>
      <c r="C3" s="1288"/>
      <c r="D3" s="1288"/>
      <c r="E3" s="1288"/>
      <c r="F3" s="1288"/>
      <c r="G3" s="1288"/>
      <c r="H3" s="1288"/>
      <c r="I3" s="1288"/>
    </row>
    <row r="4" spans="1:9" s="606" customFormat="1" ht="12.75" customHeight="1" x14ac:dyDescent="0.2">
      <c r="A4" s="611"/>
      <c r="B4" s="1288"/>
      <c r="C4" s="1288"/>
      <c r="D4" s="1288"/>
      <c r="E4" s="1288"/>
      <c r="F4" s="1288"/>
      <c r="G4" s="1288"/>
      <c r="H4" s="1288"/>
      <c r="I4" s="1288"/>
    </row>
    <row r="5" spans="1:9" s="606" customFormat="1" ht="12.75" customHeight="1" x14ac:dyDescent="0.2">
      <c r="A5" s="611"/>
      <c r="B5" s="610"/>
      <c r="C5" s="610"/>
      <c r="D5" s="610"/>
      <c r="E5" s="610"/>
      <c r="F5" s="610"/>
      <c r="G5" s="610"/>
      <c r="H5" s="610"/>
      <c r="I5" s="610"/>
    </row>
    <row r="6" spans="1:9" s="606" customFormat="1" ht="12.75" customHeight="1" x14ac:dyDescent="0.25">
      <c r="A6" s="609" t="s">
        <v>119</v>
      </c>
      <c r="B6" s="1289" t="s">
        <v>1317</v>
      </c>
      <c r="C6" s="1290"/>
      <c r="D6" s="1290"/>
      <c r="E6" s="1290"/>
      <c r="F6" s="1290"/>
      <c r="G6" s="1290"/>
      <c r="H6" s="1290"/>
      <c r="I6" s="1290"/>
    </row>
    <row r="7" spans="1:9" s="606" customFormat="1" ht="12.75" customHeight="1" x14ac:dyDescent="0.25">
      <c r="A7" s="612"/>
      <c r="B7" s="1290"/>
      <c r="C7" s="1290"/>
      <c r="D7" s="1290"/>
      <c r="E7" s="1290"/>
      <c r="F7" s="1290"/>
      <c r="G7" s="1290"/>
      <c r="H7" s="1290"/>
      <c r="I7" s="1290"/>
    </row>
    <row r="8" spans="1:9" s="616" customFormat="1" ht="12.75" customHeight="1" x14ac:dyDescent="0.15">
      <c r="A8" s="613"/>
      <c r="B8" s="613"/>
      <c r="C8" s="613"/>
      <c r="D8" s="614"/>
      <c r="E8" s="614"/>
      <c r="F8" s="614"/>
      <c r="G8" s="613"/>
      <c r="H8" s="613"/>
      <c r="I8" s="613"/>
    </row>
    <row r="9" spans="1:9" ht="12.75" customHeight="1" x14ac:dyDescent="0.25">
      <c r="A9" s="617" t="s">
        <v>525</v>
      </c>
      <c r="B9" s="618"/>
      <c r="C9" s="618"/>
      <c r="D9" s="618"/>
      <c r="E9" s="619"/>
      <c r="F9" s="619"/>
      <c r="G9" s="620"/>
      <c r="H9" s="620"/>
      <c r="I9" s="1118" t="str">
        <f>IF('Cost Summary Forms'!J1&gt;0,'Cost Summary Forms'!J1,"")</f>
        <v/>
      </c>
    </row>
    <row r="10" spans="1:9" s="606" customFormat="1" ht="12.75" customHeight="1" thickBot="1" x14ac:dyDescent="0.3">
      <c r="A10" s="612"/>
      <c r="E10" s="607"/>
      <c r="F10" s="607"/>
      <c r="G10" s="608"/>
      <c r="H10" s="608"/>
      <c r="I10" s="621" t="s">
        <v>120</v>
      </c>
    </row>
    <row r="11" spans="1:9" ht="12.75" customHeight="1" thickTop="1" x14ac:dyDescent="0.25">
      <c r="A11" s="622" t="s">
        <v>121</v>
      </c>
      <c r="B11" s="623"/>
      <c r="C11" s="624"/>
      <c r="D11" s="624"/>
      <c r="E11" s="624"/>
      <c r="F11" s="624"/>
      <c r="G11" s="625"/>
      <c r="H11" s="626"/>
      <c r="I11" s="627"/>
    </row>
    <row r="12" spans="1:9" ht="12.75" customHeight="1" x14ac:dyDescent="0.25">
      <c r="A12" s="628"/>
      <c r="B12" s="19"/>
      <c r="C12" s="31"/>
      <c r="D12" s="31"/>
      <c r="E12" s="31"/>
      <c r="F12" s="31"/>
      <c r="G12" s="629"/>
      <c r="H12" s="630"/>
      <c r="I12" s="631"/>
    </row>
    <row r="13" spans="1:9" ht="12.75" customHeight="1" x14ac:dyDescent="0.2">
      <c r="B13" s="633" t="s">
        <v>122</v>
      </c>
      <c r="C13" s="1294"/>
      <c r="D13" s="1294"/>
      <c r="E13" s="1295"/>
      <c r="F13" s="1295"/>
      <c r="G13" s="1293"/>
      <c r="H13" s="1293"/>
      <c r="I13" s="1075" t="s">
        <v>123</v>
      </c>
    </row>
    <row r="14" spans="1:9" ht="12.75" customHeight="1" x14ac:dyDescent="0.2">
      <c r="A14" s="635"/>
      <c r="B14" s="635"/>
      <c r="C14" s="1292" t="s">
        <v>124</v>
      </c>
      <c r="D14" s="1292"/>
      <c r="E14" s="1292" t="s">
        <v>125</v>
      </c>
      <c r="F14" s="1292"/>
      <c r="G14" s="1292" t="s">
        <v>126</v>
      </c>
      <c r="H14" s="1292"/>
      <c r="I14" s="1074" t="s">
        <v>127</v>
      </c>
    </row>
    <row r="15" spans="1:9" ht="12.75" customHeight="1" x14ac:dyDescent="0.2">
      <c r="A15" s="636"/>
      <c r="B15" s="636"/>
      <c r="C15" s="637"/>
      <c r="D15" s="637"/>
      <c r="E15" s="637"/>
      <c r="F15" s="637"/>
      <c r="G15" s="637"/>
      <c r="H15" s="638"/>
      <c r="I15" s="636"/>
    </row>
    <row r="16" spans="1:9" ht="12.75" customHeight="1" x14ac:dyDescent="0.25">
      <c r="A16" s="639" t="s">
        <v>128</v>
      </c>
      <c r="B16" s="640"/>
      <c r="C16" s="641"/>
      <c r="D16" s="642"/>
      <c r="E16" s="642"/>
      <c r="F16" s="642"/>
      <c r="G16" s="643"/>
      <c r="H16" s="644"/>
      <c r="I16" s="645"/>
    </row>
    <row r="17" spans="1:10" ht="12.75" customHeight="1" x14ac:dyDescent="0.25">
      <c r="A17" s="639"/>
      <c r="B17" s="640"/>
      <c r="C17" s="641"/>
      <c r="D17" s="642"/>
      <c r="E17" s="642"/>
      <c r="F17" s="642"/>
      <c r="G17" s="643"/>
      <c r="H17" s="644"/>
      <c r="I17" s="645"/>
    </row>
    <row r="18" spans="1:10" ht="12.75" customHeight="1" x14ac:dyDescent="0.25">
      <c r="A18" s="639" t="s">
        <v>396</v>
      </c>
      <c r="C18" s="646"/>
      <c r="D18" s="646" t="s">
        <v>582</v>
      </c>
      <c r="E18" s="646" t="s">
        <v>23</v>
      </c>
      <c r="F18" s="404" t="s">
        <v>129</v>
      </c>
      <c r="G18" s="646" t="s">
        <v>130</v>
      </c>
      <c r="H18" s="647" t="s">
        <v>131</v>
      </c>
      <c r="I18" s="648" t="s">
        <v>132</v>
      </c>
    </row>
    <row r="19" spans="1:10" ht="12.75" customHeight="1" x14ac:dyDescent="0.2">
      <c r="A19" s="1286" t="s">
        <v>1568</v>
      </c>
      <c r="B19" s="1286"/>
      <c r="C19" s="1286"/>
      <c r="D19" s="646" t="s">
        <v>508</v>
      </c>
      <c r="E19" s="649" t="s">
        <v>397</v>
      </c>
      <c r="F19" s="650" t="s">
        <v>95</v>
      </c>
      <c r="G19" s="404" t="s">
        <v>133</v>
      </c>
      <c r="H19" s="651" t="s">
        <v>395</v>
      </c>
      <c r="I19" s="652" t="s">
        <v>134</v>
      </c>
    </row>
    <row r="20" spans="1:10" ht="12.75" customHeight="1" x14ac:dyDescent="0.2">
      <c r="A20" s="1286"/>
      <c r="B20" s="1286"/>
      <c r="C20" s="1286"/>
      <c r="D20" s="407"/>
      <c r="E20" s="531"/>
      <c r="F20" s="409"/>
      <c r="G20" s="406"/>
      <c r="H20" s="653" t="s">
        <v>135</v>
      </c>
      <c r="I20" s="654">
        <f>E20*F20</f>
        <v>0</v>
      </c>
    </row>
    <row r="21" spans="1:10" ht="12.75" customHeight="1" x14ac:dyDescent="0.2">
      <c r="A21" s="534"/>
      <c r="C21" s="535"/>
      <c r="D21" s="536"/>
      <c r="E21" s="532"/>
      <c r="F21" s="632"/>
      <c r="G21" s="632"/>
      <c r="H21" s="632"/>
      <c r="I21" s="657"/>
    </row>
    <row r="22" spans="1:10" ht="12.75" customHeight="1" x14ac:dyDescent="0.2">
      <c r="A22" s="534"/>
      <c r="C22" s="535"/>
      <c r="D22" s="536"/>
      <c r="E22" s="532"/>
      <c r="F22" s="533"/>
      <c r="G22" s="80"/>
      <c r="H22" s="537"/>
      <c r="I22" s="538"/>
      <c r="J22" s="539"/>
    </row>
    <row r="23" spans="1:10" ht="12.75" customHeight="1" x14ac:dyDescent="0.25">
      <c r="A23" s="639" t="s">
        <v>1569</v>
      </c>
      <c r="C23" s="646"/>
      <c r="D23" s="646" t="s">
        <v>582</v>
      </c>
      <c r="E23" s="646" t="s">
        <v>23</v>
      </c>
      <c r="F23" s="404" t="s">
        <v>129</v>
      </c>
      <c r="G23" s="646" t="s">
        <v>130</v>
      </c>
      <c r="H23" s="647" t="s">
        <v>131</v>
      </c>
      <c r="I23" s="648" t="s">
        <v>132</v>
      </c>
    </row>
    <row r="24" spans="1:10" ht="12.75" customHeight="1" x14ac:dyDescent="0.2">
      <c r="A24" s="1286" t="s">
        <v>1571</v>
      </c>
      <c r="B24" s="1286"/>
      <c r="C24" s="1286"/>
      <c r="D24" s="646" t="s">
        <v>508</v>
      </c>
      <c r="E24" s="649" t="s">
        <v>398</v>
      </c>
      <c r="F24" s="650" t="s">
        <v>95</v>
      </c>
      <c r="G24" s="404" t="s">
        <v>133</v>
      </c>
      <c r="H24" s="651" t="s">
        <v>395</v>
      </c>
      <c r="I24" s="652" t="s">
        <v>134</v>
      </c>
    </row>
    <row r="25" spans="1:10" ht="12.75" customHeight="1" x14ac:dyDescent="0.2">
      <c r="A25" s="1286"/>
      <c r="B25" s="1286"/>
      <c r="C25" s="1286"/>
      <c r="D25" s="407"/>
      <c r="E25" s="531"/>
      <c r="F25" s="409"/>
      <c r="G25" s="406"/>
      <c r="H25" s="1269" t="s">
        <v>1570</v>
      </c>
      <c r="I25" s="654">
        <f>E25*F25</f>
        <v>0</v>
      </c>
    </row>
    <row r="26" spans="1:10" s="539" customFormat="1" ht="12.75" customHeight="1" x14ac:dyDescent="0.2">
      <c r="A26" s="658"/>
      <c r="C26" s="659"/>
      <c r="D26" s="407"/>
      <c r="E26" s="531"/>
      <c r="F26" s="409"/>
      <c r="G26" s="406"/>
      <c r="H26" s="1269" t="s">
        <v>1615</v>
      </c>
      <c r="I26" s="654">
        <f>E26*F26</f>
        <v>0</v>
      </c>
    </row>
    <row r="27" spans="1:10" ht="12.75" customHeight="1" x14ac:dyDescent="0.2">
      <c r="A27" s="663" t="s">
        <v>1572</v>
      </c>
      <c r="C27" s="535"/>
      <c r="D27" s="536"/>
      <c r="E27" s="532"/>
      <c r="F27" s="632"/>
      <c r="G27" s="632"/>
      <c r="H27" s="632"/>
      <c r="I27" s="657"/>
    </row>
    <row r="28" spans="1:10" s="416" customFormat="1" ht="12.75" customHeight="1" x14ac:dyDescent="0.15">
      <c r="A28" s="664" t="s">
        <v>1573</v>
      </c>
      <c r="C28" s="665"/>
      <c r="D28" s="666"/>
      <c r="E28" s="667"/>
    </row>
    <row r="29" spans="1:10" s="416" customFormat="1" ht="12.75" customHeight="1" x14ac:dyDescent="0.15">
      <c r="A29" s="664" t="s">
        <v>1574</v>
      </c>
      <c r="C29" s="665"/>
      <c r="D29" s="666"/>
      <c r="E29" s="667"/>
    </row>
    <row r="30" spans="1:10" s="669" customFormat="1" ht="12.75" customHeight="1" x14ac:dyDescent="0.15">
      <c r="A30" s="668" t="s">
        <v>136</v>
      </c>
      <c r="C30" s="670"/>
      <c r="D30" s="671"/>
      <c r="E30" s="672"/>
    </row>
    <row r="31" spans="1:10" s="669" customFormat="1" ht="12.75" customHeight="1" x14ac:dyDescent="0.15">
      <c r="A31" s="673" t="s">
        <v>1575</v>
      </c>
      <c r="C31" s="670"/>
      <c r="D31" s="671"/>
    </row>
    <row r="32" spans="1:10" s="539" customFormat="1" ht="12.75" customHeight="1" x14ac:dyDescent="0.2">
      <c r="A32" s="674"/>
      <c r="B32" s="674"/>
      <c r="C32" s="675"/>
      <c r="D32" s="676"/>
      <c r="E32" s="677"/>
      <c r="F32" s="678"/>
      <c r="G32" s="674"/>
      <c r="H32" s="679"/>
      <c r="I32" s="680"/>
    </row>
    <row r="33" spans="1:9" s="539" customFormat="1" ht="12.75" customHeight="1" x14ac:dyDescent="0.25">
      <c r="A33" s="1272" t="s">
        <v>1592</v>
      </c>
      <c r="B33" s="80"/>
      <c r="C33" s="659"/>
      <c r="D33" s="646" t="s">
        <v>582</v>
      </c>
      <c r="E33" s="646" t="s">
        <v>1593</v>
      </c>
      <c r="F33" s="404" t="s">
        <v>1596</v>
      </c>
      <c r="G33" s="646" t="s">
        <v>130</v>
      </c>
      <c r="H33" s="647"/>
      <c r="I33" s="648" t="s">
        <v>132</v>
      </c>
    </row>
    <row r="34" spans="1:9" s="539" customFormat="1" ht="12.75" customHeight="1" x14ac:dyDescent="0.25">
      <c r="A34" s="1272"/>
      <c r="B34" s="80"/>
      <c r="C34" s="659"/>
      <c r="D34" s="646" t="s">
        <v>508</v>
      </c>
      <c r="E34" s="649" t="s">
        <v>1594</v>
      </c>
      <c r="F34" s="650" t="s">
        <v>1595</v>
      </c>
      <c r="G34" s="404" t="s">
        <v>133</v>
      </c>
      <c r="H34" s="1273"/>
      <c r="I34" s="652" t="s">
        <v>134</v>
      </c>
    </row>
    <row r="35" spans="1:9" s="539" customFormat="1" ht="12.75" customHeight="1" x14ac:dyDescent="0.25">
      <c r="A35" s="1272"/>
      <c r="B35" s="80"/>
      <c r="C35" s="659"/>
      <c r="D35" s="407"/>
      <c r="E35" s="531"/>
      <c r="F35" s="409"/>
      <c r="G35" s="406"/>
      <c r="H35" s="1274"/>
      <c r="I35" s="654">
        <f>E35*F35</f>
        <v>0</v>
      </c>
    </row>
    <row r="36" spans="1:9" s="539" customFormat="1" ht="12.75" customHeight="1" x14ac:dyDescent="0.2">
      <c r="A36" s="681"/>
      <c r="B36" s="80"/>
      <c r="C36" s="659"/>
      <c r="D36" s="660"/>
      <c r="E36" s="661"/>
      <c r="F36" s="533"/>
      <c r="G36" s="80"/>
      <c r="H36" s="537"/>
      <c r="I36" s="538"/>
    </row>
    <row r="37" spans="1:9" ht="12.75" customHeight="1" thickBot="1" x14ac:dyDescent="0.25">
      <c r="A37" s="692"/>
      <c r="B37" s="693"/>
      <c r="C37" s="694"/>
      <c r="D37" s="694"/>
      <c r="E37" s="694"/>
      <c r="F37" s="31"/>
      <c r="G37" s="31"/>
      <c r="H37" s="31"/>
      <c r="I37" s="31"/>
    </row>
    <row r="38" spans="1:9" ht="12.75" customHeight="1" thickTop="1" x14ac:dyDescent="0.25">
      <c r="A38" s="622" t="s">
        <v>708</v>
      </c>
      <c r="B38" s="623"/>
      <c r="C38" s="624"/>
      <c r="D38" s="624"/>
      <c r="E38" s="624"/>
      <c r="F38" s="695" t="s">
        <v>939</v>
      </c>
      <c r="G38" s="696" t="s">
        <v>940</v>
      </c>
      <c r="H38" s="696" t="s">
        <v>941</v>
      </c>
      <c r="I38" s="697" t="s">
        <v>942</v>
      </c>
    </row>
    <row r="39" spans="1:9" ht="12.75" customHeight="1" x14ac:dyDescent="0.2">
      <c r="A39" s="655" t="s">
        <v>943</v>
      </c>
      <c r="B39" s="19"/>
      <c r="C39" s="31"/>
      <c r="D39" s="31"/>
      <c r="E39" s="31"/>
      <c r="F39" s="698" t="s">
        <v>944</v>
      </c>
      <c r="G39" s="699" t="s">
        <v>945</v>
      </c>
      <c r="H39" s="699" t="s">
        <v>946</v>
      </c>
      <c r="I39" s="700" t="s">
        <v>947</v>
      </c>
    </row>
    <row r="40" spans="1:9" s="385" customFormat="1" ht="12.75" customHeight="1" x14ac:dyDescent="0.2">
      <c r="A40" s="655" t="s">
        <v>948</v>
      </c>
      <c r="B40" s="701"/>
      <c r="C40" s="690"/>
      <c r="D40" s="690"/>
      <c r="E40" s="690"/>
      <c r="F40" s="663" t="s">
        <v>949</v>
      </c>
      <c r="G40" s="630"/>
      <c r="H40" s="630"/>
      <c r="I40" s="630"/>
    </row>
    <row r="41" spans="1:9" s="385" customFormat="1" ht="12.75" customHeight="1" x14ac:dyDescent="0.2">
      <c r="A41" s="701"/>
      <c r="B41" s="701"/>
      <c r="C41" s="690"/>
      <c r="D41" s="690"/>
      <c r="E41" s="690"/>
      <c r="F41" s="690"/>
      <c r="G41" s="690"/>
      <c r="H41" s="630"/>
      <c r="I41" s="630"/>
    </row>
    <row r="42" spans="1:9" ht="12.75" customHeight="1" x14ac:dyDescent="0.25">
      <c r="A42" s="639" t="s">
        <v>950</v>
      </c>
      <c r="B42" s="31"/>
      <c r="C42" s="646"/>
      <c r="D42" s="642"/>
      <c r="E42" s="642"/>
      <c r="F42" s="642"/>
      <c r="G42" s="702"/>
      <c r="H42" s="702"/>
      <c r="I42" s="635"/>
    </row>
    <row r="43" spans="1:9" ht="12.75" customHeight="1" x14ac:dyDescent="0.25">
      <c r="A43" s="639"/>
      <c r="B43" s="31"/>
      <c r="C43" s="646"/>
      <c r="D43" s="642"/>
      <c r="E43" s="642"/>
      <c r="F43" s="642"/>
      <c r="G43" s="702"/>
      <c r="H43" s="702"/>
      <c r="I43" s="635"/>
    </row>
    <row r="44" spans="1:9" ht="12.75" customHeight="1" x14ac:dyDescent="0.2">
      <c r="A44" s="703" t="s">
        <v>951</v>
      </c>
      <c r="B44" s="704" t="s">
        <v>952</v>
      </c>
      <c r="C44" s="705" t="s">
        <v>953</v>
      </c>
      <c r="D44" s="646" t="s">
        <v>188</v>
      </c>
      <c r="E44" s="646" t="s">
        <v>184</v>
      </c>
      <c r="F44" s="646" t="s">
        <v>1124</v>
      </c>
      <c r="G44" s="646" t="s">
        <v>954</v>
      </c>
      <c r="H44" s="647" t="s">
        <v>955</v>
      </c>
      <c r="I44" s="648" t="s">
        <v>956</v>
      </c>
    </row>
    <row r="45" spans="1:9" ht="12.75" customHeight="1" x14ac:dyDescent="0.2">
      <c r="A45" s="706" t="s">
        <v>957</v>
      </c>
      <c r="B45" s="707" t="s">
        <v>1131</v>
      </c>
      <c r="C45" s="708" t="s">
        <v>112</v>
      </c>
      <c r="D45" s="646" t="s">
        <v>461</v>
      </c>
      <c r="E45" s="646" t="s">
        <v>958</v>
      </c>
      <c r="F45" s="404" t="s">
        <v>959</v>
      </c>
      <c r="G45" s="404" t="s">
        <v>960</v>
      </c>
      <c r="H45" s="709" t="s">
        <v>961</v>
      </c>
      <c r="I45" s="652" t="s">
        <v>509</v>
      </c>
    </row>
    <row r="46" spans="1:9" ht="12.75" customHeight="1" x14ac:dyDescent="0.2">
      <c r="A46" s="710" t="s">
        <v>962</v>
      </c>
      <c r="B46" s="711" t="s">
        <v>963</v>
      </c>
      <c r="C46" s="712">
        <v>350</v>
      </c>
      <c r="D46" s="713"/>
      <c r="E46" s="714"/>
      <c r="F46" s="409"/>
      <c r="G46" s="406"/>
      <c r="H46" s="715">
        <v>36</v>
      </c>
      <c r="I46" s="409">
        <f>E46*F46</f>
        <v>0</v>
      </c>
    </row>
    <row r="47" spans="1:9" ht="12.75" customHeight="1" x14ac:dyDescent="0.2">
      <c r="A47" s="710" t="s">
        <v>964</v>
      </c>
      <c r="B47" s="716" t="s">
        <v>965</v>
      </c>
      <c r="C47" s="712">
        <v>370</v>
      </c>
      <c r="D47" s="713"/>
      <c r="E47" s="714"/>
      <c r="F47" s="409"/>
      <c r="G47" s="406"/>
      <c r="H47" s="715">
        <v>65</v>
      </c>
      <c r="I47" s="409">
        <f>E47*F47</f>
        <v>0</v>
      </c>
    </row>
    <row r="48" spans="1:9" ht="12.75" customHeight="1" x14ac:dyDescent="0.2">
      <c r="A48" s="710" t="s">
        <v>942</v>
      </c>
      <c r="B48" s="711" t="s">
        <v>966</v>
      </c>
      <c r="C48" s="712">
        <v>360</v>
      </c>
      <c r="D48" s="713"/>
      <c r="E48" s="714"/>
      <c r="F48" s="409"/>
      <c r="G48" s="406"/>
      <c r="H48" s="715">
        <v>38</v>
      </c>
      <c r="I48" s="409">
        <f>E48*F48</f>
        <v>0</v>
      </c>
    </row>
    <row r="49" spans="1:9" ht="12.75" customHeight="1" x14ac:dyDescent="0.2">
      <c r="A49" s="710" t="s">
        <v>967</v>
      </c>
      <c r="B49" s="717" t="s">
        <v>968</v>
      </c>
      <c r="C49" s="712">
        <v>424</v>
      </c>
      <c r="D49" s="713"/>
      <c r="E49" s="714"/>
      <c r="F49" s="409"/>
      <c r="G49" s="406"/>
      <c r="H49" s="715">
        <v>24</v>
      </c>
      <c r="I49" s="409">
        <f>E49*F49</f>
        <v>0</v>
      </c>
    </row>
    <row r="50" spans="1:9" ht="12.75" customHeight="1" x14ac:dyDescent="0.2">
      <c r="A50" s="710" t="s">
        <v>969</v>
      </c>
      <c r="B50" s="711" t="s">
        <v>399</v>
      </c>
      <c r="C50" s="712">
        <v>409</v>
      </c>
      <c r="D50" s="713"/>
      <c r="E50" s="714"/>
      <c r="F50" s="409"/>
      <c r="G50" s="406"/>
      <c r="H50" s="715">
        <v>79</v>
      </c>
      <c r="I50" s="409">
        <f>E50*F50</f>
        <v>0</v>
      </c>
    </row>
    <row r="51" spans="1:9" ht="12.75" customHeight="1" thickBot="1" x14ac:dyDescent="0.25">
      <c r="A51" s="718"/>
      <c r="B51" s="719"/>
      <c r="C51" s="536"/>
      <c r="D51" s="720"/>
      <c r="E51" s="632"/>
      <c r="F51" s="721"/>
      <c r="G51" s="721"/>
      <c r="H51" s="722"/>
      <c r="I51" s="723"/>
    </row>
    <row r="52" spans="1:9" ht="21.75" customHeight="1" thickBot="1" x14ac:dyDescent="0.3">
      <c r="A52" s="1291" t="s">
        <v>970</v>
      </c>
      <c r="B52" s="1291"/>
      <c r="C52" s="1291"/>
      <c r="D52" s="1291"/>
      <c r="E52" s="1291"/>
      <c r="F52" s="1291"/>
      <c r="G52" s="724"/>
      <c r="H52" s="684" t="s">
        <v>400</v>
      </c>
      <c r="I52" s="685">
        <f>SUM(I46:I50)</f>
        <v>0</v>
      </c>
    </row>
    <row r="53" spans="1:9" ht="21.75" customHeight="1" x14ac:dyDescent="0.2">
      <c r="A53" s="1287" t="s">
        <v>678</v>
      </c>
      <c r="B53" s="1287"/>
      <c r="C53" s="1287"/>
      <c r="D53" s="1287"/>
      <c r="E53" s="1287"/>
      <c r="F53" s="1287"/>
      <c r="G53" s="1287"/>
      <c r="H53" s="1287"/>
      <c r="I53" s="1287"/>
    </row>
    <row r="54" spans="1:9" ht="12.75" customHeight="1" x14ac:dyDescent="0.2">
      <c r="A54" s="725"/>
      <c r="B54" s="725"/>
      <c r="C54" s="725"/>
      <c r="D54" s="725"/>
      <c r="E54" s="725"/>
      <c r="F54" s="725"/>
      <c r="G54" s="725"/>
      <c r="H54" s="725"/>
      <c r="I54" s="725"/>
    </row>
    <row r="55" spans="1:9" s="540" customFormat="1" ht="12.75" customHeight="1" x14ac:dyDescent="0.2">
      <c r="A55" s="660"/>
      <c r="B55" s="661"/>
      <c r="C55" s="533"/>
      <c r="D55" s="533"/>
      <c r="F55" s="660"/>
      <c r="G55" s="661"/>
      <c r="H55" s="533"/>
      <c r="I55" s="533"/>
    </row>
    <row r="56" spans="1:9" ht="12.75" customHeight="1" x14ac:dyDescent="0.25">
      <c r="A56" s="639" t="s">
        <v>971</v>
      </c>
      <c r="B56" s="31"/>
      <c r="C56" s="646"/>
      <c r="D56" s="642"/>
      <c r="E56" s="642"/>
      <c r="F56" s="642"/>
      <c r="G56" s="702"/>
      <c r="H56" s="702"/>
      <c r="I56" s="635"/>
    </row>
    <row r="57" spans="1:9" ht="12.75" customHeight="1" x14ac:dyDescent="0.25">
      <c r="A57" s="639"/>
      <c r="B57" s="31"/>
      <c r="C57" s="646"/>
      <c r="D57" s="642"/>
      <c r="E57" s="642"/>
      <c r="F57" s="642"/>
      <c r="G57" s="702"/>
      <c r="H57" s="702"/>
      <c r="I57" s="635"/>
    </row>
    <row r="58" spans="1:9" ht="12.75" customHeight="1" x14ac:dyDescent="0.2">
      <c r="A58" s="703" t="s">
        <v>951</v>
      </c>
      <c r="B58" s="704" t="s">
        <v>952</v>
      </c>
      <c r="C58" s="705" t="s">
        <v>953</v>
      </c>
      <c r="D58" s="646" t="s">
        <v>188</v>
      </c>
      <c r="E58" s="646" t="s">
        <v>184</v>
      </c>
      <c r="F58" s="646" t="s">
        <v>1124</v>
      </c>
      <c r="G58" s="646" t="s">
        <v>954</v>
      </c>
      <c r="H58" s="647" t="s">
        <v>955</v>
      </c>
      <c r="I58" s="648" t="s">
        <v>956</v>
      </c>
    </row>
    <row r="59" spans="1:9" ht="12.75" customHeight="1" x14ac:dyDescent="0.2">
      <c r="A59" s="706" t="s">
        <v>972</v>
      </c>
      <c r="B59" s="707" t="s">
        <v>1131</v>
      </c>
      <c r="C59" s="708" t="s">
        <v>112</v>
      </c>
      <c r="D59" s="646" t="s">
        <v>461</v>
      </c>
      <c r="E59" s="646" t="s">
        <v>973</v>
      </c>
      <c r="F59" s="404" t="s">
        <v>959</v>
      </c>
      <c r="G59" s="404" t="s">
        <v>960</v>
      </c>
      <c r="H59" s="709" t="s">
        <v>961</v>
      </c>
      <c r="I59" s="652" t="s">
        <v>509</v>
      </c>
    </row>
    <row r="60" spans="1:9" ht="12.75" customHeight="1" x14ac:dyDescent="0.2">
      <c r="A60" s="710" t="s">
        <v>974</v>
      </c>
      <c r="B60" s="711" t="s">
        <v>399</v>
      </c>
      <c r="C60" s="712">
        <v>409</v>
      </c>
      <c r="D60" s="713"/>
      <c r="E60" s="714"/>
      <c r="F60" s="409"/>
      <c r="G60" s="406"/>
      <c r="H60" s="715">
        <v>79</v>
      </c>
      <c r="I60" s="409">
        <f>E60*F60</f>
        <v>0</v>
      </c>
    </row>
    <row r="61" spans="1:9" ht="12.75" customHeight="1" x14ac:dyDescent="0.2">
      <c r="A61" s="710" t="s">
        <v>975</v>
      </c>
      <c r="B61" s="716" t="s">
        <v>976</v>
      </c>
      <c r="C61" s="712">
        <v>410</v>
      </c>
      <c r="D61" s="713"/>
      <c r="E61" s="714"/>
      <c r="F61" s="409"/>
      <c r="G61" s="406"/>
      <c r="H61" s="715">
        <v>176</v>
      </c>
      <c r="I61" s="409">
        <f>E61*F61</f>
        <v>0</v>
      </c>
    </row>
    <row r="62" spans="1:9" ht="12.75" customHeight="1" x14ac:dyDescent="0.2">
      <c r="A62" s="710" t="s">
        <v>974</v>
      </c>
      <c r="B62" s="711" t="s">
        <v>977</v>
      </c>
      <c r="C62" s="712">
        <v>421</v>
      </c>
      <c r="D62" s="713"/>
      <c r="E62" s="714"/>
      <c r="F62" s="409"/>
      <c r="G62" s="406"/>
      <c r="H62" s="715">
        <v>54</v>
      </c>
      <c r="I62" s="409">
        <f>E62*F62</f>
        <v>0</v>
      </c>
    </row>
    <row r="63" spans="1:9" ht="12.75" customHeight="1" x14ac:dyDescent="0.2">
      <c r="A63" s="710" t="s">
        <v>975</v>
      </c>
      <c r="B63" s="711" t="s">
        <v>978</v>
      </c>
      <c r="C63" s="712">
        <v>422</v>
      </c>
      <c r="D63" s="713"/>
      <c r="E63" s="714"/>
      <c r="F63" s="409"/>
      <c r="G63" s="406"/>
      <c r="H63" s="715">
        <v>94</v>
      </c>
      <c r="I63" s="409">
        <f>E63*F63</f>
        <v>0</v>
      </c>
    </row>
    <row r="64" spans="1:9" ht="12.75" customHeight="1" x14ac:dyDescent="0.2">
      <c r="A64" s="710" t="s">
        <v>967</v>
      </c>
      <c r="B64" s="717" t="s">
        <v>968</v>
      </c>
      <c r="C64" s="712">
        <v>424</v>
      </c>
      <c r="D64" s="713"/>
      <c r="E64" s="714"/>
      <c r="F64" s="409"/>
      <c r="G64" s="406"/>
      <c r="H64" s="715">
        <v>24</v>
      </c>
      <c r="I64" s="409">
        <f>E64*F64</f>
        <v>0</v>
      </c>
    </row>
    <row r="65" spans="1:10" ht="12.75" customHeight="1" thickBot="1" x14ac:dyDescent="0.25">
      <c r="A65" s="718"/>
      <c r="B65" s="719"/>
      <c r="C65" s="536"/>
      <c r="D65" s="720"/>
      <c r="E65" s="632"/>
      <c r="F65" s="721"/>
      <c r="G65" s="721"/>
      <c r="H65" s="722"/>
      <c r="I65" s="723"/>
    </row>
    <row r="66" spans="1:10" ht="21.75" customHeight="1" thickBot="1" x14ac:dyDescent="0.3">
      <c r="A66" s="1287" t="s">
        <v>679</v>
      </c>
      <c r="B66" s="1287"/>
      <c r="C66" s="1287"/>
      <c r="D66" s="1287"/>
      <c r="E66" s="1287"/>
      <c r="F66" s="1287"/>
      <c r="G66" s="642"/>
      <c r="H66" s="684" t="s">
        <v>401</v>
      </c>
      <c r="I66" s="685">
        <f>SUM(I60:I64)</f>
        <v>0</v>
      </c>
    </row>
    <row r="67" spans="1:10" s="540" customFormat="1" ht="12.75" customHeight="1" x14ac:dyDescent="0.2">
      <c r="A67" s="727"/>
      <c r="B67" s="80"/>
      <c r="C67" s="80"/>
      <c r="D67" s="83"/>
      <c r="E67" s="83"/>
      <c r="F67" s="83"/>
      <c r="G67" s="80"/>
      <c r="H67" s="537"/>
      <c r="I67" s="538"/>
    </row>
    <row r="68" spans="1:10" s="682" customFormat="1" ht="12.75" customHeight="1" x14ac:dyDescent="0.2">
      <c r="A68" s="1285" t="s">
        <v>706</v>
      </c>
      <c r="B68" s="1285"/>
      <c r="C68" s="1285"/>
      <c r="D68" s="1285"/>
      <c r="E68" s="1285"/>
      <c r="F68" s="1285"/>
      <c r="G68" s="1285"/>
      <c r="H68" s="1285"/>
      <c r="I68" s="1285"/>
    </row>
    <row r="69" spans="1:10" s="682" customFormat="1" ht="12.75" customHeight="1" x14ac:dyDescent="0.2">
      <c r="A69" s="728"/>
      <c r="B69" s="728"/>
      <c r="C69" s="728"/>
      <c r="D69" s="728"/>
      <c r="E69" s="728"/>
      <c r="F69" s="728"/>
      <c r="G69" s="728"/>
      <c r="H69" s="728"/>
      <c r="I69" s="728"/>
    </row>
    <row r="70" spans="1:10" s="540" customFormat="1" ht="12.75" customHeight="1" thickBot="1" x14ac:dyDescent="0.25">
      <c r="A70" s="727"/>
      <c r="B70" s="80"/>
      <c r="C70" s="80"/>
      <c r="D70" s="83"/>
      <c r="E70" s="83"/>
      <c r="F70" s="83"/>
      <c r="G70" s="80"/>
      <c r="H70" s="80"/>
      <c r="I70" s="80"/>
    </row>
    <row r="71" spans="1:10" ht="12.75" customHeight="1" thickTop="1" x14ac:dyDescent="0.25">
      <c r="A71" s="622" t="s">
        <v>979</v>
      </c>
      <c r="B71" s="623"/>
      <c r="C71" s="624"/>
      <c r="D71" s="624"/>
      <c r="E71" s="624"/>
      <c r="F71" s="624"/>
      <c r="G71" s="625"/>
      <c r="H71" s="625"/>
      <c r="I71" s="625"/>
    </row>
    <row r="72" spans="1:10" ht="12.75" customHeight="1" x14ac:dyDescent="0.25">
      <c r="A72" s="628"/>
      <c r="B72" s="19"/>
      <c r="C72" s="31"/>
      <c r="D72" s="31"/>
      <c r="E72" s="31"/>
      <c r="F72" s="729"/>
      <c r="G72" s="730"/>
      <c r="H72" s="731"/>
      <c r="I72" s="657"/>
    </row>
    <row r="73" spans="1:10" s="539" customFormat="1" ht="12.75" customHeight="1" x14ac:dyDescent="0.2">
      <c r="A73" s="682"/>
      <c r="C73" s="732"/>
      <c r="D73" s="662"/>
      <c r="E73" s="662"/>
      <c r="F73" s="662"/>
      <c r="G73" s="683"/>
      <c r="H73" s="732"/>
      <c r="I73" s="662"/>
    </row>
    <row r="74" spans="1:10" s="385" customFormat="1" ht="12.75" customHeight="1" x14ac:dyDescent="0.25">
      <c r="A74" s="1185" t="s">
        <v>1577</v>
      </c>
      <c r="B74" s="533"/>
      <c r="C74" s="731"/>
      <c r="D74" s="657"/>
      <c r="E74" s="657"/>
      <c r="F74" s="657"/>
      <c r="G74" s="687"/>
      <c r="H74" s="732"/>
      <c r="I74" s="746"/>
      <c r="J74" s="690"/>
    </row>
    <row r="75" spans="1:10" s="539" customFormat="1" ht="12.75" customHeight="1" x14ac:dyDescent="0.25">
      <c r="A75" s="791" t="s">
        <v>707</v>
      </c>
      <c r="C75" s="540"/>
      <c r="D75" s="662"/>
      <c r="E75" s="662"/>
      <c r="F75" s="662"/>
      <c r="G75" s="683"/>
      <c r="I75" s="734" t="s">
        <v>980</v>
      </c>
    </row>
    <row r="76" spans="1:10" s="539" customFormat="1" ht="12.75" customHeight="1" x14ac:dyDescent="0.2">
      <c r="A76" s="682"/>
      <c r="B76" s="735"/>
      <c r="C76" s="732"/>
      <c r="D76" s="662"/>
      <c r="E76" s="662"/>
      <c r="F76" s="662"/>
      <c r="G76" s="683"/>
      <c r="H76" s="732"/>
      <c r="I76" s="662"/>
    </row>
    <row r="77" spans="1:10" s="539" customFormat="1" ht="12.75" customHeight="1" x14ac:dyDescent="0.2">
      <c r="A77" s="113" t="s">
        <v>402</v>
      </c>
      <c r="B77" s="533"/>
      <c r="C77" s="540"/>
      <c r="D77" s="662"/>
      <c r="E77" s="662"/>
      <c r="F77" s="662"/>
      <c r="G77" s="739" t="s">
        <v>531</v>
      </c>
      <c r="H77" s="736"/>
    </row>
    <row r="78" spans="1:10" s="539" customFormat="1" ht="12.75" customHeight="1" x14ac:dyDescent="0.2">
      <c r="A78" s="791" t="s">
        <v>981</v>
      </c>
      <c r="C78" s="732"/>
      <c r="D78" s="662"/>
      <c r="E78" s="662"/>
      <c r="F78" s="662"/>
      <c r="G78" s="683"/>
      <c r="H78" s="732"/>
      <c r="I78" s="662"/>
    </row>
    <row r="79" spans="1:10" s="539" customFormat="1" ht="12.75" customHeight="1" x14ac:dyDescent="0.2">
      <c r="A79" s="737" t="s">
        <v>403</v>
      </c>
      <c r="B79" s="533"/>
      <c r="C79" s="540"/>
      <c r="D79" s="662"/>
      <c r="E79" s="662"/>
      <c r="F79" s="662"/>
      <c r="G79" s="739" t="s">
        <v>982</v>
      </c>
      <c r="H79" s="736"/>
    </row>
    <row r="80" spans="1:10" s="539" customFormat="1" ht="12.75" customHeight="1" x14ac:dyDescent="0.2">
      <c r="A80" s="791" t="s">
        <v>530</v>
      </c>
      <c r="C80" s="540"/>
      <c r="D80" s="662"/>
      <c r="E80" s="662"/>
      <c r="F80" s="662"/>
      <c r="G80" s="739" t="s">
        <v>1348</v>
      </c>
      <c r="H80" s="736"/>
      <c r="I80" s="686" t="s">
        <v>1349</v>
      </c>
    </row>
    <row r="81" spans="1:10" s="539" customFormat="1" ht="12.75" customHeight="1" x14ac:dyDescent="0.2">
      <c r="A81" s="738"/>
      <c r="B81" s="533"/>
      <c r="C81" s="540"/>
      <c r="D81" s="662"/>
      <c r="E81" s="662"/>
      <c r="F81" s="662"/>
      <c r="G81" s="739" t="s">
        <v>436</v>
      </c>
      <c r="H81" s="736"/>
    </row>
    <row r="82" spans="1:10" s="539" customFormat="1" ht="12.75" customHeight="1" thickBot="1" x14ac:dyDescent="0.25">
      <c r="A82" s="738"/>
      <c r="B82" s="533"/>
      <c r="C82" s="540"/>
      <c r="D82" s="662"/>
      <c r="E82" s="662"/>
      <c r="F82" s="662"/>
    </row>
    <row r="83" spans="1:10" s="539" customFormat="1" ht="12.75" customHeight="1" thickBot="1" x14ac:dyDescent="0.3">
      <c r="A83" s="738"/>
      <c r="B83" s="533"/>
      <c r="C83" s="540"/>
      <c r="D83" s="662"/>
      <c r="E83" s="662"/>
      <c r="F83" s="662"/>
      <c r="G83" s="683"/>
      <c r="H83" s="740" t="s">
        <v>983</v>
      </c>
      <c r="I83" s="685">
        <f>SUM(H77:H82)</f>
        <v>0</v>
      </c>
    </row>
    <row r="84" spans="1:10" s="539" customFormat="1" ht="12.75" customHeight="1" x14ac:dyDescent="0.25">
      <c r="A84" s="738"/>
      <c r="B84" s="533"/>
      <c r="C84" s="540"/>
      <c r="D84" s="662"/>
      <c r="E84" s="662"/>
      <c r="G84" s="80"/>
      <c r="H84" s="744"/>
      <c r="I84" s="734" t="s">
        <v>984</v>
      </c>
    </row>
    <row r="85" spans="1:10" s="742" customFormat="1" ht="12.75" customHeight="1" x14ac:dyDescent="0.2">
      <c r="A85" s="113"/>
      <c r="B85" s="741"/>
      <c r="D85" s="743"/>
      <c r="E85" s="743"/>
      <c r="F85" s="743"/>
      <c r="G85" s="733"/>
    </row>
    <row r="86" spans="1:10" s="540" customFormat="1" ht="12.75" customHeight="1" thickBot="1" x14ac:dyDescent="0.25">
      <c r="A86" s="890"/>
      <c r="B86" s="891"/>
      <c r="C86" s="891"/>
      <c r="D86" s="892"/>
      <c r="E86" s="892"/>
      <c r="F86" s="892"/>
      <c r="G86" s="891"/>
      <c r="H86" s="909"/>
      <c r="I86" s="910"/>
      <c r="J86" s="691" t="s">
        <v>985</v>
      </c>
    </row>
    <row r="87" spans="1:10" s="540" customFormat="1" ht="12.75" customHeight="1" thickTop="1" x14ac:dyDescent="0.2">
      <c r="A87" s="727"/>
      <c r="B87" s="80"/>
      <c r="C87" s="80"/>
      <c r="D87" s="83"/>
      <c r="E87" s="83"/>
      <c r="F87" s="83"/>
      <c r="G87" s="80"/>
      <c r="H87" s="537"/>
      <c r="I87" s="538"/>
    </row>
    <row r="88" spans="1:10" s="540" customFormat="1" ht="12.75" customHeight="1" x14ac:dyDescent="0.2">
      <c r="A88" s="727"/>
      <c r="B88" s="80"/>
      <c r="C88" s="80"/>
      <c r="D88" s="83"/>
      <c r="E88" s="83"/>
      <c r="F88" s="83"/>
      <c r="G88" s="80"/>
      <c r="H88" s="537"/>
      <c r="I88" s="538"/>
    </row>
    <row r="89" spans="1:10" s="540" customFormat="1" ht="12.75" customHeight="1" x14ac:dyDescent="0.2">
      <c r="A89" s="727"/>
      <c r="B89" s="80"/>
      <c r="C89" s="80"/>
      <c r="D89" s="83"/>
      <c r="E89" s="83"/>
      <c r="F89" s="83"/>
      <c r="G89" s="80"/>
      <c r="H89" s="537"/>
      <c r="I89" s="538"/>
    </row>
    <row r="90" spans="1:10" s="540" customFormat="1" ht="12.75" customHeight="1" thickBot="1" x14ac:dyDescent="0.25">
      <c r="A90" s="727"/>
      <c r="B90" s="80"/>
      <c r="C90" s="80"/>
      <c r="D90" s="83"/>
      <c r="E90" s="83"/>
      <c r="F90" s="83"/>
      <c r="G90" s="80"/>
      <c r="H90" s="537"/>
      <c r="I90" s="538"/>
    </row>
    <row r="91" spans="1:10" ht="12.75" customHeight="1" thickTop="1" x14ac:dyDescent="0.25">
      <c r="A91" s="622" t="s">
        <v>986</v>
      </c>
      <c r="B91" s="623"/>
      <c r="C91" s="624"/>
      <c r="D91" s="624"/>
      <c r="E91" s="624"/>
      <c r="F91" s="624"/>
      <c r="G91" s="625"/>
      <c r="H91" s="626"/>
      <c r="I91" s="627"/>
    </row>
    <row r="92" spans="1:10" s="540" customFormat="1" ht="12.75" customHeight="1" x14ac:dyDescent="0.2">
      <c r="A92" s="660"/>
      <c r="B92" s="661"/>
      <c r="C92" s="533"/>
      <c r="D92" s="533"/>
      <c r="F92" s="660"/>
      <c r="G92" s="661"/>
      <c r="H92" s="533"/>
      <c r="I92" s="533"/>
    </row>
    <row r="93" spans="1:10" s="385" customFormat="1" ht="12.75" customHeight="1" x14ac:dyDescent="0.2">
      <c r="A93" s="747" t="s">
        <v>1582</v>
      </c>
      <c r="B93" s="632"/>
      <c r="C93" s="731"/>
      <c r="D93" s="657"/>
      <c r="E93" s="657"/>
      <c r="F93" s="657"/>
      <c r="G93" s="687"/>
      <c r="H93" s="731"/>
      <c r="I93" s="657"/>
    </row>
    <row r="94" spans="1:10" s="385" customFormat="1" ht="12.75" customHeight="1" x14ac:dyDescent="0.2">
      <c r="A94" s="747" t="s">
        <v>987</v>
      </c>
      <c r="B94" s="632"/>
      <c r="C94" s="731"/>
      <c r="D94" s="657"/>
      <c r="E94" s="657"/>
      <c r="F94" s="657"/>
      <c r="G94" s="687"/>
      <c r="H94" s="731"/>
      <c r="I94" s="657"/>
    </row>
    <row r="95" spans="1:10" s="385" customFormat="1" ht="12.75" customHeight="1" x14ac:dyDescent="0.2">
      <c r="A95" s="748"/>
      <c r="B95" s="632"/>
      <c r="C95" s="731"/>
      <c r="D95" s="657"/>
      <c r="E95" s="657"/>
      <c r="F95" s="657"/>
      <c r="G95" s="687"/>
      <c r="H95" s="731"/>
      <c r="I95" s="749"/>
    </row>
    <row r="96" spans="1:10" ht="12.75" customHeight="1" x14ac:dyDescent="0.2">
      <c r="A96" s="19" t="s">
        <v>1580</v>
      </c>
      <c r="B96" s="31"/>
      <c r="C96" s="31"/>
      <c r="D96" s="19"/>
      <c r="E96" s="314"/>
      <c r="F96" s="751" t="s">
        <v>137</v>
      </c>
      <c r="G96" s="751" t="s">
        <v>989</v>
      </c>
      <c r="H96" s="751" t="s">
        <v>990</v>
      </c>
      <c r="I96" s="652" t="s">
        <v>527</v>
      </c>
    </row>
    <row r="97" spans="1:9" ht="12.75" customHeight="1" x14ac:dyDescent="0.2">
      <c r="A97" s="752" t="s">
        <v>404</v>
      </c>
      <c r="B97" s="31"/>
      <c r="C97" s="31"/>
      <c r="D97" s="19"/>
      <c r="E97" s="750" t="s">
        <v>991</v>
      </c>
      <c r="F97" s="406"/>
      <c r="G97" s="394"/>
      <c r="H97" s="395"/>
      <c r="I97" s="395">
        <f>G97*H97</f>
        <v>0</v>
      </c>
    </row>
    <row r="98" spans="1:9" ht="12.75" customHeight="1" x14ac:dyDescent="0.2">
      <c r="A98" s="752" t="s">
        <v>405</v>
      </c>
      <c r="B98" s="31"/>
      <c r="C98" s="31"/>
      <c r="D98" s="19"/>
      <c r="E98" s="750" t="s">
        <v>992</v>
      </c>
      <c r="F98" s="406"/>
      <c r="G98" s="394"/>
      <c r="H98" s="395"/>
      <c r="I98" s="395">
        <f>G98*H98</f>
        <v>0</v>
      </c>
    </row>
    <row r="99" spans="1:9" ht="12.75" customHeight="1" x14ac:dyDescent="0.2">
      <c r="A99" s="1184" t="s">
        <v>1579</v>
      </c>
      <c r="B99" s="31"/>
      <c r="C99" s="31"/>
      <c r="D99" s="19"/>
      <c r="E99" s="750" t="s">
        <v>1322</v>
      </c>
      <c r="F99" s="406"/>
      <c r="G99" s="394"/>
      <c r="H99" s="395"/>
      <c r="I99" s="395">
        <f>G99*H99</f>
        <v>0</v>
      </c>
    </row>
    <row r="100" spans="1:9" ht="12.75" customHeight="1" x14ac:dyDescent="0.2">
      <c r="B100" s="31"/>
      <c r="C100" s="31"/>
      <c r="D100" s="19"/>
      <c r="E100" s="314"/>
      <c r="G100" s="31"/>
      <c r="H100" s="31"/>
      <c r="I100" s="26"/>
    </row>
    <row r="101" spans="1:9" ht="12.75" customHeight="1" x14ac:dyDescent="0.2">
      <c r="A101" s="19" t="s">
        <v>1581</v>
      </c>
      <c r="B101" s="31"/>
      <c r="C101" s="31"/>
      <c r="D101" s="19"/>
      <c r="E101" s="314"/>
      <c r="F101" s="751" t="s">
        <v>137</v>
      </c>
      <c r="G101" s="751" t="s">
        <v>989</v>
      </c>
      <c r="H101" s="751" t="s">
        <v>990</v>
      </c>
      <c r="I101" s="652" t="s">
        <v>527</v>
      </c>
    </row>
    <row r="102" spans="1:9" ht="12.75" customHeight="1" x14ac:dyDescent="0.2">
      <c r="A102" s="752" t="s">
        <v>406</v>
      </c>
      <c r="B102" s="31"/>
      <c r="C102" s="31"/>
      <c r="D102" s="19"/>
      <c r="E102" s="750" t="s">
        <v>373</v>
      </c>
      <c r="F102" s="406"/>
      <c r="G102" s="394"/>
      <c r="H102" s="395"/>
      <c r="I102" s="395">
        <f>G102*H102</f>
        <v>0</v>
      </c>
    </row>
    <row r="103" spans="1:9" ht="12.75" customHeight="1" x14ac:dyDescent="0.2">
      <c r="A103" s="752" t="s">
        <v>407</v>
      </c>
      <c r="B103" s="31"/>
      <c r="C103" s="31"/>
      <c r="D103" s="19"/>
      <c r="E103" s="750" t="s">
        <v>374</v>
      </c>
      <c r="F103" s="406"/>
      <c r="G103" s="394"/>
      <c r="H103" s="395"/>
      <c r="I103" s="395">
        <f>G103*H103</f>
        <v>0</v>
      </c>
    </row>
    <row r="104" spans="1:9" ht="12.75" customHeight="1" x14ac:dyDescent="0.2">
      <c r="A104" s="752" t="s">
        <v>519</v>
      </c>
      <c r="B104" s="31"/>
      <c r="C104" s="31"/>
      <c r="D104" s="19"/>
      <c r="E104" s="750" t="s">
        <v>375</v>
      </c>
      <c r="F104" s="406"/>
      <c r="G104" s="394"/>
      <c r="H104" s="395"/>
      <c r="I104" s="395">
        <f>G104*H104</f>
        <v>0</v>
      </c>
    </row>
    <row r="105" spans="1:9" ht="12.75" customHeight="1" x14ac:dyDescent="0.2">
      <c r="A105" s="1184" t="s">
        <v>1578</v>
      </c>
      <c r="B105" s="31"/>
      <c r="C105" s="31"/>
      <c r="D105" s="19"/>
      <c r="E105" s="750" t="s">
        <v>1322</v>
      </c>
      <c r="F105" s="406"/>
      <c r="G105" s="394"/>
      <c r="H105" s="395"/>
      <c r="I105" s="395">
        <f>G105*H105</f>
        <v>0</v>
      </c>
    </row>
    <row r="106" spans="1:9" ht="12.75" customHeight="1" x14ac:dyDescent="0.2">
      <c r="A106" s="752"/>
      <c r="B106" s="31"/>
      <c r="C106" s="31"/>
      <c r="D106" s="19"/>
      <c r="E106" s="314"/>
      <c r="F106" s="753"/>
      <c r="G106" s="428"/>
      <c r="H106" s="656"/>
      <c r="I106" s="754"/>
    </row>
    <row r="107" spans="1:9" s="416" customFormat="1" ht="12.75" customHeight="1" x14ac:dyDescent="0.15">
      <c r="A107" s="755" t="s">
        <v>1583</v>
      </c>
      <c r="B107" s="756"/>
      <c r="C107" s="756"/>
      <c r="D107" s="757"/>
      <c r="E107" s="758"/>
      <c r="F107" s="759"/>
      <c r="G107" s="760"/>
      <c r="H107" s="761"/>
      <c r="I107" s="761"/>
    </row>
    <row r="108" spans="1:9" ht="12.75" customHeight="1" thickBot="1" x14ac:dyDescent="0.25">
      <c r="A108" s="762"/>
      <c r="B108" s="763"/>
      <c r="C108" s="763"/>
      <c r="D108" s="764"/>
      <c r="E108" s="764"/>
      <c r="F108" s="764"/>
      <c r="G108" s="763"/>
      <c r="H108" s="763"/>
      <c r="I108" s="763"/>
    </row>
    <row r="109" spans="1:9" ht="12.75" customHeight="1" thickTop="1" x14ac:dyDescent="0.2">
      <c r="A109" s="765"/>
      <c r="B109" s="31"/>
      <c r="C109" s="31"/>
      <c r="D109" s="19"/>
      <c r="E109" s="19"/>
      <c r="F109" s="19"/>
      <c r="G109" s="31"/>
      <c r="H109" s="31"/>
      <c r="I109" s="31"/>
    </row>
    <row r="110" spans="1:9" ht="12.75" customHeight="1" x14ac:dyDescent="0.25">
      <c r="A110" s="628" t="s">
        <v>528</v>
      </c>
      <c r="B110" s="19"/>
      <c r="C110" s="31"/>
      <c r="D110" s="31"/>
      <c r="E110" s="31"/>
      <c r="F110" s="31"/>
      <c r="G110" s="31"/>
      <c r="H110" s="31"/>
      <c r="I110" s="31"/>
    </row>
    <row r="111" spans="1:9" s="385" customFormat="1" ht="12.75" customHeight="1" x14ac:dyDescent="0.2">
      <c r="A111" s="655" t="s">
        <v>376</v>
      </c>
      <c r="B111" s="690"/>
      <c r="C111" s="690"/>
      <c r="D111" s="701"/>
      <c r="E111" s="701"/>
      <c r="F111" s="701"/>
      <c r="G111" s="690"/>
      <c r="H111" s="690"/>
      <c r="I111" s="690"/>
    </row>
    <row r="112" spans="1:9" ht="12.75" customHeight="1" x14ac:dyDescent="0.2">
      <c r="B112" s="31"/>
      <c r="C112" s="31"/>
      <c r="D112" s="19"/>
      <c r="E112" s="19"/>
      <c r="F112" s="19"/>
      <c r="G112" s="31"/>
      <c r="H112" s="31"/>
      <c r="I112" s="31"/>
    </row>
    <row r="113" spans="1:9" ht="12.75" customHeight="1" x14ac:dyDescent="0.2">
      <c r="A113" s="766" t="s">
        <v>377</v>
      </c>
      <c r="B113" s="767"/>
      <c r="C113" s="767"/>
      <c r="D113" s="767"/>
      <c r="E113" s="768" t="s">
        <v>378</v>
      </c>
      <c r="F113" s="634"/>
      <c r="H113" s="768" t="s">
        <v>379</v>
      </c>
      <c r="I113" s="769"/>
    </row>
    <row r="114" spans="1:9" ht="12.75" customHeight="1" x14ac:dyDescent="0.2">
      <c r="A114" s="766"/>
      <c r="B114" s="766"/>
      <c r="C114" s="770"/>
      <c r="D114" s="771"/>
      <c r="E114" s="771"/>
      <c r="F114" s="771"/>
      <c r="G114" s="766"/>
      <c r="H114" s="772"/>
      <c r="I114" s="766"/>
    </row>
    <row r="115" spans="1:9" ht="12.75" customHeight="1" x14ac:dyDescent="0.2">
      <c r="A115" s="766"/>
      <c r="B115" s="766"/>
      <c r="C115" s="770"/>
      <c r="D115" s="771"/>
      <c r="E115" s="771"/>
      <c r="F115" s="771"/>
      <c r="G115" s="766"/>
      <c r="H115" s="772"/>
      <c r="I115" s="766"/>
    </row>
    <row r="116" spans="1:9" ht="12.75" customHeight="1" x14ac:dyDescent="0.2">
      <c r="A116" s="19" t="s">
        <v>380</v>
      </c>
      <c r="B116" s="31"/>
      <c r="C116" s="31"/>
      <c r="D116" s="19"/>
      <c r="E116" s="750" t="s">
        <v>988</v>
      </c>
      <c r="F116" s="751" t="s">
        <v>137</v>
      </c>
      <c r="G116" s="751" t="s">
        <v>1126</v>
      </c>
      <c r="H116" s="751" t="s">
        <v>262</v>
      </c>
      <c r="I116" s="751" t="s">
        <v>526</v>
      </c>
    </row>
    <row r="117" spans="1:9" ht="12.75" customHeight="1" x14ac:dyDescent="0.2">
      <c r="A117" s="752" t="s">
        <v>65</v>
      </c>
      <c r="B117" s="31"/>
      <c r="C117" s="31"/>
      <c r="D117" s="19"/>
      <c r="E117" s="750" t="s">
        <v>1260</v>
      </c>
      <c r="F117" s="406"/>
      <c r="G117" s="395"/>
      <c r="H117" s="395">
        <f>G117</f>
        <v>0</v>
      </c>
      <c r="I117" s="789" t="s">
        <v>381</v>
      </c>
    </row>
    <row r="118" spans="1:9" ht="12.75" customHeight="1" x14ac:dyDescent="0.2">
      <c r="A118" s="752" t="s">
        <v>66</v>
      </c>
      <c r="B118" s="31"/>
      <c r="C118" s="31"/>
      <c r="D118" s="19"/>
      <c r="E118" s="750" t="s">
        <v>1261</v>
      </c>
      <c r="F118" s="406"/>
      <c r="G118" s="395"/>
      <c r="H118" s="395">
        <f>G118</f>
        <v>0</v>
      </c>
      <c r="I118" s="789" t="s">
        <v>381</v>
      </c>
    </row>
    <row r="119" spans="1:9" ht="12.75" customHeight="1" x14ac:dyDescent="0.2">
      <c r="A119" s="752" t="s">
        <v>1265</v>
      </c>
      <c r="B119" s="31"/>
      <c r="C119" s="31"/>
      <c r="D119" s="19"/>
      <c r="E119" s="750" t="s">
        <v>1262</v>
      </c>
      <c r="F119" s="406"/>
      <c r="G119" s="395"/>
      <c r="H119" s="395">
        <f>G119</f>
        <v>0</v>
      </c>
      <c r="I119" s="789" t="s">
        <v>381</v>
      </c>
    </row>
    <row r="120" spans="1:9" ht="12.75" customHeight="1" x14ac:dyDescent="0.2">
      <c r="A120" s="752" t="s">
        <v>67</v>
      </c>
      <c r="B120" s="31"/>
      <c r="C120" s="31"/>
      <c r="D120" s="19"/>
      <c r="E120" s="750" t="s">
        <v>1263</v>
      </c>
      <c r="F120" s="406"/>
      <c r="G120" s="395"/>
      <c r="H120" s="395">
        <f>SUM(G120:G123)</f>
        <v>0</v>
      </c>
      <c r="I120" s="789" t="s">
        <v>381</v>
      </c>
    </row>
    <row r="121" spans="1:9" ht="12.75" customHeight="1" x14ac:dyDescent="0.2">
      <c r="A121" s="1071" t="s">
        <v>520</v>
      </c>
      <c r="B121" s="31"/>
      <c r="C121" s="31"/>
      <c r="D121" s="19"/>
      <c r="E121" s="19"/>
      <c r="F121" s="406"/>
      <c r="G121" s="395"/>
      <c r="H121" s="1077" t="s">
        <v>148</v>
      </c>
      <c r="I121" s="789" t="s">
        <v>381</v>
      </c>
    </row>
    <row r="122" spans="1:9" ht="12.75" customHeight="1" x14ac:dyDescent="0.2">
      <c r="A122" s="1071" t="s">
        <v>382</v>
      </c>
      <c r="B122" s="31"/>
      <c r="C122" s="31"/>
      <c r="D122" s="19"/>
      <c r="E122" s="19"/>
      <c r="F122" s="406"/>
      <c r="G122" s="395"/>
      <c r="H122" s="1077" t="s">
        <v>148</v>
      </c>
      <c r="I122" s="789" t="s">
        <v>381</v>
      </c>
    </row>
    <row r="123" spans="1:9" ht="12.75" customHeight="1" x14ac:dyDescent="0.2">
      <c r="A123" s="1071" t="s">
        <v>521</v>
      </c>
      <c r="B123" s="31"/>
      <c r="C123" s="31"/>
      <c r="D123" s="19"/>
      <c r="E123" s="19"/>
      <c r="F123" s="406"/>
      <c r="G123" s="395"/>
      <c r="H123" s="1077" t="s">
        <v>148</v>
      </c>
      <c r="I123" s="789" t="s">
        <v>381</v>
      </c>
    </row>
    <row r="124" spans="1:9" ht="12.75" customHeight="1" x14ac:dyDescent="0.2">
      <c r="A124" s="752" t="s">
        <v>68</v>
      </c>
      <c r="B124" s="31"/>
      <c r="C124" s="31"/>
      <c r="D124" s="19"/>
      <c r="E124" s="750" t="s">
        <v>1264</v>
      </c>
      <c r="F124" s="406"/>
      <c r="G124" s="395"/>
      <c r="H124" s="395">
        <f>G124</f>
        <v>0</v>
      </c>
      <c r="I124" s="789" t="s">
        <v>381</v>
      </c>
    </row>
    <row r="125" spans="1:9" ht="12.75" customHeight="1" x14ac:dyDescent="0.2">
      <c r="A125" s="752" t="s">
        <v>383</v>
      </c>
      <c r="B125" s="31"/>
      <c r="C125" s="31"/>
      <c r="D125" s="19"/>
      <c r="E125" s="19"/>
      <c r="F125" s="406"/>
      <c r="G125" s="395"/>
      <c r="H125" s="395">
        <f>G125</f>
        <v>0</v>
      </c>
      <c r="I125" s="789" t="s">
        <v>381</v>
      </c>
    </row>
    <row r="126" spans="1:9" ht="12.75" customHeight="1" thickBot="1" x14ac:dyDescent="0.25">
      <c r="B126" s="31"/>
      <c r="C126" s="31"/>
      <c r="D126" s="19"/>
      <c r="E126" s="19"/>
      <c r="F126" s="19"/>
      <c r="G126" s="31"/>
      <c r="H126" s="31"/>
      <c r="I126" s="774"/>
    </row>
    <row r="127" spans="1:9" ht="12.75" customHeight="1" thickBot="1" x14ac:dyDescent="0.3">
      <c r="B127" s="31"/>
      <c r="C127" s="31"/>
      <c r="D127" s="19"/>
      <c r="E127" s="19"/>
      <c r="F127" s="19"/>
      <c r="G127" s="31"/>
      <c r="H127" s="684" t="s">
        <v>522</v>
      </c>
      <c r="I127" s="790" t="s">
        <v>381</v>
      </c>
    </row>
    <row r="128" spans="1:9" ht="12.75" customHeight="1" x14ac:dyDescent="0.2">
      <c r="B128" s="31"/>
      <c r="C128" s="31"/>
      <c r="D128" s="19"/>
      <c r="E128" s="19"/>
      <c r="F128" s="19"/>
      <c r="G128" s="80"/>
      <c r="H128" s="537"/>
      <c r="I128" s="775"/>
    </row>
    <row r="129" spans="1:10" ht="12.75" customHeight="1" x14ac:dyDescent="0.2">
      <c r="A129" s="19" t="s">
        <v>384</v>
      </c>
      <c r="B129" s="31"/>
      <c r="C129" s="31"/>
      <c r="D129" s="19"/>
      <c r="E129" s="19"/>
      <c r="F129" s="751" t="s">
        <v>137</v>
      </c>
      <c r="G129" s="751" t="s">
        <v>1126</v>
      </c>
      <c r="H129" s="751" t="s">
        <v>262</v>
      </c>
      <c r="I129" s="751" t="s">
        <v>526</v>
      </c>
    </row>
    <row r="130" spans="1:10" ht="12.75" customHeight="1" x14ac:dyDescent="0.2">
      <c r="A130" s="752" t="s">
        <v>385</v>
      </c>
      <c r="B130" s="31"/>
      <c r="C130" s="31"/>
      <c r="D130" s="19"/>
      <c r="E130" s="19"/>
      <c r="F130" s="406"/>
      <c r="G130" s="395"/>
      <c r="H130" s="395">
        <f>G130</f>
        <v>0</v>
      </c>
      <c r="I130" s="789" t="s">
        <v>381</v>
      </c>
    </row>
    <row r="131" spans="1:10" ht="12.75" customHeight="1" x14ac:dyDescent="0.2">
      <c r="A131" s="752" t="s">
        <v>386</v>
      </c>
      <c r="B131" s="31"/>
      <c r="C131" s="31"/>
      <c r="D131" s="19"/>
      <c r="E131" s="19"/>
      <c r="F131" s="406"/>
      <c r="G131" s="395"/>
      <c r="H131" s="395">
        <f>G131</f>
        <v>0</v>
      </c>
      <c r="I131" s="789" t="s">
        <v>381</v>
      </c>
    </row>
    <row r="132" spans="1:10" ht="12.75" customHeight="1" x14ac:dyDescent="0.2">
      <c r="A132" s="752" t="s">
        <v>523</v>
      </c>
      <c r="B132" s="31"/>
      <c r="C132" s="31"/>
      <c r="D132" s="19"/>
      <c r="E132" s="19"/>
      <c r="F132" s="406"/>
      <c r="G132" s="395"/>
      <c r="H132" s="395">
        <f>G132</f>
        <v>0</v>
      </c>
      <c r="I132" s="789" t="s">
        <v>381</v>
      </c>
    </row>
    <row r="133" spans="1:10" ht="12.75" customHeight="1" x14ac:dyDescent="0.2">
      <c r="A133" s="752" t="s">
        <v>383</v>
      </c>
      <c r="B133" s="31"/>
      <c r="C133" s="31"/>
      <c r="D133" s="19"/>
      <c r="E133" s="19"/>
      <c r="F133" s="406"/>
      <c r="G133" s="395"/>
      <c r="H133" s="395">
        <f>G133</f>
        <v>0</v>
      </c>
      <c r="I133" s="789" t="s">
        <v>381</v>
      </c>
    </row>
    <row r="134" spans="1:10" ht="12.75" customHeight="1" thickBot="1" x14ac:dyDescent="0.25">
      <c r="B134" s="31"/>
      <c r="C134" s="31"/>
      <c r="D134" s="19"/>
      <c r="E134" s="19"/>
      <c r="F134" s="19"/>
      <c r="G134" s="31"/>
      <c r="H134" s="31"/>
      <c r="I134" s="776"/>
    </row>
    <row r="135" spans="1:10" ht="12.75" customHeight="1" thickBot="1" x14ac:dyDescent="0.3">
      <c r="B135" s="31"/>
      <c r="C135" s="31"/>
      <c r="D135" s="19"/>
      <c r="E135" s="19"/>
      <c r="F135" s="19"/>
      <c r="G135" s="31"/>
      <c r="H135" s="684" t="s">
        <v>524</v>
      </c>
      <c r="I135" s="790" t="s">
        <v>381</v>
      </c>
    </row>
    <row r="136" spans="1:10" ht="12.75" customHeight="1" x14ac:dyDescent="0.25">
      <c r="B136" s="31"/>
      <c r="C136" s="31"/>
      <c r="D136" s="19"/>
      <c r="E136" s="19"/>
      <c r="F136" s="19"/>
      <c r="G136" s="31"/>
      <c r="H136" s="684"/>
      <c r="I136" s="424"/>
    </row>
    <row r="137" spans="1:10" ht="12.75" customHeight="1" thickBot="1" x14ac:dyDescent="0.25">
      <c r="A137" s="762"/>
      <c r="B137" s="763"/>
      <c r="C137" s="763"/>
      <c r="D137" s="764"/>
      <c r="E137" s="764"/>
      <c r="F137" s="764"/>
      <c r="G137" s="763"/>
      <c r="H137" s="763"/>
      <c r="I137" s="763"/>
    </row>
    <row r="138" spans="1:10" ht="12.75" customHeight="1" thickTop="1" x14ac:dyDescent="0.2">
      <c r="A138" s="765"/>
      <c r="B138" s="31"/>
      <c r="C138" s="31"/>
      <c r="D138" s="19"/>
      <c r="E138" s="19"/>
      <c r="F138" s="19"/>
      <c r="G138" s="31"/>
      <c r="H138" s="31"/>
      <c r="I138" s="31"/>
    </row>
    <row r="139" spans="1:10" ht="12.75" customHeight="1" thickBot="1" x14ac:dyDescent="0.3">
      <c r="A139" s="777" t="s">
        <v>387</v>
      </c>
      <c r="B139" s="31"/>
      <c r="C139" s="31"/>
      <c r="D139" s="19"/>
      <c r="E139" s="19"/>
      <c r="F139" s="19"/>
      <c r="G139" s="31"/>
      <c r="H139" s="31"/>
      <c r="I139" s="31"/>
    </row>
    <row r="140" spans="1:10" s="785" customFormat="1" ht="12.75" customHeight="1" thickBot="1" x14ac:dyDescent="0.35">
      <c r="A140" s="778" t="s">
        <v>388</v>
      </c>
      <c r="B140" s="779"/>
      <c r="C140" s="779"/>
      <c r="D140" s="780"/>
      <c r="E140" s="780"/>
      <c r="F140" s="781"/>
      <c r="G140" s="782"/>
      <c r="H140" s="783" t="s">
        <v>389</v>
      </c>
      <c r="I140" s="784">
        <f>I52+I20+I25+I26+I35+I66+I74+I83+(SUM(I97:I99)+SUM(I102:I105))</f>
        <v>0</v>
      </c>
    </row>
    <row r="141" spans="1:10" ht="12.75" customHeight="1" thickBot="1" x14ac:dyDescent="0.25">
      <c r="A141" s="763"/>
      <c r="B141" s="763"/>
      <c r="C141" s="911"/>
      <c r="D141" s="763"/>
      <c r="E141" s="763"/>
      <c r="F141" s="763"/>
      <c r="G141" s="763"/>
      <c r="H141" s="763"/>
      <c r="I141" s="763"/>
    </row>
    <row r="142" spans="1:10" s="416" customFormat="1" ht="12.75" customHeight="1" thickTop="1" x14ac:dyDescent="0.15">
      <c r="A142" s="756" t="s">
        <v>1380</v>
      </c>
      <c r="J142" s="787" t="s">
        <v>390</v>
      </c>
    </row>
    <row r="144" spans="1:10" ht="12.75" customHeight="1" thickBot="1" x14ac:dyDescent="0.25">
      <c r="B144" s="763"/>
      <c r="C144" s="763"/>
      <c r="D144" s="763"/>
      <c r="E144" s="763"/>
      <c r="F144" s="763"/>
      <c r="G144" s="763"/>
      <c r="H144" s="763"/>
      <c r="I144" s="763"/>
    </row>
    <row r="145" spans="1:9" ht="12.75" customHeight="1" thickTop="1" x14ac:dyDescent="0.25">
      <c r="A145" s="622" t="s">
        <v>529</v>
      </c>
    </row>
    <row r="146" spans="1:9" ht="12.75" customHeight="1" x14ac:dyDescent="0.2">
      <c r="I146" s="31"/>
    </row>
    <row r="147" spans="1:9" ht="12.75" customHeight="1" x14ac:dyDescent="0.2">
      <c r="A147" s="19" t="s">
        <v>391</v>
      </c>
      <c r="I147" s="31"/>
    </row>
    <row r="148" spans="1:9" ht="12.75" customHeight="1" x14ac:dyDescent="0.2">
      <c r="A148" s="19" t="s">
        <v>1576</v>
      </c>
      <c r="I148" s="31"/>
    </row>
    <row r="149" spans="1:9" ht="12.75" customHeight="1" x14ac:dyDescent="0.2">
      <c r="A149" s="788" t="s">
        <v>392</v>
      </c>
      <c r="I149" s="31"/>
    </row>
    <row r="150" spans="1:9" ht="12.75" customHeight="1" x14ac:dyDescent="0.2">
      <c r="A150" s="788" t="s">
        <v>393</v>
      </c>
      <c r="I150" s="31"/>
    </row>
    <row r="151" spans="1:9" ht="12.75" customHeight="1" x14ac:dyDescent="0.2">
      <c r="A151" s="788" t="s">
        <v>394</v>
      </c>
      <c r="I151" s="31"/>
    </row>
    <row r="152" spans="1:9" ht="12.75" customHeight="1" x14ac:dyDescent="0.2">
      <c r="A152" s="788"/>
      <c r="I152" s="31"/>
    </row>
    <row r="153" spans="1:9" ht="12.75" customHeight="1" x14ac:dyDescent="0.2">
      <c r="I153" s="31"/>
    </row>
  </sheetData>
  <mergeCells count="14">
    <mergeCell ref="A68:I68"/>
    <mergeCell ref="A19:C20"/>
    <mergeCell ref="A24:C25"/>
    <mergeCell ref="A66:F66"/>
    <mergeCell ref="B3:I4"/>
    <mergeCell ref="B6:I7"/>
    <mergeCell ref="A53:I53"/>
    <mergeCell ref="A52:F52"/>
    <mergeCell ref="G14:H14"/>
    <mergeCell ref="G13:H13"/>
    <mergeCell ref="C13:D13"/>
    <mergeCell ref="C14:D14"/>
    <mergeCell ref="E13:F13"/>
    <mergeCell ref="E14:F14"/>
  </mergeCells>
  <phoneticPr fontId="3" type="noConversion"/>
  <printOptions horizontalCentered="1"/>
  <pageMargins left="0.5" right="0.5" top="0.25" bottom="0.25" header="0.5" footer="0.5"/>
  <pageSetup scale="84" fitToHeight="3" orientation="landscape" r:id="rId1"/>
  <headerFooter alignWithMargins="0"/>
  <rowBreaks count="2" manualBreakCount="2">
    <brk id="36" max="9" man="1"/>
    <brk id="88"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17"/>
    <pageSetUpPr fitToPage="1"/>
  </sheetPr>
  <dimension ref="A1:O68"/>
  <sheetViews>
    <sheetView view="pageBreakPreview" topLeftCell="A22"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0.5703125" style="5" customWidth="1"/>
    <col min="4" max="5" width="11.5703125" style="5" customWidth="1"/>
    <col min="6" max="7" width="11" style="5" customWidth="1"/>
    <col min="8" max="8" width="10.140625" style="5" customWidth="1"/>
    <col min="9" max="9" width="9.85546875" style="5" customWidth="1"/>
    <col min="10" max="10" width="10.28515625" style="5" customWidth="1"/>
    <col min="11" max="11" width="1.140625" style="5" customWidth="1"/>
    <col min="12" max="12" width="12.7109375" style="5" customWidth="1"/>
    <col min="14" max="14" width="7.42578125" bestFit="1" customWidth="1"/>
  </cols>
  <sheetData>
    <row r="1" spans="1:13" ht="15.75" x14ac:dyDescent="0.25">
      <c r="A1" s="123" t="s">
        <v>892</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3" ht="6" customHeight="1" x14ac:dyDescent="0.2">
      <c r="H4" s="34"/>
      <c r="I4" s="34"/>
      <c r="K4"/>
      <c r="L4"/>
    </row>
    <row r="5" spans="1:13" ht="7.5" customHeight="1" x14ac:dyDescent="0.2">
      <c r="K5"/>
      <c r="L5"/>
    </row>
    <row r="6" spans="1:13" ht="19.5" customHeight="1" x14ac:dyDescent="0.2">
      <c r="A6" s="182" t="s">
        <v>893</v>
      </c>
      <c r="K6"/>
      <c r="L6" s="183" t="s">
        <v>472</v>
      </c>
    </row>
    <row r="7" spans="1:13" s="132" customFormat="1" ht="15" x14ac:dyDescent="0.25">
      <c r="A7" s="153">
        <v>7.02</v>
      </c>
      <c r="B7" s="130" t="s">
        <v>916</v>
      </c>
      <c r="C7" s="154"/>
      <c r="D7" s="154"/>
      <c r="E7" s="164"/>
      <c r="F7" s="164"/>
      <c r="I7" s="164"/>
      <c r="J7" s="169"/>
      <c r="L7" s="155"/>
      <c r="M7" s="143"/>
    </row>
    <row r="8" spans="1:13" s="128" customFormat="1" ht="12" customHeight="1" x14ac:dyDescent="0.25">
      <c r="A8" s="156"/>
      <c r="B8" s="157" t="s">
        <v>692</v>
      </c>
      <c r="C8" s="170"/>
      <c r="D8" s="170"/>
      <c r="M8" s="144"/>
    </row>
    <row r="9" spans="1:13" s="132" customFormat="1" ht="12" customHeight="1" x14ac:dyDescent="0.25">
      <c r="A9" s="158"/>
      <c r="C9" s="154"/>
      <c r="D9" s="134" t="s">
        <v>461</v>
      </c>
      <c r="E9" s="134" t="s">
        <v>1140</v>
      </c>
      <c r="F9" s="1305" t="s">
        <v>701</v>
      </c>
      <c r="G9" s="1305"/>
      <c r="H9" s="134" t="s">
        <v>701</v>
      </c>
      <c r="I9" s="134" t="s">
        <v>698</v>
      </c>
      <c r="J9" s="134" t="s">
        <v>470</v>
      </c>
      <c r="K9" s="127"/>
      <c r="L9" s="151"/>
    </row>
    <row r="10" spans="1:13" s="132" customFormat="1" ht="12" customHeight="1" x14ac:dyDescent="0.25">
      <c r="A10" s="158"/>
      <c r="B10" s="145" t="s">
        <v>471</v>
      </c>
      <c r="C10" s="155"/>
      <c r="D10" s="134" t="s">
        <v>473</v>
      </c>
      <c r="E10" s="134" t="s">
        <v>1141</v>
      </c>
      <c r="F10" s="1340" t="s">
        <v>700</v>
      </c>
      <c r="G10" s="1340"/>
      <c r="H10" s="134" t="s">
        <v>464</v>
      </c>
      <c r="I10" s="134" t="s">
        <v>465</v>
      </c>
      <c r="J10" s="134" t="s">
        <v>466</v>
      </c>
      <c r="L10" s="131"/>
    </row>
    <row r="11" spans="1:13" s="132" customFormat="1" ht="12" customHeight="1" x14ac:dyDescent="0.25">
      <c r="A11" s="158"/>
      <c r="B11" s="178" t="s">
        <v>455</v>
      </c>
      <c r="C11" s="155"/>
      <c r="D11" s="137"/>
      <c r="E11" s="137"/>
      <c r="F11" s="1334"/>
      <c r="G11" s="1335"/>
      <c r="H11" s="432"/>
      <c r="I11" s="140"/>
      <c r="J11" s="137"/>
      <c r="L11" s="146">
        <v>0</v>
      </c>
    </row>
    <row r="12" spans="1:13" s="132" customFormat="1" ht="12" customHeight="1" x14ac:dyDescent="0.25">
      <c r="A12" s="158"/>
      <c r="B12" s="178" t="s">
        <v>1160</v>
      </c>
      <c r="C12" s="160"/>
      <c r="D12" s="154"/>
      <c r="E12" s="164"/>
      <c r="F12" s="164"/>
      <c r="G12" s="164"/>
      <c r="H12" s="165"/>
      <c r="I12" s="161"/>
      <c r="J12" s="131"/>
    </row>
    <row r="13" spans="1:13" s="132" customFormat="1" ht="12" customHeight="1" x14ac:dyDescent="0.25">
      <c r="A13" s="158"/>
      <c r="B13" s="157"/>
      <c r="C13" s="154"/>
      <c r="D13" s="154"/>
      <c r="E13" s="164"/>
      <c r="F13" s="164"/>
      <c r="G13" s="164"/>
      <c r="H13" s="165"/>
      <c r="I13" s="161"/>
      <c r="J13" s="131"/>
    </row>
    <row r="14" spans="1:13" s="132" customFormat="1" ht="12" customHeight="1" x14ac:dyDescent="0.25">
      <c r="A14" s="158"/>
      <c r="B14" s="168"/>
      <c r="C14" s="154"/>
      <c r="D14" s="154"/>
      <c r="E14" s="164"/>
      <c r="F14" s="164"/>
      <c r="G14" s="164"/>
      <c r="H14" s="169"/>
      <c r="I14" s="161"/>
      <c r="J14" s="147"/>
    </row>
    <row r="15" spans="1:13" s="132" customFormat="1" ht="15" x14ac:dyDescent="0.25">
      <c r="A15" s="153">
        <v>7.04</v>
      </c>
      <c r="B15" s="130" t="s">
        <v>917</v>
      </c>
      <c r="C15" s="154"/>
      <c r="D15" s="154"/>
      <c r="E15" s="164"/>
      <c r="F15" s="164"/>
      <c r="I15" s="164"/>
      <c r="J15" s="169"/>
      <c r="L15" s="155"/>
    </row>
    <row r="16" spans="1:13" s="128" customFormat="1" ht="12" customHeight="1" x14ac:dyDescent="0.25">
      <c r="A16" s="156"/>
      <c r="B16" s="157" t="s">
        <v>692</v>
      </c>
      <c r="C16" s="170"/>
      <c r="D16" s="170"/>
    </row>
    <row r="17" spans="1:12" s="132" customFormat="1" ht="12" customHeight="1" x14ac:dyDescent="0.25">
      <c r="A17" s="158"/>
      <c r="C17" s="154"/>
      <c r="D17" s="134" t="s">
        <v>461</v>
      </c>
      <c r="E17" s="134" t="s">
        <v>1140</v>
      </c>
      <c r="F17" s="1305" t="s">
        <v>701</v>
      </c>
      <c r="G17" s="1305"/>
      <c r="H17" s="134" t="s">
        <v>701</v>
      </c>
      <c r="I17" s="134" t="s">
        <v>698</v>
      </c>
      <c r="J17" s="134" t="s">
        <v>470</v>
      </c>
      <c r="K17" s="127"/>
      <c r="L17" s="151"/>
    </row>
    <row r="18" spans="1:12" s="132" customFormat="1" ht="12" customHeight="1" x14ac:dyDescent="0.25">
      <c r="A18" s="158"/>
      <c r="B18" s="145" t="s">
        <v>471</v>
      </c>
      <c r="C18" s="155"/>
      <c r="D18" s="134" t="s">
        <v>473</v>
      </c>
      <c r="E18" s="134" t="s">
        <v>1141</v>
      </c>
      <c r="F18" s="1340" t="s">
        <v>700</v>
      </c>
      <c r="G18" s="1340"/>
      <c r="H18" s="134" t="s">
        <v>464</v>
      </c>
      <c r="I18" s="134" t="s">
        <v>465</v>
      </c>
      <c r="J18" s="134" t="s">
        <v>466</v>
      </c>
      <c r="L18" s="131"/>
    </row>
    <row r="19" spans="1:12" s="132" customFormat="1" ht="12" customHeight="1" x14ac:dyDescent="0.25">
      <c r="A19" s="158"/>
      <c r="B19" s="178" t="s">
        <v>455</v>
      </c>
      <c r="C19" s="155"/>
      <c r="D19" s="137"/>
      <c r="E19" s="137"/>
      <c r="F19" s="1334"/>
      <c r="G19" s="1335"/>
      <c r="H19" s="432"/>
      <c r="I19" s="140"/>
      <c r="J19" s="137"/>
      <c r="L19" s="146">
        <v>0</v>
      </c>
    </row>
    <row r="20" spans="1:12" s="132" customFormat="1" ht="12" customHeight="1" x14ac:dyDescent="0.25">
      <c r="A20" s="158"/>
      <c r="B20" s="178" t="s">
        <v>1160</v>
      </c>
      <c r="C20" s="160"/>
      <c r="D20" s="154"/>
      <c r="E20" s="164"/>
      <c r="F20" s="164"/>
      <c r="G20" s="164"/>
      <c r="H20" s="165"/>
      <c r="I20" s="161"/>
      <c r="J20" s="131"/>
    </row>
    <row r="21" spans="1:12" s="132" customFormat="1" ht="12" customHeight="1" x14ac:dyDescent="0.25">
      <c r="A21" s="158"/>
      <c r="B21" s="157"/>
      <c r="C21" s="154"/>
      <c r="D21" s="154"/>
      <c r="E21" s="164"/>
      <c r="F21" s="164"/>
      <c r="G21" s="164"/>
      <c r="H21" s="165"/>
      <c r="I21" s="161"/>
      <c r="J21" s="131"/>
    </row>
    <row r="22" spans="1:12" s="132" customFormat="1" ht="12" customHeight="1" x14ac:dyDescent="0.25">
      <c r="A22" s="158"/>
      <c r="B22" s="168"/>
      <c r="C22" s="154"/>
      <c r="D22" s="154"/>
      <c r="E22" s="164"/>
      <c r="F22" s="164"/>
      <c r="G22" s="164"/>
      <c r="H22" s="169"/>
      <c r="I22" s="161"/>
      <c r="J22" s="147"/>
    </row>
    <row r="23" spans="1:12" s="132" customFormat="1" ht="15" x14ac:dyDescent="0.25">
      <c r="A23" s="153">
        <v>7.06</v>
      </c>
      <c r="B23" s="130" t="s">
        <v>918</v>
      </c>
      <c r="C23" s="154"/>
      <c r="D23" s="154"/>
      <c r="E23" s="164"/>
      <c r="F23" s="164"/>
      <c r="I23" s="164"/>
      <c r="J23" s="169"/>
      <c r="L23" s="155"/>
    </row>
    <row r="24" spans="1:12" s="128" customFormat="1" ht="12" customHeight="1" x14ac:dyDescent="0.25">
      <c r="A24" s="156"/>
      <c r="B24" s="157" t="s">
        <v>692</v>
      </c>
      <c r="C24" s="170"/>
      <c r="D24" s="170"/>
    </row>
    <row r="25" spans="1:12" s="132" customFormat="1" ht="12" customHeight="1" x14ac:dyDescent="0.25">
      <c r="A25" s="158"/>
      <c r="C25" s="154"/>
      <c r="D25" s="134" t="s">
        <v>461</v>
      </c>
      <c r="E25" s="134" t="s">
        <v>1140</v>
      </c>
      <c r="F25" s="1305" t="s">
        <v>701</v>
      </c>
      <c r="G25" s="1305"/>
      <c r="H25" s="134" t="s">
        <v>701</v>
      </c>
      <c r="I25" s="134" t="s">
        <v>698</v>
      </c>
      <c r="J25" s="134" t="s">
        <v>470</v>
      </c>
      <c r="K25" s="127"/>
      <c r="L25" s="151"/>
    </row>
    <row r="26" spans="1:12" s="132" customFormat="1" ht="12" customHeight="1" x14ac:dyDescent="0.25">
      <c r="A26" s="158"/>
      <c r="B26" s="145" t="s">
        <v>471</v>
      </c>
      <c r="C26" s="155"/>
      <c r="D26" s="134" t="s">
        <v>473</v>
      </c>
      <c r="E26" s="134" t="s">
        <v>1141</v>
      </c>
      <c r="F26" s="1340" t="s">
        <v>700</v>
      </c>
      <c r="G26" s="1340"/>
      <c r="H26" s="134" t="s">
        <v>464</v>
      </c>
      <c r="I26" s="134" t="s">
        <v>465</v>
      </c>
      <c r="J26" s="134" t="s">
        <v>466</v>
      </c>
      <c r="L26" s="131"/>
    </row>
    <row r="27" spans="1:12" s="132" customFormat="1" ht="12" customHeight="1" x14ac:dyDescent="0.25">
      <c r="A27" s="158"/>
      <c r="B27" s="178" t="s">
        <v>455</v>
      </c>
      <c r="C27" s="155"/>
      <c r="D27" s="137"/>
      <c r="E27" s="137"/>
      <c r="F27" s="1334"/>
      <c r="G27" s="1335"/>
      <c r="H27" s="432"/>
      <c r="I27" s="140"/>
      <c r="J27" s="137"/>
      <c r="L27" s="146">
        <v>0</v>
      </c>
    </row>
    <row r="28" spans="1:12" s="132" customFormat="1" ht="12" customHeight="1" x14ac:dyDescent="0.25">
      <c r="A28" s="158"/>
      <c r="B28" s="178" t="s">
        <v>1160</v>
      </c>
      <c r="C28" s="160"/>
      <c r="D28" s="154"/>
      <c r="E28" s="164"/>
      <c r="F28" s="164"/>
      <c r="G28" s="164"/>
      <c r="H28" s="165"/>
      <c r="I28" s="161"/>
      <c r="J28" s="131"/>
    </row>
    <row r="29" spans="1:12" s="132" customFormat="1" ht="12" customHeight="1" x14ac:dyDescent="0.25">
      <c r="A29" s="158"/>
      <c r="B29" s="178"/>
      <c r="C29" s="160"/>
      <c r="D29" s="154"/>
      <c r="E29" s="164"/>
      <c r="F29" s="164"/>
      <c r="G29" s="164"/>
      <c r="H29" s="165"/>
      <c r="I29" s="161"/>
      <c r="J29" s="131"/>
    </row>
    <row r="30" spans="1:12" s="132" customFormat="1" ht="12" customHeight="1" x14ac:dyDescent="0.25">
      <c r="A30" s="158"/>
      <c r="B30" s="168"/>
      <c r="C30" s="154"/>
      <c r="D30" s="154"/>
      <c r="E30" s="164"/>
      <c r="F30" s="164"/>
      <c r="G30" s="164"/>
      <c r="H30" s="169"/>
      <c r="I30" s="161"/>
      <c r="J30" s="147"/>
    </row>
    <row r="31" spans="1:12" s="132" customFormat="1" ht="15" x14ac:dyDescent="0.25">
      <c r="A31" s="153">
        <v>7.0650000000000004</v>
      </c>
      <c r="B31" s="130" t="s">
        <v>919</v>
      </c>
      <c r="C31" s="154"/>
      <c r="D31" s="154"/>
      <c r="E31" s="164"/>
      <c r="F31" s="164"/>
      <c r="I31" s="164"/>
      <c r="J31" s="169"/>
      <c r="L31" s="155"/>
    </row>
    <row r="32" spans="1:12" s="128" customFormat="1" ht="12" customHeight="1" x14ac:dyDescent="0.25">
      <c r="A32" s="156"/>
      <c r="B32" s="157" t="s">
        <v>692</v>
      </c>
      <c r="C32" s="170"/>
      <c r="D32" s="170"/>
    </row>
    <row r="33" spans="1:12" s="132" customFormat="1" ht="12" customHeight="1" x14ac:dyDescent="0.25">
      <c r="A33" s="158"/>
      <c r="C33" s="154"/>
      <c r="D33" s="134" t="s">
        <v>461</v>
      </c>
      <c r="E33" s="134" t="s">
        <v>1140</v>
      </c>
      <c r="F33" s="1305" t="s">
        <v>701</v>
      </c>
      <c r="G33" s="1305"/>
      <c r="H33" s="134" t="s">
        <v>701</v>
      </c>
      <c r="I33" s="134" t="s">
        <v>698</v>
      </c>
      <c r="J33" s="134" t="s">
        <v>470</v>
      </c>
      <c r="K33" s="127"/>
      <c r="L33" s="151"/>
    </row>
    <row r="34" spans="1:12" s="132" customFormat="1" ht="12" customHeight="1" x14ac:dyDescent="0.25">
      <c r="A34" s="158"/>
      <c r="B34" s="145" t="s">
        <v>471</v>
      </c>
      <c r="C34" s="155"/>
      <c r="D34" s="134" t="s">
        <v>473</v>
      </c>
      <c r="E34" s="134" t="s">
        <v>1141</v>
      </c>
      <c r="F34" s="1340" t="s">
        <v>700</v>
      </c>
      <c r="G34" s="1340"/>
      <c r="H34" s="134" t="s">
        <v>464</v>
      </c>
      <c r="I34" s="134" t="s">
        <v>465</v>
      </c>
      <c r="J34" s="134" t="s">
        <v>466</v>
      </c>
      <c r="L34" s="131"/>
    </row>
    <row r="35" spans="1:12" s="132" customFormat="1" ht="12" customHeight="1" x14ac:dyDescent="0.25">
      <c r="A35" s="158"/>
      <c r="B35" s="178" t="s">
        <v>455</v>
      </c>
      <c r="C35" s="155"/>
      <c r="D35" s="137"/>
      <c r="E35" s="137"/>
      <c r="F35" s="1334"/>
      <c r="G35" s="1335"/>
      <c r="H35" s="432"/>
      <c r="I35" s="140"/>
      <c r="J35" s="137"/>
      <c r="L35" s="146">
        <v>0</v>
      </c>
    </row>
    <row r="36" spans="1:12" s="132" customFormat="1" ht="12" customHeight="1" x14ac:dyDescent="0.25">
      <c r="A36" s="158"/>
      <c r="B36" s="178" t="s">
        <v>1160</v>
      </c>
      <c r="C36" s="160"/>
      <c r="D36" s="154"/>
      <c r="E36" s="164"/>
      <c r="F36" s="164"/>
      <c r="G36" s="164"/>
      <c r="H36" s="165"/>
      <c r="I36" s="161"/>
      <c r="J36" s="131"/>
    </row>
    <row r="37" spans="1:12" s="132" customFormat="1" ht="12" customHeight="1" x14ac:dyDescent="0.25">
      <c r="A37" s="158"/>
      <c r="B37" s="178"/>
      <c r="C37" s="160"/>
      <c r="D37" s="154"/>
      <c r="E37" s="164"/>
      <c r="F37" s="164"/>
      <c r="G37" s="164"/>
      <c r="H37" s="165"/>
      <c r="I37" s="161"/>
      <c r="J37" s="131"/>
    </row>
    <row r="38" spans="1:12" s="132" customFormat="1" ht="12" customHeight="1" x14ac:dyDescent="0.25">
      <c r="A38" s="158"/>
      <c r="B38" s="168"/>
      <c r="C38" s="154"/>
      <c r="D38" s="154"/>
      <c r="E38" s="164"/>
      <c r="F38" s="164"/>
      <c r="G38" s="164"/>
      <c r="H38" s="169"/>
      <c r="I38" s="161"/>
      <c r="J38" s="147"/>
    </row>
    <row r="39" spans="1:12" s="132" customFormat="1" ht="15" x14ac:dyDescent="0.25">
      <c r="A39" s="153">
        <v>7.0810000000000004</v>
      </c>
      <c r="B39" s="130" t="s">
        <v>920</v>
      </c>
      <c r="C39" s="154"/>
      <c r="D39" s="154"/>
      <c r="E39" s="164"/>
      <c r="F39" s="164"/>
      <c r="G39" s="164"/>
      <c r="H39" s="169"/>
      <c r="I39" s="161"/>
      <c r="J39" s="148"/>
    </row>
    <row r="40" spans="1:12" s="128" customFormat="1" ht="12" customHeight="1" x14ac:dyDescent="0.25">
      <c r="A40" s="156"/>
      <c r="B40" s="1192" t="s">
        <v>1420</v>
      </c>
      <c r="C40" s="170"/>
      <c r="D40" s="170"/>
      <c r="E40" s="134"/>
      <c r="F40" s="134"/>
      <c r="G40" s="164"/>
      <c r="H40" s="169"/>
      <c r="I40" s="171"/>
      <c r="J40" s="151"/>
      <c r="K40" s="127"/>
    </row>
    <row r="41" spans="1:12" s="132" customFormat="1" ht="12" customHeight="1" x14ac:dyDescent="0.25">
      <c r="A41" s="158"/>
      <c r="E41" s="134" t="s">
        <v>461</v>
      </c>
      <c r="F41" s="134" t="s">
        <v>641</v>
      </c>
      <c r="G41" s="134" t="s">
        <v>639</v>
      </c>
      <c r="H41" s="134" t="s">
        <v>469</v>
      </c>
      <c r="I41" s="134" t="s">
        <v>499</v>
      </c>
      <c r="J41" s="134" t="s">
        <v>470</v>
      </c>
      <c r="K41" s="171"/>
      <c r="L41" s="131"/>
    </row>
    <row r="42" spans="1:12" s="132" customFormat="1" ht="12" customHeight="1" x14ac:dyDescent="0.25">
      <c r="A42" s="158"/>
      <c r="E42" s="134" t="s">
        <v>473</v>
      </c>
      <c r="F42" s="134" t="s">
        <v>640</v>
      </c>
      <c r="G42" s="134" t="s">
        <v>638</v>
      </c>
      <c r="H42" s="134" t="s">
        <v>464</v>
      </c>
      <c r="I42" s="134" t="s">
        <v>498</v>
      </c>
      <c r="J42" s="134" t="s">
        <v>466</v>
      </c>
      <c r="K42" s="161"/>
      <c r="L42" s="128"/>
    </row>
    <row r="43" spans="1:12" s="132" customFormat="1" ht="12" customHeight="1" x14ac:dyDescent="0.25">
      <c r="A43" s="158"/>
      <c r="E43" s="137"/>
      <c r="F43" s="139"/>
      <c r="G43" s="138"/>
      <c r="H43" s="139"/>
      <c r="I43" s="140"/>
      <c r="J43" s="137"/>
      <c r="K43" s="161"/>
      <c r="L43" s="146">
        <f>(F43*G43)+(F44*G44)+(F45*G45)+(F46*G46)+(F47*G47)+(F48*G48)</f>
        <v>0</v>
      </c>
    </row>
    <row r="44" spans="1:12" s="132" customFormat="1" ht="12" customHeight="1" x14ac:dyDescent="0.25">
      <c r="A44" s="158"/>
      <c r="E44" s="137"/>
      <c r="F44" s="139"/>
      <c r="G44" s="138"/>
      <c r="H44" s="139"/>
      <c r="I44" s="140"/>
      <c r="J44" s="137"/>
      <c r="K44" s="161"/>
      <c r="L44" s="148"/>
    </row>
    <row r="45" spans="1:12" s="132" customFormat="1" ht="12" customHeight="1" x14ac:dyDescent="0.25">
      <c r="A45" s="158"/>
      <c r="E45" s="137"/>
      <c r="F45" s="139"/>
      <c r="G45" s="138"/>
      <c r="H45" s="139"/>
      <c r="I45" s="140"/>
      <c r="J45" s="137"/>
      <c r="K45" s="161"/>
      <c r="L45" s="148"/>
    </row>
    <row r="46" spans="1:12" s="132" customFormat="1" ht="12" customHeight="1" x14ac:dyDescent="0.25">
      <c r="A46" s="158"/>
      <c r="E46" s="137"/>
      <c r="F46" s="139"/>
      <c r="G46" s="138"/>
      <c r="H46" s="139"/>
      <c r="I46" s="140"/>
      <c r="J46" s="137"/>
      <c r="K46" s="161"/>
      <c r="L46" s="148"/>
    </row>
    <row r="47" spans="1:12" s="132" customFormat="1" ht="15" x14ac:dyDescent="0.25">
      <c r="A47" s="158"/>
      <c r="E47" s="137"/>
      <c r="F47" s="139"/>
      <c r="G47" s="138"/>
      <c r="H47" s="139"/>
      <c r="I47" s="140"/>
      <c r="J47" s="137"/>
      <c r="K47" s="161"/>
      <c r="L47" s="148"/>
    </row>
    <row r="48" spans="1:12" s="128" customFormat="1" ht="12" customHeight="1" x14ac:dyDescent="0.25">
      <c r="A48" s="132"/>
      <c r="B48" s="145" t="s">
        <v>471</v>
      </c>
      <c r="C48" s="132"/>
      <c r="D48" s="132"/>
      <c r="E48" s="137"/>
      <c r="F48" s="139"/>
      <c r="G48" s="138"/>
      <c r="H48" s="139"/>
      <c r="I48" s="140"/>
      <c r="J48" s="137"/>
      <c r="K48" s="161"/>
      <c r="L48" s="148"/>
    </row>
    <row r="49" spans="1:15" s="132" customFormat="1" ht="12" customHeight="1" x14ac:dyDescent="0.25">
      <c r="B49" s="178" t="s">
        <v>455</v>
      </c>
      <c r="C49" s="155"/>
      <c r="D49" s="154"/>
      <c r="E49" s="175"/>
      <c r="F49" s="141"/>
      <c r="G49" s="176"/>
      <c r="H49" s="175"/>
      <c r="I49" s="161"/>
      <c r="J49" s="148"/>
      <c r="M49" s="135"/>
      <c r="N49" s="143"/>
      <c r="O49" s="143"/>
    </row>
    <row r="50" spans="1:15" s="132" customFormat="1" ht="12" customHeight="1" x14ac:dyDescent="0.25">
      <c r="A50" s="158"/>
      <c r="B50" s="159" t="s">
        <v>894</v>
      </c>
      <c r="C50" s="155"/>
      <c r="D50" s="154"/>
      <c r="E50" s="175"/>
      <c r="F50" s="141"/>
      <c r="G50" s="176"/>
      <c r="H50" s="175"/>
      <c r="I50" s="161"/>
      <c r="J50" s="148"/>
      <c r="M50" s="135"/>
      <c r="N50" s="143"/>
      <c r="O50" s="143"/>
    </row>
    <row r="51" spans="1:15" s="132" customFormat="1" ht="12" customHeight="1" x14ac:dyDescent="0.25">
      <c r="A51" s="158"/>
      <c r="B51" s="159" t="s">
        <v>696</v>
      </c>
      <c r="C51" s="155"/>
      <c r="D51" s="154"/>
      <c r="E51" s="175"/>
      <c r="F51" s="141"/>
      <c r="G51" s="176"/>
      <c r="H51" s="175"/>
      <c r="I51" s="161"/>
      <c r="J51" s="148"/>
      <c r="M51" s="135"/>
      <c r="N51" s="143"/>
      <c r="O51" s="143"/>
    </row>
    <row r="52" spans="1:15" s="132" customFormat="1" ht="12" customHeight="1" x14ac:dyDescent="0.25">
      <c r="A52" s="158"/>
      <c r="B52" s="159" t="s">
        <v>1421</v>
      </c>
      <c r="C52" s="155"/>
      <c r="D52" s="154"/>
      <c r="E52" s="175"/>
      <c r="F52" s="141"/>
      <c r="G52" s="176"/>
      <c r="H52" s="175"/>
      <c r="I52" s="161"/>
      <c r="J52" s="148"/>
      <c r="M52" s="141"/>
      <c r="N52" s="143"/>
      <c r="O52" s="143"/>
    </row>
    <row r="53" spans="1:15" s="132" customFormat="1" ht="12" customHeight="1" x14ac:dyDescent="0.25">
      <c r="A53" s="158"/>
      <c r="B53" s="159"/>
      <c r="C53" s="163"/>
      <c r="D53" s="154"/>
      <c r="E53" s="164"/>
      <c r="F53" s="164"/>
      <c r="G53" s="164"/>
      <c r="H53" s="164"/>
      <c r="I53" s="164"/>
      <c r="J53" s="165"/>
      <c r="K53" s="161"/>
      <c r="L53" s="131"/>
    </row>
    <row r="54" spans="1:15" s="132" customFormat="1" ht="12" customHeight="1" x14ac:dyDescent="0.25">
      <c r="A54" s="158"/>
      <c r="C54" s="154"/>
      <c r="D54" s="154"/>
      <c r="E54" s="164"/>
      <c r="F54" s="164"/>
      <c r="G54" s="164"/>
      <c r="H54" s="164"/>
      <c r="I54" s="164"/>
      <c r="J54" s="169"/>
      <c r="K54" s="161"/>
      <c r="L54" s="147"/>
      <c r="M54" s="141"/>
      <c r="N54" s="143"/>
      <c r="O54" s="143"/>
    </row>
    <row r="55" spans="1:15" s="132" customFormat="1" ht="12" customHeight="1" x14ac:dyDescent="0.25">
      <c r="A55" s="153">
        <v>7.1</v>
      </c>
      <c r="B55" s="130" t="s">
        <v>921</v>
      </c>
      <c r="C55" s="154"/>
      <c r="D55" s="154"/>
      <c r="E55" s="164"/>
      <c r="F55" s="164"/>
      <c r="G55" s="164"/>
      <c r="H55" s="164"/>
      <c r="I55" s="164"/>
      <c r="J55" s="169"/>
      <c r="K55" s="161"/>
      <c r="L55" s="148"/>
    </row>
    <row r="56" spans="1:15" s="132" customFormat="1" ht="12" customHeight="1" x14ac:dyDescent="0.25">
      <c r="A56" s="156"/>
      <c r="B56" s="157" t="s">
        <v>692</v>
      </c>
      <c r="C56" s="170"/>
      <c r="D56" s="170"/>
      <c r="E56" s="128"/>
      <c r="F56" s="128"/>
      <c r="G56" s="128"/>
      <c r="H56" s="128"/>
      <c r="I56" s="128"/>
      <c r="J56" s="128"/>
      <c r="K56" s="128"/>
      <c r="L56" s="128"/>
    </row>
    <row r="57" spans="1:15" s="132" customFormat="1" ht="12" customHeight="1" x14ac:dyDescent="0.25">
      <c r="A57" s="158"/>
      <c r="C57" s="154"/>
      <c r="D57" s="134" t="s">
        <v>461</v>
      </c>
      <c r="E57" s="134" t="s">
        <v>1140</v>
      </c>
      <c r="F57" s="1305" t="s">
        <v>701</v>
      </c>
      <c r="G57" s="1305"/>
      <c r="H57" s="134" t="s">
        <v>701</v>
      </c>
      <c r="I57" s="134" t="s">
        <v>698</v>
      </c>
      <c r="J57" s="134" t="s">
        <v>470</v>
      </c>
      <c r="K57" s="127"/>
      <c r="L57" s="151"/>
    </row>
    <row r="58" spans="1:15" s="132" customFormat="1" ht="12" customHeight="1" x14ac:dyDescent="0.25">
      <c r="A58" s="158"/>
      <c r="B58" s="145" t="s">
        <v>471</v>
      </c>
      <c r="C58" s="155"/>
      <c r="D58" s="134" t="s">
        <v>473</v>
      </c>
      <c r="E58" s="134" t="s">
        <v>1141</v>
      </c>
      <c r="F58" s="1340" t="s">
        <v>700</v>
      </c>
      <c r="G58" s="1340"/>
      <c r="H58" s="134" t="s">
        <v>464</v>
      </c>
      <c r="I58" s="134" t="s">
        <v>465</v>
      </c>
      <c r="J58" s="134" t="s">
        <v>466</v>
      </c>
      <c r="L58" s="131"/>
    </row>
    <row r="59" spans="1:15" s="132" customFormat="1" ht="12" customHeight="1" x14ac:dyDescent="0.25">
      <c r="A59" s="158"/>
      <c r="B59" s="178" t="s">
        <v>455</v>
      </c>
      <c r="C59" s="155"/>
      <c r="D59" s="137"/>
      <c r="E59" s="137"/>
      <c r="F59" s="1334"/>
      <c r="G59" s="1335"/>
      <c r="H59" s="432"/>
      <c r="I59" s="140"/>
      <c r="J59" s="137"/>
      <c r="L59" s="146">
        <v>0</v>
      </c>
    </row>
    <row r="60" spans="1:15" s="132" customFormat="1" ht="12" customHeight="1" x14ac:dyDescent="0.25">
      <c r="A60" s="158"/>
      <c r="B60" s="178" t="s">
        <v>1160</v>
      </c>
      <c r="C60" s="160"/>
      <c r="D60" s="154"/>
      <c r="E60" s="164"/>
      <c r="F60" s="164"/>
      <c r="G60" s="164"/>
      <c r="H60" s="165"/>
      <c r="I60" s="161"/>
      <c r="J60" s="131"/>
    </row>
    <row r="61" spans="1:15" s="132" customFormat="1" ht="12" customHeight="1" x14ac:dyDescent="0.2">
      <c r="A61" s="5"/>
      <c r="B61" s="5"/>
      <c r="C61" s="5"/>
      <c r="D61" s="5"/>
      <c r="E61" s="5"/>
      <c r="F61" s="5"/>
      <c r="G61" s="5"/>
      <c r="H61" s="5"/>
      <c r="I61" s="5"/>
      <c r="J61" s="5"/>
      <c r="K61" s="5"/>
      <c r="L61" s="5"/>
    </row>
    <row r="62" spans="1:15" s="132" customFormat="1" ht="12" customHeight="1" x14ac:dyDescent="0.2">
      <c r="A62" s="5"/>
      <c r="B62" s="5"/>
      <c r="C62" s="5"/>
      <c r="D62" s="5"/>
      <c r="E62" s="5"/>
      <c r="F62" s="5"/>
      <c r="G62" s="5"/>
      <c r="H62" s="5"/>
      <c r="I62" s="5"/>
      <c r="J62" s="5"/>
      <c r="K62" s="5"/>
      <c r="L62" s="5"/>
    </row>
    <row r="63" spans="1:15" s="132" customFormat="1" x14ac:dyDescent="0.2">
      <c r="A63" s="5"/>
      <c r="B63" s="5"/>
      <c r="C63" s="5"/>
      <c r="D63" s="5"/>
      <c r="E63" s="5"/>
      <c r="F63" s="5"/>
      <c r="G63" s="5"/>
      <c r="H63" s="5"/>
      <c r="I63" s="5"/>
      <c r="J63" s="5"/>
      <c r="K63" s="5"/>
      <c r="L63" s="5"/>
    </row>
    <row r="64" spans="1:15" s="128" customFormat="1" ht="12" customHeight="1" x14ac:dyDescent="0.2">
      <c r="A64" s="5"/>
      <c r="B64" s="5"/>
      <c r="C64" s="5"/>
      <c r="D64" s="5"/>
      <c r="E64" s="5"/>
      <c r="F64" s="5"/>
      <c r="G64" s="5"/>
      <c r="H64" s="5"/>
      <c r="I64" s="5"/>
      <c r="J64" s="5"/>
      <c r="K64" s="5"/>
      <c r="L64" s="5"/>
    </row>
    <row r="65" spans="1:12" s="132" customFormat="1" ht="12" customHeight="1" x14ac:dyDescent="0.2">
      <c r="A65" s="5"/>
      <c r="B65" s="5"/>
      <c r="C65" s="5"/>
      <c r="D65" s="5"/>
      <c r="E65" s="5"/>
      <c r="F65" s="5"/>
      <c r="G65" s="5"/>
      <c r="H65" s="5"/>
      <c r="I65" s="5"/>
      <c r="J65" s="5"/>
      <c r="K65" s="5"/>
      <c r="L65" s="5"/>
    </row>
    <row r="66" spans="1:12" s="132" customFormat="1" ht="12" customHeight="1" x14ac:dyDescent="0.2">
      <c r="A66" s="5"/>
      <c r="B66" s="5"/>
      <c r="C66" s="5"/>
      <c r="D66" s="5"/>
      <c r="E66" s="5"/>
      <c r="F66" s="5"/>
      <c r="G66" s="5"/>
      <c r="H66" s="5"/>
      <c r="I66" s="5"/>
      <c r="J66" s="5"/>
      <c r="K66" s="5"/>
      <c r="L66" s="5"/>
    </row>
    <row r="67" spans="1:12" s="132" customFormat="1" ht="12" customHeight="1" x14ac:dyDescent="0.2">
      <c r="A67" s="5"/>
      <c r="B67" s="5"/>
      <c r="C67" s="5"/>
      <c r="D67" s="5"/>
      <c r="E67" s="5"/>
      <c r="F67" s="5"/>
      <c r="G67" s="5"/>
      <c r="H67" s="5"/>
      <c r="I67" s="5"/>
      <c r="J67" s="5"/>
      <c r="K67" s="5"/>
      <c r="L67" s="5"/>
    </row>
    <row r="68" spans="1:12" s="132" customFormat="1" ht="12" customHeight="1" x14ac:dyDescent="0.2">
      <c r="A68" s="5"/>
      <c r="B68" s="5"/>
      <c r="C68" s="5"/>
      <c r="D68" s="5"/>
      <c r="E68" s="5"/>
      <c r="F68" s="5"/>
      <c r="G68" s="5"/>
      <c r="H68" s="5"/>
      <c r="I68" s="5"/>
      <c r="J68" s="5"/>
      <c r="K68" s="5"/>
      <c r="L68" s="5"/>
    </row>
  </sheetData>
  <mergeCells count="15">
    <mergeCell ref="F11:G11"/>
    <mergeCell ref="F19:G19"/>
    <mergeCell ref="F18:G18"/>
    <mergeCell ref="F9:G9"/>
    <mergeCell ref="F10:G10"/>
    <mergeCell ref="F17:G17"/>
    <mergeCell ref="F25:G25"/>
    <mergeCell ref="F26:G26"/>
    <mergeCell ref="F59:G59"/>
    <mergeCell ref="F57:G57"/>
    <mergeCell ref="F58:G58"/>
    <mergeCell ref="F27:G27"/>
    <mergeCell ref="F34:G34"/>
    <mergeCell ref="F35:G35"/>
    <mergeCell ref="F33:G33"/>
  </mergeCells>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1">
    <tabColor indexed="17"/>
    <pageSetUpPr fitToPage="1"/>
  </sheetPr>
  <dimension ref="A1:O69"/>
  <sheetViews>
    <sheetView view="pageBreakPreview" topLeftCell="A34"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10.5703125" style="5" customWidth="1"/>
    <col min="5" max="5" width="12.7109375" style="5" customWidth="1"/>
    <col min="6" max="6" width="11" style="5" customWidth="1"/>
    <col min="7" max="7" width="7.42578125" style="5" customWidth="1"/>
    <col min="8" max="8" width="10.14062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123" t="s">
        <v>895</v>
      </c>
      <c r="B1" s="149"/>
      <c r="C1" s="149"/>
      <c r="D1" s="149"/>
      <c r="E1" s="149"/>
      <c r="F1" s="149"/>
      <c r="G1" s="149"/>
      <c r="H1" s="149"/>
      <c r="I1" s="149"/>
      <c r="J1" s="149"/>
      <c r="K1"/>
      <c r="L1"/>
    </row>
    <row r="2" spans="1:15" ht="8.25" customHeight="1" x14ac:dyDescent="0.2">
      <c r="K2"/>
      <c r="L2"/>
    </row>
    <row r="3" spans="1:15"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5" ht="6" customHeight="1" x14ac:dyDescent="0.2">
      <c r="H4" s="34"/>
      <c r="I4" s="34"/>
      <c r="K4"/>
      <c r="L4"/>
    </row>
    <row r="5" spans="1:15" ht="7.5" customHeight="1" x14ac:dyDescent="0.2">
      <c r="K5"/>
      <c r="L5"/>
    </row>
    <row r="6" spans="1:15" ht="19.5" customHeight="1" x14ac:dyDescent="0.2">
      <c r="A6" s="182" t="s">
        <v>893</v>
      </c>
      <c r="K6"/>
      <c r="L6" s="183" t="s">
        <v>472</v>
      </c>
    </row>
    <row r="7" spans="1:15" s="132" customFormat="1" ht="15" x14ac:dyDescent="0.25">
      <c r="A7" s="153">
        <v>7.1210000000000004</v>
      </c>
      <c r="B7" s="130" t="s">
        <v>922</v>
      </c>
      <c r="C7" s="154"/>
      <c r="D7" s="154"/>
      <c r="E7" s="164"/>
      <c r="F7" s="164"/>
      <c r="G7" s="164"/>
      <c r="H7" s="169"/>
      <c r="I7" s="161"/>
      <c r="J7" s="148"/>
      <c r="L7" s="183" t="s">
        <v>103</v>
      </c>
    </row>
    <row r="8" spans="1:15" s="128" customFormat="1" ht="12.75" customHeight="1" x14ac:dyDescent="0.25">
      <c r="A8" s="156"/>
      <c r="B8" s="1192" t="s">
        <v>1420</v>
      </c>
      <c r="C8" s="170"/>
      <c r="D8" s="170"/>
      <c r="E8" s="134"/>
      <c r="F8" s="134"/>
      <c r="G8" s="1305" t="s">
        <v>500</v>
      </c>
      <c r="H8" s="1305"/>
      <c r="I8" s="171"/>
      <c r="J8" s="151"/>
      <c r="K8" s="127"/>
    </row>
    <row r="9" spans="1:15" s="132" customFormat="1" ht="12" customHeight="1" x14ac:dyDescent="0.25">
      <c r="A9" s="158"/>
      <c r="C9" s="134" t="s">
        <v>461</v>
      </c>
      <c r="D9" s="134" t="s">
        <v>641</v>
      </c>
      <c r="E9" s="134" t="s">
        <v>639</v>
      </c>
      <c r="F9" s="134" t="s">
        <v>469</v>
      </c>
      <c r="G9" s="134" t="s">
        <v>472</v>
      </c>
      <c r="H9" s="134" t="s">
        <v>461</v>
      </c>
      <c r="I9" s="134" t="s">
        <v>499</v>
      </c>
      <c r="J9" s="134" t="s">
        <v>470</v>
      </c>
      <c r="K9" s="171"/>
      <c r="L9" s="131"/>
      <c r="M9" s="135"/>
      <c r="N9" s="143"/>
      <c r="O9" s="143"/>
    </row>
    <row r="10" spans="1:15" s="132" customFormat="1" ht="12" customHeight="1" x14ac:dyDescent="0.25">
      <c r="A10" s="158"/>
      <c r="C10" s="134" t="s">
        <v>473</v>
      </c>
      <c r="D10" s="134" t="s">
        <v>640</v>
      </c>
      <c r="E10" s="134" t="s">
        <v>638</v>
      </c>
      <c r="F10" s="134" t="s">
        <v>464</v>
      </c>
      <c r="G10" s="1308" t="s">
        <v>87</v>
      </c>
      <c r="H10" s="1308"/>
      <c r="I10" s="134" t="s">
        <v>498</v>
      </c>
      <c r="J10" s="134" t="s">
        <v>466</v>
      </c>
      <c r="K10" s="161"/>
      <c r="L10" s="128"/>
      <c r="M10" s="135"/>
      <c r="N10" s="143"/>
      <c r="O10" s="143"/>
    </row>
    <row r="11" spans="1:15" s="132" customFormat="1" ht="12" customHeight="1" x14ac:dyDescent="0.25">
      <c r="A11" s="158"/>
      <c r="B11" s="296"/>
      <c r="C11" s="137"/>
      <c r="D11" s="139"/>
      <c r="E11" s="138"/>
      <c r="F11" s="139"/>
      <c r="G11" s="180"/>
      <c r="H11" s="137"/>
      <c r="I11" s="140"/>
      <c r="J11" s="137"/>
      <c r="K11" s="161"/>
      <c r="L11" s="146">
        <f>(D11*E11)+(D12*E12)+(D13*E13)</f>
        <v>0</v>
      </c>
      <c r="M11" s="135"/>
      <c r="N11" s="143"/>
      <c r="O11" s="143"/>
    </row>
    <row r="12" spans="1:15" s="132" customFormat="1" ht="12" customHeight="1" x14ac:dyDescent="0.25">
      <c r="A12" s="158"/>
      <c r="B12" s="296"/>
      <c r="C12" s="137"/>
      <c r="D12" s="139"/>
      <c r="E12" s="138"/>
      <c r="F12" s="139"/>
      <c r="G12" s="180"/>
      <c r="H12" s="137"/>
      <c r="I12" s="140"/>
      <c r="J12" s="137"/>
      <c r="K12" s="161"/>
      <c r="L12" s="148"/>
    </row>
    <row r="13" spans="1:15" s="132" customFormat="1" ht="12" customHeight="1" x14ac:dyDescent="0.25">
      <c r="B13" s="145" t="s">
        <v>471</v>
      </c>
      <c r="C13" s="137"/>
      <c r="D13" s="139"/>
      <c r="E13" s="138"/>
      <c r="F13" s="139"/>
      <c r="G13" s="180"/>
      <c r="H13" s="137"/>
      <c r="I13" s="140"/>
      <c r="J13" s="137"/>
      <c r="K13" s="161"/>
      <c r="L13" s="148"/>
    </row>
    <row r="14" spans="1:15" s="132" customFormat="1" ht="12" customHeight="1" x14ac:dyDescent="0.25">
      <c r="B14" s="178" t="s">
        <v>455</v>
      </c>
      <c r="C14" s="155"/>
      <c r="D14" s="154"/>
      <c r="E14" s="175"/>
      <c r="F14" s="141"/>
      <c r="G14" s="176"/>
      <c r="H14" s="175"/>
      <c r="I14" s="161"/>
      <c r="J14" s="148"/>
    </row>
    <row r="15" spans="1:15" s="132" customFormat="1" ht="12" customHeight="1" x14ac:dyDescent="0.25">
      <c r="A15" s="158"/>
      <c r="B15" s="159" t="s">
        <v>894</v>
      </c>
      <c r="C15" s="155"/>
      <c r="D15" s="154"/>
      <c r="E15" s="175"/>
      <c r="F15" s="141"/>
      <c r="G15" s="176"/>
      <c r="H15" s="175"/>
      <c r="I15" s="161"/>
      <c r="J15" s="148"/>
    </row>
    <row r="16" spans="1:15" s="132" customFormat="1" ht="12" customHeight="1" x14ac:dyDescent="0.25">
      <c r="A16" s="158"/>
      <c r="B16" s="159" t="s">
        <v>696</v>
      </c>
      <c r="C16" s="155"/>
      <c r="D16" s="154"/>
      <c r="E16" s="175"/>
      <c r="F16" s="141"/>
      <c r="G16" s="176"/>
      <c r="H16" s="175"/>
      <c r="I16" s="161"/>
      <c r="J16" s="148"/>
    </row>
    <row r="17" spans="1:15" s="132" customFormat="1" ht="12" customHeight="1" x14ac:dyDescent="0.25">
      <c r="A17" s="158"/>
      <c r="B17" s="159" t="s">
        <v>1421</v>
      </c>
      <c r="C17" s="155"/>
      <c r="D17" s="154"/>
      <c r="E17" s="175"/>
      <c r="F17" s="141"/>
      <c r="G17" s="176"/>
      <c r="H17" s="175"/>
      <c r="I17" s="161"/>
      <c r="J17" s="148"/>
    </row>
    <row r="18" spans="1:15" s="132" customFormat="1" ht="12" customHeight="1" x14ac:dyDescent="0.25">
      <c r="A18" s="158"/>
      <c r="B18" s="159"/>
      <c r="C18" s="163"/>
      <c r="D18" s="154"/>
      <c r="E18" s="164"/>
      <c r="F18" s="164"/>
      <c r="G18" s="164"/>
      <c r="H18" s="164"/>
      <c r="I18" s="164"/>
      <c r="J18" s="165"/>
      <c r="K18" s="161"/>
      <c r="L18" s="131"/>
    </row>
    <row r="19" spans="1:15" s="132" customFormat="1" ht="12" customHeight="1" x14ac:dyDescent="0.25">
      <c r="A19" s="158"/>
      <c r="C19" s="154"/>
      <c r="D19" s="154"/>
      <c r="E19" s="164"/>
      <c r="F19" s="164"/>
      <c r="G19" s="164"/>
      <c r="H19" s="164"/>
      <c r="I19" s="164"/>
      <c r="J19" s="169"/>
      <c r="K19" s="161"/>
      <c r="L19" s="147"/>
    </row>
    <row r="20" spans="1:15" s="132" customFormat="1" ht="15" x14ac:dyDescent="0.25">
      <c r="A20" s="153">
        <v>7.14</v>
      </c>
      <c r="B20" s="130" t="s">
        <v>924</v>
      </c>
      <c r="C20" s="154"/>
      <c r="D20" s="154"/>
      <c r="E20" s="164"/>
      <c r="F20" s="164"/>
      <c r="G20" s="164"/>
      <c r="H20" s="164"/>
      <c r="I20" s="164"/>
      <c r="J20" s="169"/>
      <c r="K20" s="161"/>
      <c r="L20" s="148"/>
    </row>
    <row r="21" spans="1:15" s="128" customFormat="1" ht="12" customHeight="1" x14ac:dyDescent="0.25">
      <c r="A21" s="156"/>
      <c r="B21" s="157" t="s">
        <v>692</v>
      </c>
      <c r="C21" s="170"/>
      <c r="D21" s="170"/>
      <c r="E21" s="134" t="s">
        <v>461</v>
      </c>
      <c r="F21" s="1305" t="s">
        <v>642</v>
      </c>
      <c r="G21" s="1305"/>
      <c r="H21" s="134" t="s">
        <v>643</v>
      </c>
      <c r="I21" s="134" t="s">
        <v>698</v>
      </c>
      <c r="J21" s="134" t="s">
        <v>470</v>
      </c>
      <c r="K21" s="127"/>
      <c r="L21" s="151"/>
    </row>
    <row r="22" spans="1:15" s="132" customFormat="1" ht="12" customHeight="1" x14ac:dyDescent="0.25">
      <c r="A22" s="158"/>
      <c r="B22" s="145" t="s">
        <v>471</v>
      </c>
      <c r="C22" s="154"/>
      <c r="D22" s="154"/>
      <c r="E22" s="134" t="s">
        <v>473</v>
      </c>
      <c r="F22" s="1305" t="s">
        <v>700</v>
      </c>
      <c r="G22" s="1305"/>
      <c r="H22" s="134" t="s">
        <v>464</v>
      </c>
      <c r="I22" s="134" t="s">
        <v>465</v>
      </c>
      <c r="J22" s="134" t="s">
        <v>466</v>
      </c>
      <c r="L22" s="131"/>
    </row>
    <row r="23" spans="1:15" s="132" customFormat="1" ht="12" customHeight="1" x14ac:dyDescent="0.25">
      <c r="A23" s="158"/>
      <c r="B23" s="178" t="s">
        <v>455</v>
      </c>
      <c r="C23" s="155"/>
      <c r="D23" s="154"/>
      <c r="E23" s="137"/>
      <c r="F23" s="1334"/>
      <c r="G23" s="1335"/>
      <c r="H23" s="432"/>
      <c r="I23" s="140"/>
      <c r="J23" s="137"/>
      <c r="L23" s="146">
        <v>0</v>
      </c>
    </row>
    <row r="24" spans="1:15" s="132" customFormat="1" ht="12" customHeight="1" x14ac:dyDescent="0.25">
      <c r="A24" s="158"/>
      <c r="B24" s="178" t="s">
        <v>1160</v>
      </c>
      <c r="C24" s="160"/>
      <c r="D24" s="154"/>
      <c r="E24" s="164"/>
      <c r="F24" s="164"/>
      <c r="G24" s="164"/>
      <c r="H24" s="165"/>
      <c r="I24" s="161"/>
      <c r="J24" s="131"/>
    </row>
    <row r="25" spans="1:15" s="132" customFormat="1" ht="12" customHeight="1" x14ac:dyDescent="0.25">
      <c r="A25" s="158"/>
      <c r="C25" s="160"/>
      <c r="D25" s="154"/>
      <c r="E25" s="164"/>
      <c r="F25" s="164"/>
      <c r="G25" s="164"/>
      <c r="H25" s="164"/>
      <c r="I25" s="164"/>
      <c r="J25" s="165"/>
      <c r="K25" s="161"/>
      <c r="L25" s="131"/>
    </row>
    <row r="26" spans="1:15" s="132" customFormat="1" ht="12" customHeight="1" x14ac:dyDescent="0.25">
      <c r="A26" s="158"/>
      <c r="B26" s="166"/>
      <c r="C26" s="163"/>
      <c r="D26" s="154"/>
      <c r="E26" s="164"/>
      <c r="F26" s="164"/>
      <c r="G26" s="164"/>
      <c r="H26" s="164"/>
      <c r="I26" s="164"/>
      <c r="J26" s="165"/>
      <c r="K26" s="161"/>
      <c r="L26" s="131"/>
    </row>
    <row r="27" spans="1:15" s="132" customFormat="1" ht="15" x14ac:dyDescent="0.25">
      <c r="A27" s="153">
        <v>7.1609999999999996</v>
      </c>
      <c r="B27" s="130" t="s">
        <v>923</v>
      </c>
      <c r="C27" s="154"/>
      <c r="D27" s="154"/>
      <c r="E27" s="164"/>
      <c r="F27" s="164"/>
      <c r="G27" s="164"/>
      <c r="H27" s="169"/>
      <c r="I27" s="161"/>
      <c r="J27" s="148"/>
    </row>
    <row r="28" spans="1:15" s="128" customFormat="1" ht="12" customHeight="1" x14ac:dyDescent="0.25">
      <c r="A28" s="156"/>
      <c r="B28" s="1192" t="s">
        <v>1420</v>
      </c>
      <c r="C28" s="170"/>
      <c r="D28" s="170"/>
      <c r="E28" s="134"/>
      <c r="F28" s="134"/>
      <c r="G28" s="1305" t="s">
        <v>500</v>
      </c>
      <c r="H28" s="1305"/>
      <c r="I28" s="171"/>
      <c r="J28" s="151"/>
      <c r="K28" s="127"/>
    </row>
    <row r="29" spans="1:15" s="132" customFormat="1" ht="12" customHeight="1" x14ac:dyDescent="0.25">
      <c r="A29" s="158"/>
      <c r="C29" s="134" t="s">
        <v>461</v>
      </c>
      <c r="D29" s="134" t="s">
        <v>641</v>
      </c>
      <c r="E29" s="134" t="s">
        <v>639</v>
      </c>
      <c r="F29" s="134" t="s">
        <v>469</v>
      </c>
      <c r="G29" s="134" t="s">
        <v>472</v>
      </c>
      <c r="H29" s="134" t="s">
        <v>461</v>
      </c>
      <c r="I29" s="134" t="s">
        <v>499</v>
      </c>
      <c r="J29" s="134" t="s">
        <v>470</v>
      </c>
      <c r="K29" s="171"/>
      <c r="L29" s="131"/>
      <c r="M29" s="135"/>
      <c r="N29" s="143"/>
      <c r="O29" s="143"/>
    </row>
    <row r="30" spans="1:15" s="132" customFormat="1" ht="12" customHeight="1" x14ac:dyDescent="0.25">
      <c r="A30" s="158"/>
      <c r="C30" s="134" t="s">
        <v>473</v>
      </c>
      <c r="D30" s="134" t="s">
        <v>640</v>
      </c>
      <c r="E30" s="134" t="s">
        <v>638</v>
      </c>
      <c r="F30" s="134" t="s">
        <v>464</v>
      </c>
      <c r="G30" s="1308" t="s">
        <v>87</v>
      </c>
      <c r="H30" s="1308"/>
      <c r="I30" s="134" t="s">
        <v>498</v>
      </c>
      <c r="J30" s="134" t="s">
        <v>466</v>
      </c>
      <c r="K30" s="161"/>
      <c r="L30" s="128"/>
      <c r="M30" s="135"/>
      <c r="N30" s="143"/>
      <c r="O30" s="143"/>
    </row>
    <row r="31" spans="1:15" s="132" customFormat="1" ht="12" customHeight="1" x14ac:dyDescent="0.25">
      <c r="A31" s="158"/>
      <c r="B31" s="296"/>
      <c r="C31" s="137"/>
      <c r="D31" s="139"/>
      <c r="E31" s="138"/>
      <c r="F31" s="139"/>
      <c r="G31" s="180"/>
      <c r="H31" s="137"/>
      <c r="I31" s="140"/>
      <c r="J31" s="137"/>
      <c r="K31" s="161"/>
      <c r="L31" s="146">
        <f>(D31*E31)+(D32*E32)+(D33*E33)</f>
        <v>0</v>
      </c>
      <c r="M31" s="135"/>
      <c r="N31" s="143"/>
      <c r="O31" s="143"/>
    </row>
    <row r="32" spans="1:15" s="132" customFormat="1" ht="12" customHeight="1" x14ac:dyDescent="0.25">
      <c r="A32" s="158"/>
      <c r="B32" s="296"/>
      <c r="C32" s="137"/>
      <c r="D32" s="139"/>
      <c r="E32" s="138"/>
      <c r="F32" s="139"/>
      <c r="G32" s="180"/>
      <c r="H32" s="137"/>
      <c r="I32" s="140"/>
      <c r="J32" s="137"/>
      <c r="K32" s="161"/>
      <c r="L32" s="148"/>
    </row>
    <row r="33" spans="1:12" s="132" customFormat="1" ht="12" customHeight="1" x14ac:dyDescent="0.25">
      <c r="B33" s="145" t="s">
        <v>471</v>
      </c>
      <c r="C33" s="137"/>
      <c r="D33" s="139"/>
      <c r="E33" s="138"/>
      <c r="F33" s="139"/>
      <c r="G33" s="180"/>
      <c r="H33" s="137"/>
      <c r="I33" s="140"/>
      <c r="J33" s="137"/>
      <c r="K33" s="161"/>
      <c r="L33" s="148"/>
    </row>
    <row r="34" spans="1:12" s="132" customFormat="1" ht="12" customHeight="1" x14ac:dyDescent="0.25">
      <c r="B34" s="178" t="s">
        <v>455</v>
      </c>
      <c r="C34" s="155"/>
      <c r="D34" s="154"/>
      <c r="E34" s="175"/>
      <c r="F34" s="141"/>
      <c r="G34" s="176"/>
      <c r="H34" s="175"/>
      <c r="I34" s="161"/>
      <c r="J34" s="148"/>
    </row>
    <row r="35" spans="1:12" s="132" customFormat="1" ht="12" customHeight="1" x14ac:dyDescent="0.25">
      <c r="A35" s="158"/>
      <c r="B35" s="159" t="s">
        <v>894</v>
      </c>
      <c r="C35" s="155"/>
      <c r="D35" s="154"/>
      <c r="E35" s="175"/>
      <c r="F35" s="141"/>
      <c r="G35" s="176"/>
      <c r="H35" s="175"/>
      <c r="I35" s="161"/>
      <c r="J35" s="148"/>
    </row>
    <row r="36" spans="1:12" s="132" customFormat="1" ht="12" customHeight="1" x14ac:dyDescent="0.25">
      <c r="A36" s="158"/>
      <c r="B36" s="159" t="s">
        <v>696</v>
      </c>
      <c r="C36" s="155"/>
      <c r="D36" s="154"/>
      <c r="E36" s="175"/>
      <c r="F36" s="141"/>
      <c r="G36" s="176"/>
      <c r="H36" s="175"/>
      <c r="I36" s="161"/>
      <c r="J36" s="148"/>
    </row>
    <row r="37" spans="1:12" s="132" customFormat="1" ht="12" customHeight="1" x14ac:dyDescent="0.25">
      <c r="A37" s="158"/>
      <c r="B37" s="159" t="s">
        <v>1421</v>
      </c>
      <c r="C37" s="155"/>
      <c r="D37" s="154"/>
      <c r="E37" s="175"/>
      <c r="F37" s="141"/>
      <c r="G37" s="176"/>
      <c r="H37" s="175"/>
      <c r="I37" s="161"/>
      <c r="J37" s="148"/>
    </row>
    <row r="38" spans="1:12" s="132" customFormat="1" ht="12" customHeight="1" x14ac:dyDescent="0.25">
      <c r="A38" s="158"/>
      <c r="B38" s="159"/>
      <c r="C38" s="163"/>
      <c r="D38" s="154"/>
      <c r="E38" s="164"/>
      <c r="F38" s="164"/>
      <c r="G38" s="164"/>
      <c r="H38" s="164"/>
      <c r="I38" s="164"/>
      <c r="J38" s="165"/>
      <c r="K38" s="161"/>
      <c r="L38" s="131"/>
    </row>
    <row r="39" spans="1:12" s="132" customFormat="1" ht="12" customHeight="1" x14ac:dyDescent="0.25">
      <c r="A39" s="158"/>
      <c r="C39" s="154"/>
      <c r="D39" s="154"/>
      <c r="E39" s="164"/>
      <c r="F39" s="164"/>
      <c r="G39" s="164"/>
      <c r="H39" s="164"/>
      <c r="I39" s="164"/>
      <c r="J39" s="169"/>
      <c r="K39" s="161"/>
      <c r="L39" s="147"/>
    </row>
    <row r="40" spans="1:12" s="132" customFormat="1" ht="15" x14ac:dyDescent="0.25">
      <c r="A40" s="153">
        <v>7.18</v>
      </c>
      <c r="B40" s="130" t="s">
        <v>925</v>
      </c>
      <c r="C40" s="154"/>
      <c r="D40" s="154"/>
      <c r="E40" s="164"/>
      <c r="F40" s="164"/>
      <c r="G40" s="164"/>
      <c r="H40" s="164"/>
      <c r="I40" s="164"/>
      <c r="J40" s="169"/>
      <c r="K40" s="161"/>
      <c r="L40" s="148"/>
    </row>
    <row r="41" spans="1:12" s="128" customFormat="1" ht="12" customHeight="1" x14ac:dyDescent="0.25">
      <c r="A41" s="156"/>
      <c r="B41" s="157" t="s">
        <v>692</v>
      </c>
      <c r="C41" s="170"/>
      <c r="D41" s="170"/>
      <c r="E41" s="134" t="s">
        <v>461</v>
      </c>
      <c r="F41" s="1305" t="s">
        <v>642</v>
      </c>
      <c r="G41" s="1305"/>
      <c r="H41" s="134" t="s">
        <v>643</v>
      </c>
      <c r="I41" s="134" t="s">
        <v>698</v>
      </c>
      <c r="J41" s="134" t="s">
        <v>470</v>
      </c>
      <c r="K41" s="127"/>
      <c r="L41" s="151"/>
    </row>
    <row r="42" spans="1:12" s="132" customFormat="1" ht="12" customHeight="1" x14ac:dyDescent="0.25">
      <c r="A42" s="158"/>
      <c r="B42" s="145" t="s">
        <v>471</v>
      </c>
      <c r="C42" s="154"/>
      <c r="D42" s="154"/>
      <c r="E42" s="134" t="s">
        <v>473</v>
      </c>
      <c r="F42" s="1305" t="s">
        <v>700</v>
      </c>
      <c r="G42" s="1305"/>
      <c r="H42" s="134" t="s">
        <v>464</v>
      </c>
      <c r="I42" s="134" t="s">
        <v>465</v>
      </c>
      <c r="J42" s="134" t="s">
        <v>466</v>
      </c>
      <c r="L42" s="131"/>
    </row>
    <row r="43" spans="1:12" s="132" customFormat="1" ht="12" customHeight="1" x14ac:dyDescent="0.25">
      <c r="A43" s="158"/>
      <c r="B43" s="178" t="s">
        <v>455</v>
      </c>
      <c r="C43" s="155"/>
      <c r="D43" s="154"/>
      <c r="E43" s="137"/>
      <c r="F43" s="1334"/>
      <c r="G43" s="1335"/>
      <c r="H43" s="432"/>
      <c r="I43" s="140"/>
      <c r="J43" s="137"/>
      <c r="L43" s="146">
        <v>0</v>
      </c>
    </row>
    <row r="44" spans="1:12" s="132" customFormat="1" ht="12" customHeight="1" x14ac:dyDescent="0.25">
      <c r="A44" s="158"/>
      <c r="B44" s="178" t="s">
        <v>1160</v>
      </c>
      <c r="C44" s="160"/>
      <c r="D44" s="154"/>
      <c r="E44" s="164"/>
      <c r="F44" s="164"/>
      <c r="G44" s="164"/>
      <c r="H44" s="165"/>
      <c r="I44" s="161"/>
      <c r="J44" s="131"/>
    </row>
    <row r="45" spans="1:12" s="132" customFormat="1" ht="12" customHeight="1" x14ac:dyDescent="0.25">
      <c r="A45" s="158"/>
      <c r="C45" s="160"/>
      <c r="D45" s="154"/>
      <c r="E45" s="164"/>
      <c r="F45" s="164"/>
      <c r="G45" s="164"/>
      <c r="H45" s="164"/>
      <c r="I45" s="164"/>
      <c r="J45" s="165"/>
      <c r="K45" s="161"/>
      <c r="L45" s="131"/>
    </row>
    <row r="46" spans="1:12" s="132" customFormat="1" ht="12" customHeight="1" x14ac:dyDescent="0.25">
      <c r="A46" s="158"/>
      <c r="B46" s="166"/>
      <c r="C46" s="163"/>
      <c r="D46" s="154"/>
      <c r="E46" s="164"/>
      <c r="F46" s="164"/>
      <c r="G46" s="164"/>
      <c r="H46" s="164"/>
      <c r="I46" s="164"/>
      <c r="J46" s="165"/>
      <c r="K46" s="161"/>
      <c r="L46" s="131"/>
    </row>
    <row r="47" spans="1:12" s="132" customFormat="1" ht="12" customHeight="1" x14ac:dyDescent="0.25">
      <c r="A47" s="153">
        <v>7.2009999999999996</v>
      </c>
      <c r="B47" s="130" t="s">
        <v>896</v>
      </c>
      <c r="C47" s="154"/>
      <c r="D47" s="154"/>
      <c r="E47" s="164"/>
      <c r="F47" s="164"/>
      <c r="G47" s="1305" t="s">
        <v>727</v>
      </c>
      <c r="H47" s="1305"/>
      <c r="I47" s="1305" t="s">
        <v>729</v>
      </c>
      <c r="J47" s="1305"/>
    </row>
    <row r="48" spans="1:12" s="128" customFormat="1" ht="12" customHeight="1" x14ac:dyDescent="0.25">
      <c r="A48" s="156"/>
      <c r="B48" s="157" t="s">
        <v>897</v>
      </c>
      <c r="C48" s="170"/>
      <c r="D48" s="170"/>
      <c r="E48" s="134"/>
      <c r="F48" s="134"/>
      <c r="G48" s="134" t="s">
        <v>728</v>
      </c>
      <c r="H48" s="134" t="s">
        <v>468</v>
      </c>
      <c r="I48" s="1305" t="s">
        <v>730</v>
      </c>
      <c r="J48" s="1305"/>
      <c r="K48" s="127"/>
    </row>
    <row r="49" spans="1:15" s="132" customFormat="1" ht="12" customHeight="1" x14ac:dyDescent="0.25">
      <c r="A49" s="158"/>
      <c r="B49" s="145" t="s">
        <v>471</v>
      </c>
      <c r="C49" s="134"/>
      <c r="D49" s="134"/>
      <c r="F49" s="134"/>
      <c r="G49" s="1308" t="s">
        <v>901</v>
      </c>
      <c r="H49" s="1308"/>
      <c r="I49" s="1305" t="s">
        <v>900</v>
      </c>
      <c r="J49" s="1305"/>
      <c r="K49" s="161"/>
      <c r="L49" s="131"/>
      <c r="M49" s="135"/>
      <c r="N49" s="143"/>
      <c r="O49" s="143"/>
    </row>
    <row r="50" spans="1:15" s="132" customFormat="1" ht="12" customHeight="1" x14ac:dyDescent="0.25">
      <c r="A50" s="158"/>
      <c r="B50" s="178" t="s">
        <v>455</v>
      </c>
      <c r="C50" s="134"/>
      <c r="D50" s="134"/>
      <c r="F50" s="134"/>
      <c r="G50" s="139"/>
      <c r="H50" s="138"/>
      <c r="I50" s="1336"/>
      <c r="J50" s="1337"/>
      <c r="K50" s="161"/>
      <c r="L50" s="146">
        <f>I50</f>
        <v>0</v>
      </c>
      <c r="M50" s="135"/>
      <c r="N50" s="143"/>
      <c r="O50" s="143"/>
    </row>
    <row r="51" spans="1:15" s="132" customFormat="1" ht="12" customHeight="1" x14ac:dyDescent="0.25">
      <c r="A51" s="158"/>
      <c r="B51" s="178" t="s">
        <v>934</v>
      </c>
      <c r="C51" s="134"/>
      <c r="D51" s="134"/>
      <c r="F51" s="134"/>
      <c r="G51" s="181"/>
      <c r="H51" s="175"/>
      <c r="I51" s="179"/>
      <c r="J51" s="179"/>
      <c r="K51" s="161"/>
      <c r="L51" s="148"/>
      <c r="M51" s="135"/>
      <c r="N51" s="143"/>
      <c r="O51" s="143"/>
    </row>
    <row r="52" spans="1:15" s="132" customFormat="1" ht="12" customHeight="1" x14ac:dyDescent="0.25">
      <c r="B52" s="178" t="s">
        <v>903</v>
      </c>
      <c r="C52" s="155"/>
      <c r="D52" s="154"/>
      <c r="E52" s="175"/>
      <c r="F52" s="141"/>
      <c r="G52" s="176"/>
      <c r="H52" s="175"/>
      <c r="I52" s="161"/>
      <c r="J52" s="148"/>
    </row>
    <row r="53" spans="1:15" s="132" customFormat="1" ht="12" customHeight="1" x14ac:dyDescent="0.25">
      <c r="A53" s="158"/>
      <c r="B53" s="159" t="s">
        <v>1422</v>
      </c>
      <c r="C53" s="155"/>
      <c r="D53" s="154"/>
      <c r="E53" s="175"/>
      <c r="F53" s="141"/>
      <c r="G53" s="176"/>
      <c r="H53" s="175"/>
      <c r="I53" s="161"/>
      <c r="J53" s="148"/>
    </row>
    <row r="54" spans="1:15" s="132" customFormat="1" ht="12" customHeight="1" x14ac:dyDescent="0.25">
      <c r="A54" s="158"/>
      <c r="C54" s="154"/>
      <c r="D54" s="154"/>
      <c r="E54" s="175"/>
      <c r="F54" s="141"/>
      <c r="G54" s="141"/>
      <c r="H54" s="141"/>
      <c r="I54" s="176"/>
      <c r="J54" s="175"/>
      <c r="K54" s="161"/>
      <c r="L54" s="148"/>
    </row>
    <row r="55" spans="1:15" s="132" customFormat="1" ht="12" customHeight="1" x14ac:dyDescent="0.25">
      <c r="A55" s="158"/>
      <c r="B55" s="159"/>
      <c r="C55" s="154"/>
      <c r="D55" s="154"/>
      <c r="E55" s="164"/>
      <c r="F55" s="164"/>
      <c r="G55" s="164"/>
      <c r="H55" s="164"/>
      <c r="I55" s="164"/>
      <c r="J55" s="165"/>
      <c r="K55" s="161"/>
      <c r="L55" s="131"/>
    </row>
    <row r="56" spans="1:15" s="132" customFormat="1" ht="12" customHeight="1" x14ac:dyDescent="0.25">
      <c r="A56" s="153">
        <v>7.25</v>
      </c>
      <c r="B56" s="130" t="s">
        <v>926</v>
      </c>
      <c r="C56" s="154"/>
      <c r="D56" s="154"/>
      <c r="E56" s="164"/>
      <c r="F56" s="164"/>
      <c r="G56" s="164"/>
      <c r="H56" s="164"/>
      <c r="I56" s="1305" t="s">
        <v>898</v>
      </c>
      <c r="J56" s="1305"/>
    </row>
    <row r="57" spans="1:15" s="128" customFormat="1" ht="12" customHeight="1" x14ac:dyDescent="0.25">
      <c r="A57" s="156"/>
      <c r="B57" s="157" t="s">
        <v>16</v>
      </c>
      <c r="C57" s="170"/>
      <c r="D57" s="170"/>
      <c r="E57" s="134"/>
      <c r="F57" s="134"/>
      <c r="G57" s="134"/>
      <c r="H57" s="134"/>
      <c r="I57" s="1305" t="s">
        <v>899</v>
      </c>
      <c r="J57" s="1305"/>
      <c r="K57" s="127"/>
    </row>
    <row r="58" spans="1:15" s="132" customFormat="1" ht="12" customHeight="1" x14ac:dyDescent="0.25">
      <c r="A58" s="158"/>
      <c r="B58" s="145" t="s">
        <v>471</v>
      </c>
      <c r="C58" s="134"/>
      <c r="D58" s="134"/>
      <c r="F58" s="134"/>
      <c r="G58" s="134"/>
      <c r="H58" s="134"/>
      <c r="I58" s="1305" t="s">
        <v>900</v>
      </c>
      <c r="J58" s="1305"/>
      <c r="K58" s="161"/>
      <c r="L58" s="131"/>
      <c r="M58" s="135"/>
      <c r="N58" s="143"/>
      <c r="O58" s="143"/>
    </row>
    <row r="59" spans="1:15" s="132" customFormat="1" ht="12" customHeight="1" x14ac:dyDescent="0.25">
      <c r="A59" s="158"/>
      <c r="B59" s="178" t="s">
        <v>933</v>
      </c>
      <c r="C59" s="134"/>
      <c r="D59" s="134"/>
      <c r="F59" s="134"/>
      <c r="G59" s="134"/>
      <c r="H59" s="134"/>
      <c r="I59" s="1336"/>
      <c r="J59" s="1337"/>
      <c r="K59" s="161"/>
      <c r="L59" s="146">
        <f>I59</f>
        <v>0</v>
      </c>
      <c r="M59" s="135"/>
      <c r="N59" s="143"/>
      <c r="O59" s="143"/>
    </row>
    <row r="60" spans="1:15" s="132" customFormat="1" ht="12" customHeight="1" x14ac:dyDescent="0.25">
      <c r="B60" s="178" t="s">
        <v>902</v>
      </c>
      <c r="C60" s="155"/>
      <c r="D60" s="154"/>
      <c r="E60" s="175"/>
      <c r="F60" s="141"/>
      <c r="G60" s="176"/>
      <c r="H60" s="175"/>
      <c r="I60" s="161"/>
      <c r="J60" s="148"/>
    </row>
    <row r="61" spans="1:15" s="132" customFormat="1" ht="12" customHeight="1" x14ac:dyDescent="0.25">
      <c r="A61" s="158"/>
      <c r="B61" s="159" t="s">
        <v>17</v>
      </c>
      <c r="C61" s="155"/>
      <c r="D61" s="154"/>
      <c r="E61" s="175"/>
      <c r="F61" s="141"/>
      <c r="G61" s="176"/>
      <c r="H61" s="175"/>
      <c r="I61" s="161"/>
      <c r="J61" s="148"/>
    </row>
    <row r="62" spans="1:15" s="132" customFormat="1" ht="12" customHeight="1" x14ac:dyDescent="0.25">
      <c r="A62" s="158"/>
      <c r="B62" s="159"/>
      <c r="C62" s="155"/>
      <c r="D62" s="154"/>
      <c r="E62" s="175"/>
      <c r="F62" s="141"/>
      <c r="G62" s="176"/>
      <c r="H62" s="175"/>
      <c r="I62" s="161"/>
      <c r="J62" s="148"/>
    </row>
    <row r="63" spans="1:15" s="132" customFormat="1" ht="12" customHeight="1" x14ac:dyDescent="0.25">
      <c r="A63" s="158"/>
      <c r="B63" s="159"/>
      <c r="C63" s="155"/>
      <c r="D63" s="154"/>
      <c r="E63" s="175"/>
      <c r="F63" s="141"/>
      <c r="G63" s="176"/>
      <c r="H63" s="175"/>
      <c r="I63" s="161"/>
      <c r="J63" s="148"/>
    </row>
    <row r="64" spans="1:15" s="132" customFormat="1" ht="12" customHeight="1" x14ac:dyDescent="0.25">
      <c r="A64" s="153">
        <v>7.26</v>
      </c>
      <c r="B64" s="130" t="s">
        <v>932</v>
      </c>
      <c r="C64" s="154"/>
      <c r="D64" s="154"/>
      <c r="E64" s="164"/>
      <c r="F64" s="164"/>
      <c r="G64" s="164"/>
      <c r="H64" s="164"/>
      <c r="I64" s="1305" t="s">
        <v>92</v>
      </c>
      <c r="J64" s="1305"/>
    </row>
    <row r="65" spans="1:15" s="128" customFormat="1" ht="12" customHeight="1" x14ac:dyDescent="0.25">
      <c r="A65" s="156"/>
      <c r="B65" s="157" t="s">
        <v>89</v>
      </c>
      <c r="C65" s="170"/>
      <c r="D65" s="170"/>
      <c r="E65" s="134"/>
      <c r="F65" s="134"/>
      <c r="G65" s="134"/>
      <c r="H65" s="134"/>
      <c r="I65" s="1305" t="s">
        <v>899</v>
      </c>
      <c r="J65" s="1305"/>
      <c r="K65" s="127"/>
    </row>
    <row r="66" spans="1:15" s="132" customFormat="1" ht="12" customHeight="1" x14ac:dyDescent="0.25">
      <c r="A66" s="158"/>
      <c r="B66" s="145" t="s">
        <v>471</v>
      </c>
      <c r="C66" s="134"/>
      <c r="D66" s="134"/>
      <c r="F66" s="134"/>
      <c r="G66" s="134"/>
      <c r="H66" s="134"/>
      <c r="I66" s="1305" t="s">
        <v>900</v>
      </c>
      <c r="J66" s="1305"/>
      <c r="K66" s="161"/>
      <c r="L66" s="131"/>
      <c r="M66" s="135"/>
      <c r="N66" s="143"/>
      <c r="O66" s="143"/>
    </row>
    <row r="67" spans="1:15" s="132" customFormat="1" ht="12" customHeight="1" x14ac:dyDescent="0.25">
      <c r="A67" s="158"/>
      <c r="B67" s="178" t="s">
        <v>933</v>
      </c>
      <c r="C67" s="134"/>
      <c r="D67" s="134"/>
      <c r="F67" s="134"/>
      <c r="G67" s="134"/>
      <c r="H67" s="134"/>
      <c r="I67" s="1336"/>
      <c r="J67" s="1337"/>
      <c r="K67" s="161"/>
      <c r="L67" s="146">
        <f>I67</f>
        <v>0</v>
      </c>
      <c r="M67" s="135"/>
      <c r="N67" s="143"/>
      <c r="O67" s="143"/>
    </row>
    <row r="68" spans="1:15" s="132" customFormat="1" ht="12" customHeight="1" x14ac:dyDescent="0.25">
      <c r="B68" s="178" t="s">
        <v>90</v>
      </c>
      <c r="C68" s="155"/>
      <c r="D68" s="154"/>
      <c r="E68" s="175"/>
      <c r="F68" s="141"/>
      <c r="G68" s="176"/>
      <c r="H68" s="175"/>
      <c r="I68" s="161"/>
      <c r="J68" s="148"/>
    </row>
    <row r="69" spans="1:15" s="132" customFormat="1" ht="12" customHeight="1" x14ac:dyDescent="0.25">
      <c r="A69" s="158"/>
      <c r="B69" s="159" t="s">
        <v>91</v>
      </c>
      <c r="C69" s="155"/>
      <c r="D69" s="154"/>
      <c r="E69" s="175"/>
      <c r="F69" s="141"/>
      <c r="G69" s="176"/>
      <c r="H69" s="175"/>
      <c r="I69" s="161"/>
      <c r="J69" s="148"/>
    </row>
  </sheetData>
  <mergeCells count="24">
    <mergeCell ref="I66:J66"/>
    <mergeCell ref="I67:J67"/>
    <mergeCell ref="I50:J50"/>
    <mergeCell ref="I56:J56"/>
    <mergeCell ref="I57:J57"/>
    <mergeCell ref="I58:J58"/>
    <mergeCell ref="I59:J59"/>
    <mergeCell ref="I64:J64"/>
    <mergeCell ref="I65:J65"/>
    <mergeCell ref="G49:H49"/>
    <mergeCell ref="I49:J49"/>
    <mergeCell ref="F23:G23"/>
    <mergeCell ref="G28:H28"/>
    <mergeCell ref="G8:H8"/>
    <mergeCell ref="G10:H10"/>
    <mergeCell ref="F21:G21"/>
    <mergeCell ref="F22:G22"/>
    <mergeCell ref="I48:J48"/>
    <mergeCell ref="G30:H30"/>
    <mergeCell ref="I47:J47"/>
    <mergeCell ref="F41:G41"/>
    <mergeCell ref="F42:G42"/>
    <mergeCell ref="F43:G43"/>
    <mergeCell ref="G47:H47"/>
  </mergeCells>
  <phoneticPr fontId="3" type="noConversion"/>
  <printOptions horizontalCentered="1"/>
  <pageMargins left="0.5" right="0.5" top="0.5" bottom="0.5" header="0.4" footer="0.5"/>
  <pageSetup scale="86" orientation="portrait" r:id="rId1"/>
  <headerFooter alignWithMargins="0">
    <oddFooter>&amp;L&amp;8DWM/UST - Claim 1-17-2017&amp;R&amp;8(See also 2017 RRD for Task Details)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indexed="17"/>
    <pageSetUpPr fitToPage="1"/>
  </sheetPr>
  <dimension ref="A1:L78"/>
  <sheetViews>
    <sheetView view="pageBreakPreview" topLeftCell="A10" zoomScaleNormal="100" zoomScaleSheetLayoutView="100" workbookViewId="0">
      <selection activeCell="J116" sqref="J116"/>
    </sheetView>
  </sheetViews>
  <sheetFormatPr defaultRowHeight="12.75" x14ac:dyDescent="0.2"/>
  <cols>
    <col min="2" max="2" width="13.28515625" customWidth="1"/>
    <col min="3" max="3" width="14.85546875" customWidth="1"/>
    <col min="4" max="4" width="15" customWidth="1"/>
    <col min="5" max="6" width="15.85546875" customWidth="1"/>
    <col min="7" max="7" width="12" customWidth="1"/>
    <col min="8" max="8" width="14.7109375" customWidth="1"/>
    <col min="9" max="9" width="2" style="129" customWidth="1"/>
    <col min="10" max="10" width="1.85546875" style="129" customWidth="1"/>
    <col min="11" max="11" width="15" style="5" customWidth="1"/>
    <col min="12" max="12" width="3.5703125" customWidth="1"/>
    <col min="13" max="13" width="3.140625" customWidth="1"/>
  </cols>
  <sheetData>
    <row r="1" spans="1:12" s="184" customFormat="1" x14ac:dyDescent="0.2">
      <c r="A1" s="306" t="s">
        <v>635</v>
      </c>
      <c r="B1" s="1126" t="str">
        <f>IF('Cost Summary Forms'!J1&gt;0,'Cost Summary Forms'!J1,"")</f>
        <v/>
      </c>
      <c r="C1" s="185" t="s">
        <v>287</v>
      </c>
      <c r="D1" s="192"/>
      <c r="E1" s="1156" t="str">
        <f>IF('Cost Summary Forms'!E3&gt;0,'Cost Summary Forms'!E3,"")</f>
        <v/>
      </c>
      <c r="F1" s="192"/>
      <c r="H1" s="185" t="s">
        <v>507</v>
      </c>
      <c r="I1" s="186"/>
      <c r="J1" s="187" t="s">
        <v>467</v>
      </c>
      <c r="K1" s="1128"/>
    </row>
    <row r="2" spans="1:12" s="184" customFormat="1" ht="22.5" customHeight="1" x14ac:dyDescent="0.25">
      <c r="A2" s="123" t="s">
        <v>904</v>
      </c>
      <c r="B2" s="124"/>
      <c r="C2" s="124"/>
      <c r="D2" s="124"/>
      <c r="E2" s="124"/>
      <c r="F2" s="189"/>
      <c r="G2" s="189"/>
      <c r="H2" s="189"/>
      <c r="I2" s="189"/>
      <c r="J2" s="189"/>
      <c r="K2" s="307"/>
      <c r="L2" s="124"/>
    </row>
    <row r="3" spans="1:12" s="184" customFormat="1" ht="6.75" customHeight="1" x14ac:dyDescent="0.3">
      <c r="A3" s="192"/>
      <c r="B3" s="192"/>
      <c r="C3" s="192"/>
      <c r="D3" s="192"/>
      <c r="E3" s="192"/>
      <c r="F3" s="191"/>
      <c r="G3" s="191"/>
      <c r="H3" s="192"/>
      <c r="I3" s="192"/>
      <c r="J3" s="192"/>
      <c r="K3" s="363"/>
      <c r="L3" s="194"/>
    </row>
    <row r="4" spans="1:12" ht="4.5" customHeight="1" x14ac:dyDescent="0.2">
      <c r="C4" s="308"/>
      <c r="E4" s="309"/>
      <c r="F4" s="309"/>
      <c r="G4" s="309"/>
      <c r="H4" s="309"/>
      <c r="I4" s="310"/>
      <c r="J4" s="310"/>
    </row>
    <row r="5" spans="1:12" s="5" customFormat="1" ht="14.25" x14ac:dyDescent="0.2">
      <c r="A5" s="329" t="s">
        <v>905</v>
      </c>
      <c r="B5" s="312"/>
      <c r="C5" s="34"/>
      <c r="D5" s="311"/>
      <c r="E5" s="313"/>
      <c r="F5" s="313"/>
      <c r="G5" s="313"/>
      <c r="H5" s="313"/>
      <c r="I5" s="313"/>
      <c r="J5" s="313"/>
      <c r="K5" s="34"/>
      <c r="L5" s="34"/>
    </row>
    <row r="6" spans="1:12" s="122" customFormat="1" ht="11.25" customHeight="1" x14ac:dyDescent="0.2">
      <c r="A6" s="314"/>
      <c r="B6" s="516"/>
      <c r="C6" s="516"/>
      <c r="D6" s="314"/>
      <c r="E6" s="134" t="s">
        <v>732</v>
      </c>
      <c r="F6" s="134" t="s">
        <v>460</v>
      </c>
      <c r="G6" s="134" t="s">
        <v>461</v>
      </c>
      <c r="H6" s="134" t="s">
        <v>733</v>
      </c>
      <c r="I6" s="134"/>
      <c r="J6" s="134"/>
      <c r="K6" s="34"/>
    </row>
    <row r="7" spans="1:12" s="521" customFormat="1" ht="11.25" customHeight="1" x14ac:dyDescent="0.25">
      <c r="A7" s="517"/>
      <c r="B7" s="518" t="s">
        <v>461</v>
      </c>
      <c r="C7" s="518" t="s">
        <v>1</v>
      </c>
      <c r="D7" s="519" t="s">
        <v>585</v>
      </c>
      <c r="E7" s="134" t="s">
        <v>642</v>
      </c>
      <c r="F7" s="134" t="s">
        <v>9</v>
      </c>
      <c r="G7" s="134" t="s">
        <v>463</v>
      </c>
      <c r="H7" s="134" t="s">
        <v>734</v>
      </c>
      <c r="I7" s="134"/>
      <c r="J7" s="134"/>
      <c r="K7" s="520" t="s">
        <v>509</v>
      </c>
    </row>
    <row r="8" spans="1:12" s="521" customFormat="1" ht="11.25" customHeight="1" x14ac:dyDescent="0.25">
      <c r="A8" s="316"/>
      <c r="B8" s="518" t="s">
        <v>735</v>
      </c>
      <c r="C8" s="522" t="s">
        <v>2</v>
      </c>
      <c r="D8" s="519" t="s">
        <v>591</v>
      </c>
      <c r="E8" s="134" t="s">
        <v>464</v>
      </c>
      <c r="F8" s="134" t="s">
        <v>465</v>
      </c>
      <c r="G8" s="134" t="s">
        <v>466</v>
      </c>
      <c r="H8" s="441" t="s">
        <v>87</v>
      </c>
      <c r="I8" s="441"/>
      <c r="J8" s="441"/>
      <c r="K8" s="520" t="s">
        <v>736</v>
      </c>
    </row>
    <row r="9" spans="1:12" x14ac:dyDescent="0.2">
      <c r="A9" s="295" t="s">
        <v>738</v>
      </c>
      <c r="B9" s="317"/>
      <c r="C9" s="199"/>
      <c r="D9" s="200"/>
      <c r="E9" s="139"/>
      <c r="F9" s="140"/>
      <c r="G9" s="137"/>
      <c r="H9" s="139"/>
      <c r="I9" s="318"/>
      <c r="J9" s="319"/>
      <c r="K9" s="200">
        <f t="shared" ref="K9:K20" si="0">C9*D9</f>
        <v>0</v>
      </c>
    </row>
    <row r="10" spans="1:12" x14ac:dyDescent="0.2">
      <c r="A10" s="295" t="s">
        <v>739</v>
      </c>
      <c r="B10" s="317"/>
      <c r="C10" s="199"/>
      <c r="D10" s="200"/>
      <c r="E10" s="139"/>
      <c r="F10" s="140"/>
      <c r="G10" s="137"/>
      <c r="H10" s="139"/>
      <c r="I10" s="318"/>
      <c r="J10" s="319"/>
      <c r="K10" s="200">
        <f t="shared" si="0"/>
        <v>0</v>
      </c>
    </row>
    <row r="11" spans="1:12" x14ac:dyDescent="0.2">
      <c r="A11" s="295" t="s">
        <v>740</v>
      </c>
      <c r="B11" s="317"/>
      <c r="C11" s="199"/>
      <c r="D11" s="200"/>
      <c r="E11" s="139"/>
      <c r="F11" s="140"/>
      <c r="G11" s="137"/>
      <c r="H11" s="139"/>
      <c r="I11" s="318"/>
      <c r="J11" s="319"/>
      <c r="K11" s="200">
        <f t="shared" si="0"/>
        <v>0</v>
      </c>
    </row>
    <row r="12" spans="1:12" x14ac:dyDescent="0.2">
      <c r="A12" s="295" t="s">
        <v>741</v>
      </c>
      <c r="B12" s="317"/>
      <c r="C12" s="199"/>
      <c r="D12" s="200"/>
      <c r="E12" s="139"/>
      <c r="F12" s="140"/>
      <c r="G12" s="137"/>
      <c r="H12" s="139"/>
      <c r="I12" s="318"/>
      <c r="J12" s="319"/>
      <c r="K12" s="200">
        <f t="shared" si="0"/>
        <v>0</v>
      </c>
    </row>
    <row r="13" spans="1:12" x14ac:dyDescent="0.2">
      <c r="A13" s="295" t="s">
        <v>742</v>
      </c>
      <c r="B13" s="317"/>
      <c r="C13" s="199"/>
      <c r="D13" s="200"/>
      <c r="E13" s="139"/>
      <c r="F13" s="140"/>
      <c r="G13" s="137"/>
      <c r="H13" s="139"/>
      <c r="I13" s="318"/>
      <c r="J13" s="319"/>
      <c r="K13" s="200">
        <f t="shared" si="0"/>
        <v>0</v>
      </c>
    </row>
    <row r="14" spans="1:12" x14ac:dyDescent="0.2">
      <c r="A14" s="295" t="s">
        <v>743</v>
      </c>
      <c r="B14" s="317"/>
      <c r="C14" s="199"/>
      <c r="D14" s="200"/>
      <c r="E14" s="139"/>
      <c r="F14" s="140"/>
      <c r="G14" s="137"/>
      <c r="H14" s="139"/>
      <c r="I14" s="318"/>
      <c r="J14" s="319"/>
      <c r="K14" s="200">
        <f t="shared" si="0"/>
        <v>0</v>
      </c>
    </row>
    <row r="15" spans="1:12" x14ac:dyDescent="0.2">
      <c r="A15" s="295" t="s">
        <v>744</v>
      </c>
      <c r="B15" s="317"/>
      <c r="C15" s="199"/>
      <c r="D15" s="200"/>
      <c r="E15" s="139"/>
      <c r="F15" s="140"/>
      <c r="G15" s="137"/>
      <c r="H15" s="139"/>
      <c r="I15" s="318"/>
      <c r="J15" s="319"/>
      <c r="K15" s="200">
        <f t="shared" si="0"/>
        <v>0</v>
      </c>
    </row>
    <row r="16" spans="1:12" x14ac:dyDescent="0.2">
      <c r="A16" s="295" t="s">
        <v>745</v>
      </c>
      <c r="B16" s="317"/>
      <c r="C16" s="199"/>
      <c r="D16" s="200"/>
      <c r="E16" s="139"/>
      <c r="F16" s="140"/>
      <c r="G16" s="137"/>
      <c r="H16" s="139"/>
      <c r="I16" s="318"/>
      <c r="J16" s="319"/>
      <c r="K16" s="200">
        <f t="shared" si="0"/>
        <v>0</v>
      </c>
    </row>
    <row r="17" spans="1:11" x14ac:dyDescent="0.2">
      <c r="A17" s="295" t="s">
        <v>746</v>
      </c>
      <c r="B17" s="317"/>
      <c r="C17" s="199"/>
      <c r="D17" s="200"/>
      <c r="E17" s="139"/>
      <c r="F17" s="140"/>
      <c r="G17" s="137"/>
      <c r="H17" s="139"/>
      <c r="I17" s="318"/>
      <c r="J17" s="319"/>
      <c r="K17" s="200">
        <f>C17*D17</f>
        <v>0</v>
      </c>
    </row>
    <row r="18" spans="1:11" x14ac:dyDescent="0.2">
      <c r="A18" s="295" t="s">
        <v>747</v>
      </c>
      <c r="B18" s="317"/>
      <c r="C18" s="199"/>
      <c r="D18" s="200"/>
      <c r="E18" s="139"/>
      <c r="F18" s="140"/>
      <c r="G18" s="137"/>
      <c r="H18" s="139"/>
      <c r="I18" s="318"/>
      <c r="J18" s="319"/>
      <c r="K18" s="200">
        <f>C18*D18</f>
        <v>0</v>
      </c>
    </row>
    <row r="19" spans="1:11" x14ac:dyDescent="0.2">
      <c r="A19" s="295" t="s">
        <v>908</v>
      </c>
      <c r="B19" s="317"/>
      <c r="C19" s="199"/>
      <c r="D19" s="200"/>
      <c r="E19" s="139"/>
      <c r="F19" s="140"/>
      <c r="G19" s="137"/>
      <c r="H19" s="139"/>
      <c r="I19" s="318"/>
      <c r="J19" s="319"/>
      <c r="K19" s="200">
        <f t="shared" si="0"/>
        <v>0</v>
      </c>
    </row>
    <row r="20" spans="1:11" x14ac:dyDescent="0.2">
      <c r="A20" s="295" t="s">
        <v>909</v>
      </c>
      <c r="B20" s="317"/>
      <c r="C20" s="199"/>
      <c r="D20" s="200"/>
      <c r="E20" s="139"/>
      <c r="F20" s="140"/>
      <c r="G20" s="137"/>
      <c r="H20" s="139"/>
      <c r="I20" s="318"/>
      <c r="J20" s="319"/>
      <c r="K20" s="200">
        <f t="shared" si="0"/>
        <v>0</v>
      </c>
    </row>
    <row r="21" spans="1:11" s="112" customFormat="1" ht="15" x14ac:dyDescent="0.25">
      <c r="A21" s="330" t="s">
        <v>906</v>
      </c>
      <c r="B21" s="369"/>
      <c r="C21" s="369"/>
      <c r="D21" s="369"/>
      <c r="E21" s="320"/>
      <c r="F21" s="321"/>
      <c r="G21" s="322"/>
      <c r="J21" s="361" t="s">
        <v>907</v>
      </c>
      <c r="K21" s="372">
        <f>SUM(K9:K20)</f>
        <v>0</v>
      </c>
    </row>
    <row r="22" spans="1:11" x14ac:dyDescent="0.2">
      <c r="A22" s="346" t="s">
        <v>455</v>
      </c>
      <c r="B22" s="129"/>
      <c r="C22" s="129"/>
      <c r="D22" s="129"/>
      <c r="E22" s="141"/>
      <c r="F22" s="181"/>
      <c r="G22" s="323"/>
      <c r="K22" s="324" t="s">
        <v>737</v>
      </c>
    </row>
    <row r="23" spans="1:11" ht="5.25" customHeight="1" x14ac:dyDescent="0.2">
      <c r="A23" s="376"/>
      <c r="B23" s="377"/>
      <c r="C23" s="377"/>
      <c r="D23" s="377"/>
      <c r="E23" s="378"/>
      <c r="F23" s="379"/>
      <c r="G23" s="380"/>
      <c r="H23" s="377"/>
      <c r="I23" s="377"/>
      <c r="J23" s="377"/>
      <c r="K23" s="381"/>
    </row>
    <row r="24" spans="1:11" s="332" customFormat="1" ht="3.75" customHeight="1" x14ac:dyDescent="0.2">
      <c r="A24" s="331"/>
      <c r="D24" s="331"/>
      <c r="E24" s="333"/>
    </row>
    <row r="25" spans="1:11" s="350" customFormat="1" ht="14.25" x14ac:dyDescent="0.2">
      <c r="A25" s="347" t="s">
        <v>911</v>
      </c>
      <c r="B25" s="348"/>
      <c r="C25" s="348"/>
      <c r="D25" s="348"/>
      <c r="E25" s="349"/>
      <c r="F25" s="523" t="s">
        <v>460</v>
      </c>
      <c r="G25" s="524" t="s">
        <v>461</v>
      </c>
      <c r="H25" s="524" t="s">
        <v>733</v>
      </c>
      <c r="K25" s="523" t="s">
        <v>4</v>
      </c>
    </row>
    <row r="26" spans="1:11" s="350" customFormat="1" x14ac:dyDescent="0.2">
      <c r="A26" s="518" t="s">
        <v>12</v>
      </c>
      <c r="B26" s="299"/>
      <c r="C26" s="19"/>
      <c r="D26" s="351"/>
      <c r="E26" s="525" t="s">
        <v>701</v>
      </c>
      <c r="F26" s="526" t="s">
        <v>463</v>
      </c>
      <c r="G26" s="525" t="s">
        <v>463</v>
      </c>
      <c r="H26" s="525" t="s">
        <v>734</v>
      </c>
      <c r="K26" s="526" t="s">
        <v>5</v>
      </c>
    </row>
    <row r="27" spans="1:11" s="122" customFormat="1" x14ac:dyDescent="0.2">
      <c r="A27" s="518" t="s">
        <v>13</v>
      </c>
      <c r="B27" s="352" t="s">
        <v>8</v>
      </c>
      <c r="C27" s="120"/>
      <c r="D27" s="527"/>
      <c r="E27" s="353" t="s">
        <v>6</v>
      </c>
      <c r="F27" s="528" t="s">
        <v>465</v>
      </c>
      <c r="G27" s="355" t="s">
        <v>466</v>
      </c>
      <c r="H27" s="529" t="s">
        <v>87</v>
      </c>
      <c r="I27" s="530"/>
      <c r="J27" s="530"/>
      <c r="K27" s="354" t="s">
        <v>609</v>
      </c>
    </row>
    <row r="28" spans="1:11" x14ac:dyDescent="0.2">
      <c r="A28" s="373"/>
      <c r="B28" s="1132"/>
      <c r="C28" s="1123"/>
      <c r="D28" s="1133"/>
      <c r="E28" s="356"/>
      <c r="F28" s="140"/>
      <c r="G28" s="137"/>
      <c r="H28" s="359"/>
      <c r="K28" s="249">
        <v>0</v>
      </c>
    </row>
    <row r="29" spans="1:11" x14ac:dyDescent="0.2">
      <c r="A29" s="373"/>
      <c r="B29" s="1132"/>
      <c r="C29" s="1123"/>
      <c r="D29" s="1133"/>
      <c r="E29" s="356"/>
      <c r="F29" s="140"/>
      <c r="G29" s="137"/>
      <c r="H29" s="360"/>
      <c r="K29" s="249">
        <v>0</v>
      </c>
    </row>
    <row r="30" spans="1:11" x14ac:dyDescent="0.2">
      <c r="A30" s="373"/>
      <c r="B30" s="1132"/>
      <c r="C30" s="1123"/>
      <c r="D30" s="1133"/>
      <c r="E30" s="356"/>
      <c r="F30" s="140"/>
      <c r="G30" s="137"/>
      <c r="H30" s="360"/>
      <c r="K30" s="249">
        <v>0</v>
      </c>
    </row>
    <row r="31" spans="1:11" x14ac:dyDescent="0.2">
      <c r="A31" s="373"/>
      <c r="B31" s="1132"/>
      <c r="C31" s="1123"/>
      <c r="D31" s="1133"/>
      <c r="E31" s="356"/>
      <c r="F31" s="140"/>
      <c r="G31" s="137"/>
      <c r="H31" s="360"/>
      <c r="K31" s="249">
        <v>0</v>
      </c>
    </row>
    <row r="32" spans="1:11" x14ac:dyDescent="0.2">
      <c r="A32" s="373"/>
      <c r="B32" s="1132"/>
      <c r="C32" s="1123"/>
      <c r="D32" s="1133"/>
      <c r="E32" s="356"/>
      <c r="F32" s="140"/>
      <c r="G32" s="137"/>
      <c r="H32" s="360"/>
      <c r="K32" s="249">
        <v>0</v>
      </c>
    </row>
    <row r="33" spans="1:11" x14ac:dyDescent="0.2">
      <c r="A33" s="373"/>
      <c r="B33" s="1132"/>
      <c r="C33" s="1123"/>
      <c r="D33" s="1133"/>
      <c r="E33" s="356"/>
      <c r="F33" s="140"/>
      <c r="G33" s="137"/>
      <c r="H33" s="360"/>
      <c r="K33" s="249">
        <v>0</v>
      </c>
    </row>
    <row r="34" spans="1:11" x14ac:dyDescent="0.2">
      <c r="A34" s="373"/>
      <c r="B34" s="1132"/>
      <c r="C34" s="1123"/>
      <c r="D34" s="1133"/>
      <c r="E34" s="356"/>
      <c r="F34" s="140"/>
      <c r="G34" s="137"/>
      <c r="H34" s="359"/>
      <c r="K34" s="249">
        <v>0</v>
      </c>
    </row>
    <row r="35" spans="1:11" ht="13.5" thickBot="1" x14ac:dyDescent="0.25">
      <c r="A35" s="373"/>
      <c r="B35" s="1132"/>
      <c r="C35" s="1123"/>
      <c r="D35" s="1133"/>
      <c r="E35" s="356"/>
      <c r="F35" s="140"/>
      <c r="G35" s="137"/>
      <c r="H35" s="360"/>
      <c r="K35" s="249">
        <v>0</v>
      </c>
    </row>
    <row r="36" spans="1:11" s="112" customFormat="1" ht="15.75" thickBot="1" x14ac:dyDescent="0.3">
      <c r="A36" s="346" t="s">
        <v>0</v>
      </c>
      <c r="B36" s="366"/>
      <c r="C36" s="366"/>
      <c r="D36" s="367"/>
      <c r="H36" s="368"/>
      <c r="J36" s="361" t="s">
        <v>912</v>
      </c>
      <c r="K36" s="370">
        <f>SUM(K28:K35)</f>
        <v>0</v>
      </c>
    </row>
    <row r="37" spans="1:11" s="325" customFormat="1" x14ac:dyDescent="0.2">
      <c r="A37" s="346"/>
      <c r="K37" s="324" t="s">
        <v>737</v>
      </c>
    </row>
    <row r="38" spans="1:11" ht="4.5" customHeight="1" x14ac:dyDescent="0.2">
      <c r="A38" s="376"/>
      <c r="B38" s="377"/>
      <c r="C38" s="377"/>
      <c r="D38" s="377"/>
      <c r="E38" s="378"/>
      <c r="F38" s="379"/>
      <c r="G38" s="380"/>
      <c r="H38" s="377"/>
      <c r="I38" s="377"/>
      <c r="J38" s="377"/>
      <c r="K38" s="381"/>
    </row>
    <row r="39" spans="1:11" s="332" customFormat="1" ht="6" customHeight="1" x14ac:dyDescent="0.2">
      <c r="A39" s="331"/>
      <c r="D39" s="331"/>
      <c r="E39" s="333"/>
    </row>
    <row r="40" spans="1:11" s="350" customFormat="1" ht="14.25" x14ac:dyDescent="0.2">
      <c r="A40" s="347" t="s">
        <v>88</v>
      </c>
      <c r="B40" s="348"/>
      <c r="C40" s="348"/>
      <c r="D40" s="348"/>
      <c r="E40" s="349"/>
      <c r="F40" s="523" t="s">
        <v>460</v>
      </c>
      <c r="G40" s="524" t="s">
        <v>461</v>
      </c>
      <c r="H40" s="524" t="s">
        <v>733</v>
      </c>
      <c r="K40" s="523" t="s">
        <v>1098</v>
      </c>
    </row>
    <row r="41" spans="1:11" s="350" customFormat="1" x14ac:dyDescent="0.2">
      <c r="A41" s="518" t="s">
        <v>12</v>
      </c>
      <c r="B41" s="299"/>
      <c r="C41" s="19"/>
      <c r="D41" s="351"/>
      <c r="E41" s="525" t="s">
        <v>915</v>
      </c>
      <c r="F41" s="526" t="s">
        <v>463</v>
      </c>
      <c r="G41" s="525" t="s">
        <v>463</v>
      </c>
      <c r="H41" s="525" t="s">
        <v>734</v>
      </c>
      <c r="K41" s="526" t="s">
        <v>1099</v>
      </c>
    </row>
    <row r="42" spans="1:11" s="122" customFormat="1" x14ac:dyDescent="0.2">
      <c r="A42" s="518" t="s">
        <v>914</v>
      </c>
      <c r="B42" s="352" t="s">
        <v>86</v>
      </c>
      <c r="C42" s="120"/>
      <c r="D42" s="527"/>
      <c r="E42" s="353" t="s">
        <v>6</v>
      </c>
      <c r="F42" s="528" t="s">
        <v>465</v>
      </c>
      <c r="G42" s="355" t="s">
        <v>466</v>
      </c>
      <c r="H42" s="529" t="s">
        <v>87</v>
      </c>
      <c r="I42" s="530"/>
      <c r="J42" s="530"/>
      <c r="K42" s="354" t="s">
        <v>1100</v>
      </c>
    </row>
    <row r="43" spans="1:11" x14ac:dyDescent="0.2">
      <c r="A43" s="373"/>
      <c r="B43" s="1132"/>
      <c r="C43" s="1123"/>
      <c r="D43" s="1133"/>
      <c r="E43" s="356"/>
      <c r="F43" s="140"/>
      <c r="G43" s="137"/>
      <c r="H43" s="359"/>
      <c r="K43" s="249">
        <v>0</v>
      </c>
    </row>
    <row r="44" spans="1:11" x14ac:dyDescent="0.2">
      <c r="A44" s="373"/>
      <c r="B44" s="1132"/>
      <c r="C44" s="1123"/>
      <c r="D44" s="1133"/>
      <c r="E44" s="356"/>
      <c r="F44" s="140"/>
      <c r="G44" s="137"/>
      <c r="H44" s="360"/>
      <c r="K44" s="249">
        <v>0</v>
      </c>
    </row>
    <row r="45" spans="1:11" x14ac:dyDescent="0.2">
      <c r="A45" s="373"/>
      <c r="B45" s="1132"/>
      <c r="C45" s="1123"/>
      <c r="D45" s="1133"/>
      <c r="E45" s="356"/>
      <c r="F45" s="140"/>
      <c r="G45" s="137"/>
      <c r="H45" s="360"/>
      <c r="K45" s="249">
        <v>0</v>
      </c>
    </row>
    <row r="46" spans="1:11" x14ac:dyDescent="0.2">
      <c r="A46" s="373"/>
      <c r="B46" s="1132"/>
      <c r="C46" s="1123"/>
      <c r="D46" s="1133"/>
      <c r="E46" s="356"/>
      <c r="F46" s="140"/>
      <c r="G46" s="137"/>
      <c r="H46" s="360"/>
      <c r="K46" s="249">
        <v>0</v>
      </c>
    </row>
    <row r="47" spans="1:11" x14ac:dyDescent="0.2">
      <c r="A47" s="373"/>
      <c r="B47" s="1132"/>
      <c r="C47" s="1123"/>
      <c r="D47" s="1133"/>
      <c r="E47" s="356"/>
      <c r="F47" s="140"/>
      <c r="G47" s="137"/>
      <c r="H47" s="359"/>
      <c r="K47" s="249">
        <v>0</v>
      </c>
    </row>
    <row r="48" spans="1:11" x14ac:dyDescent="0.2">
      <c r="A48" s="373"/>
      <c r="B48" s="1132"/>
      <c r="C48" s="1123"/>
      <c r="D48" s="1133"/>
      <c r="E48" s="356"/>
      <c r="F48" s="140"/>
      <c r="G48" s="137"/>
      <c r="H48" s="360"/>
      <c r="K48" s="249">
        <v>0</v>
      </c>
    </row>
    <row r="49" spans="1:11" x14ac:dyDescent="0.2">
      <c r="A49" s="373"/>
      <c r="B49" s="1132"/>
      <c r="C49" s="1123"/>
      <c r="D49" s="1133"/>
      <c r="E49" s="356"/>
      <c r="F49" s="140"/>
      <c r="G49" s="137"/>
      <c r="H49" s="359"/>
      <c r="K49" s="249">
        <v>0</v>
      </c>
    </row>
    <row r="50" spans="1:11" x14ac:dyDescent="0.2">
      <c r="A50" s="373"/>
      <c r="B50" s="1132"/>
      <c r="C50" s="1123"/>
      <c r="D50" s="1133"/>
      <c r="E50" s="356"/>
      <c r="F50" s="140"/>
      <c r="G50" s="137"/>
      <c r="H50" s="360"/>
      <c r="K50" s="249">
        <v>0</v>
      </c>
    </row>
    <row r="51" spans="1:11" x14ac:dyDescent="0.2">
      <c r="A51" s="373"/>
      <c r="B51" s="1132"/>
      <c r="C51" s="1123"/>
      <c r="D51" s="1133"/>
      <c r="E51" s="356"/>
      <c r="F51" s="140"/>
      <c r="G51" s="137"/>
      <c r="H51" s="360"/>
      <c r="K51" s="249">
        <v>0</v>
      </c>
    </row>
    <row r="52" spans="1:11" x14ac:dyDescent="0.2">
      <c r="A52" s="373"/>
      <c r="B52" s="1132"/>
      <c r="C52" s="1123"/>
      <c r="D52" s="1133"/>
      <c r="E52" s="356"/>
      <c r="F52" s="140"/>
      <c r="G52" s="137"/>
      <c r="H52" s="360"/>
      <c r="K52" s="249">
        <v>0</v>
      </c>
    </row>
    <row r="53" spans="1:11" x14ac:dyDescent="0.2">
      <c r="A53" s="373"/>
      <c r="B53" s="1132"/>
      <c r="C53" s="1123"/>
      <c r="D53" s="1133"/>
      <c r="E53" s="356"/>
      <c r="F53" s="140"/>
      <c r="G53" s="137"/>
      <c r="H53" s="360"/>
      <c r="K53" s="249">
        <v>0</v>
      </c>
    </row>
    <row r="54" spans="1:11" ht="13.5" thickBot="1" x14ac:dyDescent="0.25">
      <c r="A54" s="373"/>
      <c r="B54" s="1132"/>
      <c r="C54" s="1123"/>
      <c r="D54" s="1133"/>
      <c r="E54" s="356"/>
      <c r="F54" s="140"/>
      <c r="G54" s="137"/>
      <c r="H54" s="360"/>
      <c r="J54" s="271"/>
      <c r="K54" s="249">
        <v>0</v>
      </c>
    </row>
    <row r="55" spans="1:11" s="112" customFormat="1" ht="15.75" thickBot="1" x14ac:dyDescent="0.3">
      <c r="A55" s="346" t="s">
        <v>0</v>
      </c>
      <c r="B55" s="366"/>
      <c r="C55" s="366"/>
      <c r="D55" s="367"/>
      <c r="H55" s="368"/>
      <c r="J55" s="361" t="s">
        <v>913</v>
      </c>
      <c r="K55" s="370">
        <f>SUM(K43:K54)</f>
        <v>0</v>
      </c>
    </row>
    <row r="56" spans="1:11" s="325" customFormat="1" x14ac:dyDescent="0.2">
      <c r="A56" s="346"/>
      <c r="K56" s="324" t="s">
        <v>737</v>
      </c>
    </row>
    <row r="57" spans="1:11" ht="7.5" customHeight="1" x14ac:dyDescent="0.2">
      <c r="A57" s="376"/>
      <c r="B57" s="377"/>
      <c r="C57" s="377"/>
      <c r="D57" s="377"/>
      <c r="E57" s="378"/>
      <c r="F57" s="379"/>
      <c r="G57" s="380"/>
      <c r="H57" s="377"/>
      <c r="I57" s="377"/>
      <c r="J57" s="377"/>
      <c r="K57" s="381"/>
    </row>
    <row r="58" spans="1:11" s="332" customFormat="1" ht="6" customHeight="1" x14ac:dyDescent="0.2">
      <c r="A58" s="331"/>
      <c r="D58" s="331"/>
      <c r="E58" s="333"/>
    </row>
    <row r="59" spans="1:11" s="350" customFormat="1" ht="14.25" x14ac:dyDescent="0.2">
      <c r="A59" s="347" t="s">
        <v>145</v>
      </c>
      <c r="B59" s="348"/>
      <c r="C59" s="348"/>
      <c r="D59" s="348"/>
      <c r="E59" s="349"/>
      <c r="F59" s="523" t="s">
        <v>460</v>
      </c>
      <c r="G59" s="524" t="s">
        <v>461</v>
      </c>
      <c r="H59" s="524" t="s">
        <v>733</v>
      </c>
      <c r="K59" s="523" t="s">
        <v>1102</v>
      </c>
    </row>
    <row r="60" spans="1:11" s="350" customFormat="1" x14ac:dyDescent="0.2">
      <c r="A60" s="518" t="s">
        <v>12</v>
      </c>
      <c r="B60" s="299"/>
      <c r="C60" s="19"/>
      <c r="D60" s="351"/>
      <c r="E60" s="525" t="s">
        <v>915</v>
      </c>
      <c r="F60" s="526" t="s">
        <v>463</v>
      </c>
      <c r="G60" s="525" t="s">
        <v>463</v>
      </c>
      <c r="H60" s="525" t="s">
        <v>734</v>
      </c>
      <c r="K60" s="526" t="s">
        <v>1103</v>
      </c>
    </row>
    <row r="61" spans="1:11" s="122" customFormat="1" x14ac:dyDescent="0.2">
      <c r="A61" s="518" t="s">
        <v>914</v>
      </c>
      <c r="B61" s="352" t="s">
        <v>86</v>
      </c>
      <c r="C61" s="120"/>
      <c r="D61" s="527"/>
      <c r="E61" s="353" t="s">
        <v>6</v>
      </c>
      <c r="F61" s="528" t="s">
        <v>465</v>
      </c>
      <c r="G61" s="355" t="s">
        <v>466</v>
      </c>
      <c r="H61" s="529" t="s">
        <v>87</v>
      </c>
      <c r="I61" s="530"/>
      <c r="J61" s="530"/>
      <c r="K61" s="354" t="s">
        <v>1101</v>
      </c>
    </row>
    <row r="62" spans="1:11" x14ac:dyDescent="0.2">
      <c r="A62" s="373"/>
      <c r="B62" s="1132"/>
      <c r="C62" s="1123"/>
      <c r="D62" s="1133"/>
      <c r="E62" s="356"/>
      <c r="F62" s="140"/>
      <c r="G62" s="137"/>
      <c r="H62" s="359"/>
      <c r="K62" s="249">
        <v>0</v>
      </c>
    </row>
    <row r="63" spans="1:11" x14ac:dyDescent="0.2">
      <c r="A63" s="373"/>
      <c r="B63" s="1132"/>
      <c r="C63" s="1123"/>
      <c r="D63" s="1133"/>
      <c r="E63" s="356"/>
      <c r="F63" s="140"/>
      <c r="G63" s="137"/>
      <c r="H63" s="360"/>
      <c r="K63" s="249">
        <v>0</v>
      </c>
    </row>
    <row r="64" spans="1:11" x14ac:dyDescent="0.2">
      <c r="A64" s="373"/>
      <c r="B64" s="1132"/>
      <c r="C64" s="1123"/>
      <c r="D64" s="1133"/>
      <c r="E64" s="356"/>
      <c r="F64" s="140"/>
      <c r="G64" s="137"/>
      <c r="H64" s="360"/>
      <c r="K64" s="249">
        <v>0</v>
      </c>
    </row>
    <row r="65" spans="1:11" ht="13.5" thickBot="1" x14ac:dyDescent="0.25">
      <c r="A65" s="373"/>
      <c r="B65" s="1132"/>
      <c r="C65" s="1123"/>
      <c r="D65" s="1133"/>
      <c r="E65" s="356"/>
      <c r="F65" s="140"/>
      <c r="G65" s="137"/>
      <c r="H65" s="360"/>
      <c r="K65" s="249">
        <v>0</v>
      </c>
    </row>
    <row r="66" spans="1:11" s="112" customFormat="1" ht="15.75" thickBot="1" x14ac:dyDescent="0.3">
      <c r="A66" s="346" t="s">
        <v>0</v>
      </c>
      <c r="B66" s="366"/>
      <c r="C66" s="366"/>
      <c r="D66" s="367"/>
      <c r="H66" s="368"/>
      <c r="J66" s="361" t="s">
        <v>1135</v>
      </c>
      <c r="K66" s="370">
        <f>SUM(K62:K65)</f>
        <v>0</v>
      </c>
    </row>
    <row r="67" spans="1:11" s="325" customFormat="1" x14ac:dyDescent="0.2">
      <c r="K67" s="324" t="s">
        <v>737</v>
      </c>
    </row>
    <row r="68" spans="1:11" ht="6" customHeight="1" x14ac:dyDescent="0.2">
      <c r="A68" s="376"/>
      <c r="B68" s="377"/>
      <c r="C68" s="377"/>
      <c r="D68" s="377"/>
      <c r="E68" s="378"/>
      <c r="F68" s="379"/>
      <c r="G68" s="380"/>
      <c r="H68" s="377"/>
      <c r="I68" s="377"/>
      <c r="J68" s="377"/>
      <c r="K68" s="381"/>
    </row>
    <row r="69" spans="1:11" s="325" customFormat="1" ht="6" customHeight="1" x14ac:dyDescent="0.2">
      <c r="A69" s="334"/>
      <c r="B69" s="334"/>
      <c r="C69" s="335"/>
      <c r="D69" s="336"/>
      <c r="E69" s="337"/>
      <c r="F69" s="338"/>
      <c r="G69" s="339"/>
      <c r="H69" s="337"/>
      <c r="I69" s="337"/>
      <c r="J69" s="337"/>
      <c r="K69" s="336"/>
    </row>
    <row r="70" spans="1:11" s="1170" customFormat="1" ht="15" x14ac:dyDescent="0.25">
      <c r="A70" s="568" t="s">
        <v>1276</v>
      </c>
      <c r="B70" s="1165"/>
      <c r="C70" s="1166"/>
      <c r="D70" s="1167"/>
      <c r="E70" s="1168"/>
      <c r="F70" s="1169"/>
    </row>
    <row r="71" spans="1:11" s="1170" customFormat="1" ht="15" x14ac:dyDescent="0.25">
      <c r="A71" s="1173" t="s">
        <v>1275</v>
      </c>
      <c r="B71" s="1165"/>
      <c r="C71" s="1166"/>
      <c r="D71" s="1167"/>
      <c r="E71" s="1168"/>
      <c r="F71" s="1172" t="s">
        <v>1274</v>
      </c>
      <c r="G71" s="1171"/>
    </row>
    <row r="72" spans="1:11" s="325" customFormat="1" ht="14.25" x14ac:dyDescent="0.2">
      <c r="A72" s="337"/>
      <c r="B72" s="337"/>
      <c r="D72" s="361" t="s">
        <v>1269</v>
      </c>
      <c r="E72" s="1064"/>
      <c r="F72" s="338"/>
      <c r="G72" s="339"/>
      <c r="H72" s="337"/>
      <c r="I72" s="337"/>
      <c r="J72" s="361" t="s">
        <v>1270</v>
      </c>
      <c r="K72" s="1064"/>
    </row>
    <row r="73" spans="1:11" s="325" customFormat="1" ht="14.25" x14ac:dyDescent="0.2">
      <c r="A73" s="337"/>
      <c r="B73" s="337"/>
      <c r="D73" s="361" t="s">
        <v>1271</v>
      </c>
      <c r="E73" s="1064"/>
      <c r="F73" s="338"/>
      <c r="G73" s="339"/>
      <c r="H73" s="337"/>
      <c r="I73" s="337"/>
      <c r="J73" s="361" t="s">
        <v>1267</v>
      </c>
      <c r="K73" s="1064"/>
    </row>
    <row r="74" spans="1:11" s="325" customFormat="1" ht="14.25" x14ac:dyDescent="0.2">
      <c r="A74" s="337"/>
      <c r="B74" s="337"/>
      <c r="D74" s="361" t="s">
        <v>1272</v>
      </c>
      <c r="E74" s="1064"/>
      <c r="F74" s="338"/>
      <c r="G74" s="339"/>
      <c r="H74" s="337"/>
      <c r="I74" s="337"/>
      <c r="J74" s="361" t="s">
        <v>1268</v>
      </c>
      <c r="K74" s="1064"/>
    </row>
    <row r="75" spans="1:11" s="325" customFormat="1" ht="15" x14ac:dyDescent="0.25">
      <c r="A75" s="337"/>
      <c r="B75" s="337"/>
      <c r="D75" s="361" t="s">
        <v>1273</v>
      </c>
      <c r="E75" s="1065">
        <f>E74-(E72+E73)</f>
        <v>0</v>
      </c>
      <c r="G75" s="340"/>
      <c r="H75" s="337"/>
      <c r="I75" s="337"/>
      <c r="J75" s="361" t="s">
        <v>1277</v>
      </c>
      <c r="K75" s="1065">
        <f>K74-(K72+K73)</f>
        <v>0</v>
      </c>
    </row>
    <row r="76" spans="1:11" s="1161" customFormat="1" ht="9" x14ac:dyDescent="0.15">
      <c r="A76" s="756" t="s">
        <v>1419</v>
      </c>
      <c r="D76" s="1162"/>
      <c r="G76" s="1163"/>
      <c r="K76" s="1164"/>
    </row>
    <row r="77" spans="1:11" s="325" customFormat="1" ht="15" x14ac:dyDescent="0.25">
      <c r="D77" s="344"/>
      <c r="K77" s="332"/>
    </row>
    <row r="78" spans="1:11" ht="15" x14ac:dyDescent="0.25">
      <c r="D78" s="326"/>
      <c r="K78" s="327"/>
    </row>
  </sheetData>
  <phoneticPr fontId="3" type="noConversion"/>
  <printOptions horizontalCentered="1"/>
  <pageMargins left="0.25" right="0.25" top="0.5" bottom="0.5" header="0.5" footer="0.5"/>
  <pageSetup scale="8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17"/>
    <pageSetUpPr fitToPage="1"/>
  </sheetPr>
  <dimension ref="A1:O29"/>
  <sheetViews>
    <sheetView tabSelected="1" view="pageBreakPreview" zoomScaleNormal="100" zoomScaleSheetLayoutView="100" workbookViewId="0">
      <selection activeCell="J26" sqref="J26"/>
    </sheetView>
  </sheetViews>
  <sheetFormatPr defaultRowHeight="12.75" x14ac:dyDescent="0.2"/>
  <cols>
    <col min="1" max="1" width="6.28515625" style="5" customWidth="1"/>
    <col min="2" max="2" width="10.42578125" style="5" customWidth="1"/>
    <col min="3" max="3" width="10.85546875" style="5" customWidth="1"/>
    <col min="4" max="4" width="10.7109375" style="5" customWidth="1"/>
    <col min="5" max="5" width="11.140625" style="5" customWidth="1"/>
    <col min="6" max="6" width="11.5703125" style="5" customWidth="1"/>
    <col min="7" max="7" width="9.5703125" style="5" customWidth="1"/>
    <col min="8" max="8" width="11.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5" ht="15.75" x14ac:dyDescent="0.25">
      <c r="A1" s="123" t="s">
        <v>94</v>
      </c>
      <c r="B1" s="149"/>
      <c r="C1" s="149"/>
      <c r="D1" s="149"/>
      <c r="E1" s="149"/>
      <c r="F1" s="149"/>
      <c r="G1" s="149"/>
      <c r="H1" s="149"/>
      <c r="I1" s="149"/>
      <c r="J1" s="149"/>
    </row>
    <row r="2" spans="1:15" ht="8.25" customHeight="1" x14ac:dyDescent="0.2"/>
    <row r="3" spans="1:15" s="128" customFormat="1" ht="15" customHeight="1" x14ac:dyDescent="0.25">
      <c r="A3" s="150" t="s">
        <v>287</v>
      </c>
      <c r="B3" s="151"/>
      <c r="C3" s="1112"/>
      <c r="D3" s="125"/>
      <c r="E3" s="1113" t="str">
        <f>IF('Cost Summary Forms'!E3&gt;0,'Cost Summary Forms'!E3,"")</f>
        <v/>
      </c>
      <c r="F3" s="125"/>
      <c r="G3" s="125"/>
      <c r="H3" s="125"/>
      <c r="I3" s="151"/>
      <c r="J3" s="151"/>
      <c r="K3" s="152" t="s">
        <v>289</v>
      </c>
      <c r="L3" s="1113" t="str">
        <f>IF('Cost Summary Forms'!J1&gt;0,'Cost Summary Forms'!J1,"")</f>
        <v/>
      </c>
    </row>
    <row r="4" spans="1:15" ht="6" customHeight="1" x14ac:dyDescent="0.2">
      <c r="H4" s="34"/>
      <c r="I4" s="34"/>
    </row>
    <row r="5" spans="1:15" ht="3.75" customHeight="1" x14ac:dyDescent="0.2"/>
    <row r="6" spans="1:15" ht="19.5" customHeight="1" x14ac:dyDescent="0.2">
      <c r="A6" s="182" t="s">
        <v>93</v>
      </c>
      <c r="L6" s="183" t="s">
        <v>472</v>
      </c>
    </row>
    <row r="7" spans="1:15" s="132" customFormat="1" ht="12" customHeight="1" x14ac:dyDescent="0.25">
      <c r="A7" s="153">
        <v>7.2610000000000001</v>
      </c>
      <c r="B7" s="130" t="s">
        <v>928</v>
      </c>
      <c r="C7" s="154"/>
      <c r="D7" s="154"/>
      <c r="E7" s="164"/>
      <c r="F7" s="164"/>
      <c r="G7" s="164"/>
      <c r="H7" s="164"/>
      <c r="I7" s="1305" t="s">
        <v>927</v>
      </c>
      <c r="J7" s="1305"/>
      <c r="L7" s="183" t="s">
        <v>103</v>
      </c>
    </row>
    <row r="8" spans="1:15" s="128" customFormat="1" ht="12" customHeight="1" x14ac:dyDescent="0.25">
      <c r="A8" s="156"/>
      <c r="B8" s="157" t="s">
        <v>89</v>
      </c>
      <c r="C8" s="170"/>
      <c r="D8" s="170"/>
      <c r="E8" s="134"/>
      <c r="F8" s="134"/>
      <c r="G8" s="134"/>
      <c r="H8" s="134"/>
      <c r="I8" s="1305" t="s">
        <v>899</v>
      </c>
      <c r="J8" s="1305"/>
      <c r="K8" s="127"/>
    </row>
    <row r="9" spans="1:15" s="132" customFormat="1" ht="12" customHeight="1" x14ac:dyDescent="0.25">
      <c r="A9" s="158"/>
      <c r="B9" s="145" t="s">
        <v>471</v>
      </c>
      <c r="C9" s="134"/>
      <c r="D9" s="134"/>
      <c r="F9" s="134"/>
      <c r="G9" s="134"/>
      <c r="H9" s="134"/>
      <c r="I9" s="1305" t="s">
        <v>900</v>
      </c>
      <c r="J9" s="1305"/>
      <c r="K9" s="161"/>
      <c r="L9" s="131"/>
      <c r="M9" s="135"/>
      <c r="N9" s="143"/>
      <c r="O9" s="143"/>
    </row>
    <row r="10" spans="1:15" s="132" customFormat="1" ht="12" customHeight="1" x14ac:dyDescent="0.25">
      <c r="A10" s="158"/>
      <c r="B10" s="178" t="s">
        <v>933</v>
      </c>
      <c r="C10" s="134"/>
      <c r="D10" s="134"/>
      <c r="F10" s="134"/>
      <c r="G10" s="134"/>
      <c r="H10" s="134"/>
      <c r="I10" s="1336"/>
      <c r="J10" s="1337"/>
      <c r="K10" s="161"/>
      <c r="L10" s="146">
        <f>I10</f>
        <v>0</v>
      </c>
      <c r="M10" s="135"/>
      <c r="N10" s="143"/>
      <c r="O10" s="143"/>
    </row>
    <row r="11" spans="1:15" s="132" customFormat="1" ht="12" customHeight="1" x14ac:dyDescent="0.25">
      <c r="B11" s="178" t="s">
        <v>929</v>
      </c>
      <c r="C11" s="155"/>
      <c r="D11" s="154"/>
      <c r="E11" s="175"/>
      <c r="F11" s="141"/>
      <c r="G11" s="176"/>
      <c r="H11" s="175"/>
      <c r="I11" s="161"/>
      <c r="J11" s="148"/>
    </row>
    <row r="12" spans="1:15" s="132" customFormat="1" ht="12" customHeight="1" x14ac:dyDescent="0.25">
      <c r="A12" s="158"/>
      <c r="B12" s="159" t="s">
        <v>930</v>
      </c>
      <c r="C12" s="155"/>
      <c r="D12" s="154"/>
      <c r="E12" s="175"/>
      <c r="F12" s="141"/>
      <c r="G12" s="176"/>
      <c r="H12" s="175"/>
      <c r="I12" s="161"/>
      <c r="J12" s="148"/>
    </row>
    <row r="13" spans="1:15" s="132" customFormat="1" ht="12" customHeight="1" x14ac:dyDescent="0.25">
      <c r="A13" s="158"/>
      <c r="B13" s="178" t="s">
        <v>931</v>
      </c>
      <c r="C13" s="154"/>
      <c r="D13" s="154"/>
      <c r="E13" s="164"/>
      <c r="F13" s="164"/>
      <c r="G13" s="164"/>
      <c r="H13" s="164"/>
      <c r="I13" s="164"/>
      <c r="J13" s="165"/>
      <c r="K13" s="161"/>
      <c r="L13" s="131"/>
    </row>
    <row r="14" spans="1:15" s="132" customFormat="1" ht="12" customHeight="1" x14ac:dyDescent="0.25">
      <c r="A14" s="158"/>
      <c r="B14" s="178" t="s">
        <v>1414</v>
      </c>
      <c r="C14" s="154"/>
      <c r="D14" s="154"/>
      <c r="E14" s="164"/>
      <c r="F14" s="164"/>
      <c r="G14" s="164"/>
      <c r="H14" s="164"/>
      <c r="I14" s="164"/>
      <c r="J14" s="165"/>
      <c r="K14" s="161"/>
      <c r="L14" s="131"/>
    </row>
    <row r="15" spans="1:15" s="132" customFormat="1" ht="12" customHeight="1" x14ac:dyDescent="0.25">
      <c r="A15" s="158"/>
      <c r="B15" s="178"/>
      <c r="C15" s="154"/>
      <c r="D15" s="154"/>
      <c r="E15" s="164"/>
      <c r="F15" s="164"/>
      <c r="G15" s="164"/>
      <c r="H15" s="164"/>
      <c r="I15" s="164"/>
      <c r="J15" s="165"/>
      <c r="K15" s="161"/>
      <c r="L15" s="131"/>
    </row>
    <row r="16" spans="1:15" s="132" customFormat="1" ht="12" customHeight="1" x14ac:dyDescent="0.25">
      <c r="A16" s="158"/>
      <c r="B16" s="178"/>
      <c r="C16" s="154"/>
      <c r="D16" s="154"/>
      <c r="E16" s="164"/>
      <c r="F16" s="164"/>
      <c r="G16" s="164"/>
      <c r="H16" s="164"/>
      <c r="I16" s="164"/>
      <c r="J16" s="165"/>
      <c r="K16" s="161"/>
      <c r="L16" s="131"/>
    </row>
    <row r="17" spans="1:13" s="132" customFormat="1" ht="12" customHeight="1" x14ac:dyDescent="0.25">
      <c r="A17" s="153">
        <v>7.3609999999999998</v>
      </c>
      <c r="B17" s="130" t="s">
        <v>1416</v>
      </c>
      <c r="C17" s="154"/>
      <c r="D17" s="154"/>
      <c r="E17" s="164"/>
      <c r="F17" s="164"/>
      <c r="G17" s="164"/>
      <c r="H17" s="164"/>
      <c r="I17" s="164"/>
      <c r="J17" s="165"/>
      <c r="K17" s="161"/>
      <c r="L17" s="131"/>
    </row>
    <row r="18" spans="1:13" s="132" customFormat="1" ht="12" customHeight="1" x14ac:dyDescent="0.25">
      <c r="A18" s="156"/>
      <c r="B18" s="1192" t="s">
        <v>1415</v>
      </c>
      <c r="C18" s="154"/>
      <c r="D18" s="154"/>
      <c r="E18" s="134" t="s">
        <v>115</v>
      </c>
      <c r="F18" s="155"/>
      <c r="G18" s="155"/>
      <c r="H18" s="155"/>
      <c r="I18" s="155"/>
      <c r="J18" s="155"/>
      <c r="K18" s="155"/>
      <c r="L18" s="155"/>
    </row>
    <row r="19" spans="1:13" s="132" customFormat="1" ht="12" customHeight="1" x14ac:dyDescent="0.25">
      <c r="A19" s="158"/>
      <c r="B19" s="159"/>
      <c r="C19" s="155"/>
      <c r="D19" s="134" t="s">
        <v>843</v>
      </c>
      <c r="E19" s="134" t="s">
        <v>842</v>
      </c>
      <c r="F19" s="134" t="s">
        <v>469</v>
      </c>
      <c r="G19" s="1305" t="s">
        <v>500</v>
      </c>
      <c r="H19" s="1305"/>
      <c r="I19" s="155"/>
      <c r="J19" s="155"/>
      <c r="K19" s="161"/>
      <c r="L19" s="131"/>
    </row>
    <row r="20" spans="1:13" s="132" customFormat="1" ht="12" customHeight="1" x14ac:dyDescent="0.25">
      <c r="A20" s="158"/>
      <c r="B20" s="155"/>
      <c r="C20" s="134" t="s">
        <v>582</v>
      </c>
      <c r="D20" s="134" t="s">
        <v>844</v>
      </c>
      <c r="E20" s="134" t="s">
        <v>468</v>
      </c>
      <c r="F20" s="598" t="s">
        <v>116</v>
      </c>
      <c r="G20" s="134" t="s">
        <v>472</v>
      </c>
      <c r="H20" s="134" t="s">
        <v>461</v>
      </c>
      <c r="I20" s="134" t="s">
        <v>698</v>
      </c>
      <c r="J20" s="134" t="s">
        <v>470</v>
      </c>
      <c r="K20" s="161"/>
      <c r="L20" s="131"/>
    </row>
    <row r="21" spans="1:13" s="132" customFormat="1" ht="12" customHeight="1" x14ac:dyDescent="0.25">
      <c r="A21" s="158"/>
      <c r="B21" s="155"/>
      <c r="C21" s="134" t="s">
        <v>508</v>
      </c>
      <c r="D21" s="441" t="s">
        <v>1142</v>
      </c>
      <c r="E21" s="441" t="s">
        <v>95</v>
      </c>
      <c r="F21" s="134" t="s">
        <v>464</v>
      </c>
      <c r="G21" s="1308" t="s">
        <v>87</v>
      </c>
      <c r="H21" s="1308"/>
      <c r="I21" s="134" t="s">
        <v>465</v>
      </c>
      <c r="J21" s="134" t="s">
        <v>466</v>
      </c>
      <c r="K21" s="161"/>
      <c r="L21" s="131"/>
    </row>
    <row r="22" spans="1:13" s="132" customFormat="1" ht="12" customHeight="1" x14ac:dyDescent="0.25">
      <c r="A22" s="158"/>
      <c r="B22" s="145" t="s">
        <v>1616</v>
      </c>
      <c r="C22" s="599"/>
      <c r="D22" s="199"/>
      <c r="E22" s="200"/>
      <c r="F22" s="432"/>
      <c r="G22" s="180"/>
      <c r="H22" s="137"/>
      <c r="I22" s="140"/>
      <c r="J22" s="137"/>
      <c r="K22" s="161"/>
      <c r="L22" s="146">
        <f>D22*E22</f>
        <v>0</v>
      </c>
    </row>
    <row r="23" spans="1:13" s="132" customFormat="1" ht="12" customHeight="1" x14ac:dyDescent="0.25">
      <c r="A23" s="158"/>
      <c r="B23" s="145" t="s">
        <v>1617</v>
      </c>
      <c r="C23" s="599"/>
      <c r="D23" s="199"/>
      <c r="E23" s="1281"/>
      <c r="F23" s="1282"/>
      <c r="G23" s="180"/>
      <c r="H23" s="137"/>
      <c r="I23" s="140"/>
      <c r="J23" s="137"/>
      <c r="K23" s="161"/>
      <c r="L23" s="146">
        <f>D23*E23</f>
        <v>0</v>
      </c>
    </row>
    <row r="24" spans="1:13" s="132" customFormat="1" ht="12.75" customHeight="1" x14ac:dyDescent="0.25">
      <c r="A24" s="155"/>
      <c r="B24" s="178" t="s">
        <v>455</v>
      </c>
      <c r="C24" s="155"/>
      <c r="D24" s="154"/>
      <c r="E24" s="175"/>
      <c r="F24" s="141"/>
      <c r="G24" s="176"/>
      <c r="H24" s="175"/>
      <c r="I24" s="161"/>
      <c r="J24" s="148"/>
      <c r="K24" s="155"/>
      <c r="L24" s="155"/>
    </row>
    <row r="25" spans="1:13" s="132" customFormat="1" ht="12" customHeight="1" x14ac:dyDescent="0.25">
      <c r="A25" s="158"/>
      <c r="B25" s="159" t="s">
        <v>1417</v>
      </c>
      <c r="C25" s="155"/>
      <c r="D25" s="154"/>
      <c r="E25" s="175"/>
      <c r="F25" s="141"/>
      <c r="G25" s="176"/>
      <c r="H25" s="175"/>
      <c r="I25" s="161"/>
      <c r="J25" s="148"/>
      <c r="K25" s="155"/>
      <c r="L25" s="155"/>
    </row>
    <row r="26" spans="1:13" s="132" customFormat="1" ht="12.75" customHeight="1" x14ac:dyDescent="0.25">
      <c r="A26" s="158"/>
      <c r="B26" s="159" t="s">
        <v>1418</v>
      </c>
      <c r="C26" s="600"/>
      <c r="D26" s="600"/>
      <c r="E26" s="164"/>
      <c r="F26" s="164"/>
      <c r="G26" s="164"/>
      <c r="H26" s="164"/>
      <c r="I26" s="164"/>
      <c r="J26" s="165"/>
      <c r="K26" s="161"/>
      <c r="L26" s="131"/>
    </row>
    <row r="27" spans="1:13" s="1070" customFormat="1" ht="12" x14ac:dyDescent="0.2">
      <c r="A27" s="1066"/>
      <c r="B27" s="383" t="s">
        <v>42</v>
      </c>
      <c r="C27" s="600"/>
      <c r="D27" s="600"/>
      <c r="E27" s="1067"/>
      <c r="F27" s="1067"/>
      <c r="G27" s="1067"/>
      <c r="H27" s="1067"/>
      <c r="I27" s="1067"/>
      <c r="J27" s="165"/>
      <c r="K27" s="1068"/>
      <c r="L27" s="1069"/>
    </row>
    <row r="28" spans="1:13" s="3" customFormat="1" ht="13.5" x14ac:dyDescent="0.25">
      <c r="A28" s="601"/>
      <c r="B28" s="5"/>
      <c r="C28" s="602"/>
      <c r="D28" s="295"/>
      <c r="E28" s="603"/>
      <c r="F28" s="336"/>
      <c r="G28" s="332"/>
      <c r="H28" s="331"/>
      <c r="I28" s="5"/>
      <c r="J28" s="34"/>
      <c r="K28" s="34"/>
      <c r="L28" s="604"/>
      <c r="M28" s="539"/>
    </row>
    <row r="29" spans="1:13" s="132" customFormat="1" ht="12" customHeight="1" x14ac:dyDescent="0.25">
      <c r="A29" s="158"/>
      <c r="B29" s="159"/>
      <c r="C29" s="600"/>
      <c r="D29" s="600"/>
      <c r="E29" s="164"/>
      <c r="F29" s="164"/>
      <c r="G29" s="164"/>
      <c r="H29" s="164"/>
      <c r="I29" s="164"/>
      <c r="J29" s="165"/>
      <c r="K29" s="161"/>
      <c r="L29" s="131"/>
    </row>
  </sheetData>
  <mergeCells count="6">
    <mergeCell ref="G21:H21"/>
    <mergeCell ref="I7:J7"/>
    <mergeCell ref="I8:J8"/>
    <mergeCell ref="I9:J9"/>
    <mergeCell ref="I10:J10"/>
    <mergeCell ref="G19:H19"/>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1">
    <tabColor indexed="17"/>
    <pageSetUpPr fitToPage="1"/>
  </sheetPr>
  <dimension ref="A1:O53"/>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10.42578125" style="5" customWidth="1"/>
    <col min="3" max="3" width="10.85546875" style="5" customWidth="1"/>
    <col min="4" max="4" width="10.7109375" style="5" customWidth="1"/>
    <col min="5" max="5" width="11.140625" style="5" customWidth="1"/>
    <col min="6" max="6" width="11.5703125" style="5" customWidth="1"/>
    <col min="7" max="7" width="9.5703125" style="5" customWidth="1"/>
    <col min="8" max="8" width="11.7109375" style="5" customWidth="1"/>
    <col min="9" max="9" width="10.5703125" style="5" customWidth="1"/>
    <col min="10" max="10" width="11.140625" style="5" customWidth="1"/>
    <col min="11" max="11" width="0.85546875" style="5" customWidth="1"/>
    <col min="12" max="12" width="14.140625" style="5" customWidth="1"/>
    <col min="14" max="14" width="7.42578125" bestFit="1" customWidth="1"/>
  </cols>
  <sheetData>
    <row r="1" spans="1:12" ht="15.75" x14ac:dyDescent="0.25">
      <c r="A1" s="123" t="s">
        <v>846</v>
      </c>
      <c r="B1" s="149"/>
      <c r="C1" s="149"/>
      <c r="D1" s="149"/>
      <c r="E1" s="149"/>
      <c r="F1" s="149"/>
      <c r="G1" s="149"/>
      <c r="H1" s="149"/>
      <c r="I1" s="149"/>
      <c r="J1" s="149"/>
      <c r="K1"/>
      <c r="L1"/>
    </row>
    <row r="2" spans="1:12" ht="8.25" customHeight="1" x14ac:dyDescent="0.2">
      <c r="K2"/>
      <c r="L2"/>
    </row>
    <row r="3" spans="1:12"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2" ht="6" customHeight="1" x14ac:dyDescent="0.2">
      <c r="H4" s="34"/>
      <c r="I4" s="34"/>
      <c r="K4"/>
      <c r="L4"/>
    </row>
    <row r="5" spans="1:12" ht="3.75" customHeight="1" x14ac:dyDescent="0.2">
      <c r="K5"/>
      <c r="L5"/>
    </row>
    <row r="6" spans="1:12" ht="22.5" customHeight="1" x14ac:dyDescent="0.2">
      <c r="A6" s="182" t="s">
        <v>93</v>
      </c>
      <c r="K6"/>
      <c r="L6" s="183" t="s">
        <v>472</v>
      </c>
    </row>
    <row r="7" spans="1:12" s="132" customFormat="1" ht="15" x14ac:dyDescent="0.25">
      <c r="A7" s="153">
        <v>7.39</v>
      </c>
      <c r="B7" s="130" t="s">
        <v>935</v>
      </c>
      <c r="C7" s="154"/>
      <c r="D7" s="154"/>
      <c r="E7" s="164"/>
      <c r="F7" s="164"/>
      <c r="I7" s="164"/>
      <c r="J7" s="169"/>
      <c r="L7" s="183" t="s">
        <v>103</v>
      </c>
    </row>
    <row r="8" spans="1:12" s="128" customFormat="1" ht="15" x14ac:dyDescent="0.25">
      <c r="A8" s="156"/>
      <c r="B8" s="157" t="s">
        <v>692</v>
      </c>
      <c r="C8" s="170"/>
      <c r="D8" s="170"/>
      <c r="E8" s="134" t="s">
        <v>582</v>
      </c>
      <c r="F8" s="1305" t="s">
        <v>788</v>
      </c>
      <c r="G8" s="1305"/>
      <c r="H8" s="134" t="s">
        <v>788</v>
      </c>
      <c r="I8" s="134" t="s">
        <v>698</v>
      </c>
      <c r="J8" s="134" t="s">
        <v>470</v>
      </c>
      <c r="K8" s="127"/>
      <c r="L8" s="151"/>
    </row>
    <row r="9" spans="1:12" s="132" customFormat="1" ht="15" x14ac:dyDescent="0.25">
      <c r="A9" s="158"/>
      <c r="C9" s="154"/>
      <c r="D9" s="154"/>
      <c r="E9" s="134" t="s">
        <v>787</v>
      </c>
      <c r="F9" s="1305" t="s">
        <v>700</v>
      </c>
      <c r="G9" s="1305"/>
      <c r="H9" s="134" t="s">
        <v>464</v>
      </c>
      <c r="I9" s="134" t="s">
        <v>465</v>
      </c>
      <c r="J9" s="134" t="s">
        <v>466</v>
      </c>
      <c r="L9" s="131"/>
    </row>
    <row r="10" spans="1:12" s="132" customFormat="1" ht="15" x14ac:dyDescent="0.25">
      <c r="A10" s="158"/>
      <c r="B10" s="145" t="s">
        <v>471</v>
      </c>
      <c r="C10" s="155"/>
      <c r="D10" s="154"/>
      <c r="E10" s="137"/>
      <c r="F10" s="1334"/>
      <c r="G10" s="1335"/>
      <c r="H10" s="432"/>
      <c r="I10" s="140"/>
      <c r="J10" s="137"/>
      <c r="L10" s="146">
        <v>0</v>
      </c>
    </row>
    <row r="11" spans="1:12" s="132" customFormat="1" ht="15" x14ac:dyDescent="0.25">
      <c r="A11" s="158"/>
      <c r="B11" s="178" t="s">
        <v>455</v>
      </c>
      <c r="C11" s="160"/>
      <c r="D11" s="154"/>
      <c r="E11" s="164"/>
      <c r="F11" s="164"/>
      <c r="G11" s="164"/>
      <c r="H11" s="165"/>
      <c r="I11" s="161"/>
      <c r="J11" s="131"/>
    </row>
    <row r="12" spans="1:12" x14ac:dyDescent="0.2">
      <c r="B12" s="178" t="s">
        <v>1161</v>
      </c>
    </row>
    <row r="13" spans="1:12" x14ac:dyDescent="0.2">
      <c r="B13" s="159" t="s">
        <v>786</v>
      </c>
    </row>
    <row r="16" spans="1:12" s="132" customFormat="1" ht="15" x14ac:dyDescent="0.25">
      <c r="A16" s="153">
        <v>7.4</v>
      </c>
      <c r="B16" s="130" t="s">
        <v>936</v>
      </c>
      <c r="C16" s="154"/>
      <c r="D16" s="154"/>
      <c r="E16" s="164"/>
      <c r="F16" s="164"/>
      <c r="I16" s="164"/>
      <c r="J16" s="169"/>
      <c r="L16" s="155"/>
    </row>
    <row r="17" spans="1:12" s="128" customFormat="1" ht="15" x14ac:dyDescent="0.25">
      <c r="A17" s="156"/>
      <c r="B17" s="157" t="s">
        <v>692</v>
      </c>
      <c r="C17" s="170"/>
      <c r="D17" s="170"/>
      <c r="E17" s="134" t="s">
        <v>461</v>
      </c>
      <c r="F17" s="1305" t="s">
        <v>701</v>
      </c>
      <c r="G17" s="1305"/>
      <c r="H17" s="134" t="s">
        <v>701</v>
      </c>
      <c r="I17" s="134" t="s">
        <v>698</v>
      </c>
      <c r="J17" s="134" t="s">
        <v>470</v>
      </c>
      <c r="K17" s="127"/>
      <c r="L17" s="151"/>
    </row>
    <row r="18" spans="1:12" s="132" customFormat="1" ht="15" x14ac:dyDescent="0.25">
      <c r="A18" s="158"/>
      <c r="C18" s="154"/>
      <c r="D18" s="154"/>
      <c r="E18" s="134" t="s">
        <v>852</v>
      </c>
      <c r="F18" s="1305" t="s">
        <v>700</v>
      </c>
      <c r="G18" s="1305"/>
      <c r="H18" s="134" t="s">
        <v>464</v>
      </c>
      <c r="I18" s="134" t="s">
        <v>465</v>
      </c>
      <c r="J18" s="134" t="s">
        <v>466</v>
      </c>
      <c r="L18" s="131"/>
    </row>
    <row r="19" spans="1:12" s="132" customFormat="1" ht="15" x14ac:dyDescent="0.25">
      <c r="A19" s="158"/>
      <c r="B19" s="145" t="s">
        <v>471</v>
      </c>
      <c r="C19" s="155"/>
      <c r="D19" s="154"/>
      <c r="E19" s="137"/>
      <c r="F19" s="1334"/>
      <c r="G19" s="1335"/>
      <c r="H19" s="432"/>
      <c r="I19" s="140"/>
      <c r="J19" s="137"/>
      <c r="L19" s="146">
        <v>0</v>
      </c>
    </row>
    <row r="20" spans="1:12" s="132" customFormat="1" ht="15" x14ac:dyDescent="0.25">
      <c r="A20" s="158"/>
      <c r="B20" s="178" t="s">
        <v>455</v>
      </c>
      <c r="C20" s="160"/>
      <c r="D20" s="154"/>
      <c r="E20" s="164"/>
      <c r="F20" s="164"/>
      <c r="G20" s="164"/>
      <c r="H20" s="165"/>
      <c r="I20" s="161"/>
      <c r="J20" s="131"/>
    </row>
    <row r="21" spans="1:12" s="132" customFormat="1" ht="15" x14ac:dyDescent="0.25">
      <c r="A21" s="158"/>
      <c r="B21" s="178" t="s">
        <v>1160</v>
      </c>
      <c r="C21" s="160"/>
      <c r="D21" s="154"/>
      <c r="E21" s="164"/>
      <c r="F21" s="164"/>
      <c r="G21" s="164"/>
      <c r="H21" s="165"/>
      <c r="I21" s="161"/>
      <c r="J21" s="131"/>
    </row>
    <row r="24" spans="1:12" s="132" customFormat="1" ht="15" x14ac:dyDescent="0.25">
      <c r="A24" s="153">
        <v>7.41</v>
      </c>
      <c r="B24" s="130" t="s">
        <v>847</v>
      </c>
      <c r="C24" s="154"/>
      <c r="D24" s="154"/>
      <c r="E24" s="164"/>
      <c r="F24" s="164"/>
      <c r="I24" s="164"/>
      <c r="J24" s="169"/>
      <c r="L24" s="155"/>
    </row>
    <row r="25" spans="1:12" s="128" customFormat="1" ht="15" x14ac:dyDescent="0.25">
      <c r="A25" s="156"/>
      <c r="B25" s="157" t="s">
        <v>692</v>
      </c>
      <c r="C25" s="170"/>
      <c r="D25" s="170"/>
      <c r="E25" s="134" t="s">
        <v>582</v>
      </c>
      <c r="F25" s="1305" t="s">
        <v>788</v>
      </c>
      <c r="G25" s="1305"/>
      <c r="H25" s="134" t="s">
        <v>788</v>
      </c>
      <c r="I25" s="134" t="s">
        <v>698</v>
      </c>
      <c r="J25" s="134" t="s">
        <v>470</v>
      </c>
      <c r="K25" s="127"/>
      <c r="L25" s="151"/>
    </row>
    <row r="26" spans="1:12" s="132" customFormat="1" ht="15" x14ac:dyDescent="0.25">
      <c r="A26" s="158"/>
      <c r="C26" s="154"/>
      <c r="D26" s="154"/>
      <c r="E26" s="134" t="s">
        <v>787</v>
      </c>
      <c r="F26" s="1305" t="s">
        <v>700</v>
      </c>
      <c r="G26" s="1305"/>
      <c r="H26" s="134" t="s">
        <v>464</v>
      </c>
      <c r="I26" s="134" t="s">
        <v>465</v>
      </c>
      <c r="J26" s="134" t="s">
        <v>466</v>
      </c>
      <c r="L26" s="131"/>
    </row>
    <row r="27" spans="1:12" s="132" customFormat="1" ht="15" x14ac:dyDescent="0.25">
      <c r="A27" s="158"/>
      <c r="B27" s="145" t="s">
        <v>471</v>
      </c>
      <c r="C27" s="155"/>
      <c r="D27" s="154"/>
      <c r="E27" s="137"/>
      <c r="F27" s="1334"/>
      <c r="G27" s="1335"/>
      <c r="H27" s="432"/>
      <c r="I27" s="140"/>
      <c r="J27" s="137"/>
      <c r="L27" s="146">
        <v>0</v>
      </c>
    </row>
    <row r="28" spans="1:12" s="132" customFormat="1" ht="15" x14ac:dyDescent="0.25">
      <c r="A28" s="158"/>
      <c r="B28" s="178" t="s">
        <v>455</v>
      </c>
      <c r="C28" s="160"/>
      <c r="D28" s="154"/>
      <c r="E28" s="164"/>
      <c r="F28" s="164"/>
      <c r="G28" s="164"/>
      <c r="H28" s="165"/>
      <c r="I28" s="161"/>
      <c r="J28" s="131"/>
    </row>
    <row r="29" spans="1:12" x14ac:dyDescent="0.2">
      <c r="B29" s="178" t="s">
        <v>1161</v>
      </c>
    </row>
    <row r="30" spans="1:12" x14ac:dyDescent="0.2">
      <c r="B30" s="159" t="s">
        <v>786</v>
      </c>
    </row>
    <row r="33" spans="1:15" s="132" customFormat="1" ht="15" x14ac:dyDescent="0.25">
      <c r="A33" s="153">
        <v>7.42</v>
      </c>
      <c r="B33" s="130" t="s">
        <v>848</v>
      </c>
      <c r="C33" s="154"/>
      <c r="D33" s="154"/>
      <c r="E33" s="164"/>
      <c r="F33" s="164"/>
      <c r="G33" s="1305"/>
      <c r="H33" s="1305"/>
      <c r="I33" s="164"/>
      <c r="J33" s="169"/>
      <c r="K33" s="161"/>
      <c r="L33" s="155"/>
    </row>
    <row r="34" spans="1:15" s="128" customFormat="1" ht="15" x14ac:dyDescent="0.25">
      <c r="A34" s="156"/>
      <c r="B34" s="157" t="s">
        <v>28</v>
      </c>
      <c r="C34" s="134"/>
      <c r="D34" s="151"/>
      <c r="G34" s="1305" t="s">
        <v>500</v>
      </c>
      <c r="H34" s="1305"/>
      <c r="I34" s="134"/>
      <c r="K34" s="171"/>
      <c r="L34" s="131"/>
      <c r="M34" s="135"/>
      <c r="N34" s="142"/>
      <c r="O34" s="144"/>
    </row>
    <row r="35" spans="1:15" s="132" customFormat="1" ht="15" x14ac:dyDescent="0.25">
      <c r="A35" s="158"/>
      <c r="B35" s="134" t="s">
        <v>461</v>
      </c>
      <c r="C35" s="134" t="s">
        <v>262</v>
      </c>
      <c r="D35" s="1305" t="s">
        <v>642</v>
      </c>
      <c r="E35" s="1305"/>
      <c r="F35" s="134" t="s">
        <v>643</v>
      </c>
      <c r="G35" s="134" t="s">
        <v>472</v>
      </c>
      <c r="H35" s="134" t="s">
        <v>461</v>
      </c>
      <c r="I35" s="134" t="s">
        <v>499</v>
      </c>
      <c r="J35" s="134" t="s">
        <v>470</v>
      </c>
      <c r="K35" s="171"/>
      <c r="L35" s="131"/>
      <c r="M35" s="135"/>
      <c r="N35" s="143"/>
      <c r="O35" s="143"/>
    </row>
    <row r="36" spans="1:15" s="132" customFormat="1" ht="15" x14ac:dyDescent="0.25">
      <c r="A36" s="158"/>
      <c r="B36" s="134" t="s">
        <v>473</v>
      </c>
      <c r="C36" s="134" t="s">
        <v>731</v>
      </c>
      <c r="D36" s="1305" t="s">
        <v>700</v>
      </c>
      <c r="E36" s="1305"/>
      <c r="F36" s="134" t="s">
        <v>464</v>
      </c>
      <c r="G36" s="1308" t="s">
        <v>87</v>
      </c>
      <c r="H36" s="1308"/>
      <c r="I36" s="134" t="s">
        <v>498</v>
      </c>
      <c r="J36" s="134" t="s">
        <v>466</v>
      </c>
      <c r="K36" s="161"/>
      <c r="L36" s="128"/>
      <c r="M36" s="135"/>
      <c r="N36" s="143"/>
      <c r="O36" s="143"/>
    </row>
    <row r="37" spans="1:15" s="132" customFormat="1" ht="15" x14ac:dyDescent="0.25">
      <c r="A37" s="158"/>
      <c r="B37" s="137"/>
      <c r="C37" s="138"/>
      <c r="D37" s="1334"/>
      <c r="E37" s="1335"/>
      <c r="F37" s="139"/>
      <c r="G37" s="180"/>
      <c r="H37" s="137"/>
      <c r="I37" s="140"/>
      <c r="J37" s="137"/>
      <c r="K37" s="161"/>
      <c r="L37" s="146">
        <f>SUM(C37:C40)</f>
        <v>0</v>
      </c>
      <c r="M37" s="135"/>
      <c r="N37" s="143"/>
      <c r="O37" s="143"/>
    </row>
    <row r="38" spans="1:15" s="132" customFormat="1" ht="15" x14ac:dyDescent="0.25">
      <c r="A38" s="158"/>
      <c r="B38" s="137"/>
      <c r="C38" s="138"/>
      <c r="D38" s="1334"/>
      <c r="E38" s="1335"/>
      <c r="F38" s="139"/>
      <c r="G38" s="180"/>
      <c r="H38" s="137"/>
      <c r="I38" s="140"/>
      <c r="J38" s="137"/>
      <c r="K38" s="161"/>
      <c r="L38" s="148"/>
      <c r="M38" s="141"/>
      <c r="N38" s="143"/>
      <c r="O38" s="143"/>
    </row>
    <row r="39" spans="1:15" s="132" customFormat="1" ht="15" x14ac:dyDescent="0.25">
      <c r="A39" s="158"/>
      <c r="B39" s="137"/>
      <c r="C39" s="138"/>
      <c r="D39" s="1334"/>
      <c r="E39" s="1335"/>
      <c r="F39" s="139"/>
      <c r="G39" s="180"/>
      <c r="H39" s="137"/>
      <c r="I39" s="140"/>
      <c r="J39" s="137"/>
      <c r="K39" s="161"/>
      <c r="L39" s="148"/>
    </row>
    <row r="40" spans="1:15" s="132" customFormat="1" ht="15" x14ac:dyDescent="0.25">
      <c r="B40" s="137"/>
      <c r="C40" s="138"/>
      <c r="D40" s="1334"/>
      <c r="E40" s="1335"/>
      <c r="F40" s="139"/>
      <c r="G40" s="180"/>
      <c r="H40" s="137"/>
      <c r="I40" s="140"/>
      <c r="J40" s="137"/>
      <c r="K40" s="161"/>
      <c r="L40" s="148"/>
    </row>
    <row r="41" spans="1:15" s="132" customFormat="1" ht="15" x14ac:dyDescent="0.25">
      <c r="B41" s="145" t="s">
        <v>471</v>
      </c>
      <c r="C41" s="175"/>
      <c r="D41" s="181"/>
      <c r="E41" s="179"/>
      <c r="F41" s="141"/>
      <c r="G41" s="141"/>
      <c r="H41" s="141"/>
      <c r="I41" s="176"/>
      <c r="J41" s="175"/>
      <c r="K41" s="161"/>
      <c r="L41" s="148"/>
    </row>
    <row r="42" spans="1:15" s="132" customFormat="1" ht="15" x14ac:dyDescent="0.25">
      <c r="A42" s="158"/>
      <c r="B42" s="178" t="s">
        <v>845</v>
      </c>
      <c r="C42" s="163"/>
      <c r="D42" s="154"/>
      <c r="E42" s="164"/>
      <c r="F42" s="164"/>
      <c r="G42" s="164"/>
      <c r="H42" s="164"/>
      <c r="I42" s="164"/>
      <c r="J42" s="165"/>
      <c r="K42" s="161"/>
      <c r="L42" s="131"/>
    </row>
    <row r="43" spans="1:15" s="132" customFormat="1" ht="15" x14ac:dyDescent="0.25">
      <c r="A43" s="158"/>
      <c r="B43" s="178" t="s">
        <v>849</v>
      </c>
      <c r="C43" s="163"/>
      <c r="D43" s="154"/>
      <c r="E43" s="164"/>
      <c r="F43" s="164"/>
      <c r="G43" s="164"/>
      <c r="H43" s="164"/>
      <c r="I43" s="164"/>
      <c r="J43" s="165"/>
      <c r="K43" s="161"/>
      <c r="L43" s="131"/>
    </row>
    <row r="44" spans="1:15" s="132" customFormat="1" ht="15" x14ac:dyDescent="0.25">
      <c r="A44" s="158"/>
      <c r="B44" s="159" t="s">
        <v>212</v>
      </c>
      <c r="C44" s="163"/>
      <c r="D44" s="154"/>
      <c r="E44" s="164"/>
      <c r="F44" s="164"/>
      <c r="G44" s="164"/>
      <c r="H44" s="164"/>
      <c r="I44" s="164"/>
      <c r="J44" s="165"/>
      <c r="K44" s="161"/>
      <c r="L44" s="131"/>
    </row>
    <row r="47" spans="1:15" ht="21.75" customHeight="1" x14ac:dyDescent="0.2">
      <c r="A47" s="182" t="s">
        <v>850</v>
      </c>
      <c r="K47"/>
      <c r="L47" s="183" t="s">
        <v>474</v>
      </c>
    </row>
    <row r="48" spans="1:15" s="132" customFormat="1" ht="15" x14ac:dyDescent="0.25">
      <c r="A48" s="153">
        <v>7.5</v>
      </c>
      <c r="B48" s="130" t="s">
        <v>851</v>
      </c>
      <c r="C48" s="154"/>
      <c r="D48" s="154"/>
      <c r="E48" s="164"/>
      <c r="F48" s="164"/>
      <c r="G48" s="164"/>
      <c r="H48" s="164"/>
      <c r="I48" s="164"/>
      <c r="J48" s="169"/>
      <c r="K48" s="161"/>
      <c r="L48" s="183" t="s">
        <v>53</v>
      </c>
    </row>
    <row r="49" spans="1:12" s="128" customFormat="1" ht="15" x14ac:dyDescent="0.25">
      <c r="A49" s="156"/>
      <c r="B49" s="157" t="s">
        <v>692</v>
      </c>
      <c r="C49" s="170"/>
      <c r="D49" s="170"/>
      <c r="E49" s="134" t="s">
        <v>461</v>
      </c>
      <c r="F49" s="1305" t="s">
        <v>642</v>
      </c>
      <c r="G49" s="1305"/>
      <c r="H49" s="134" t="s">
        <v>643</v>
      </c>
      <c r="I49" s="134" t="s">
        <v>698</v>
      </c>
      <c r="J49" s="134" t="s">
        <v>470</v>
      </c>
      <c r="K49" s="127"/>
      <c r="L49" s="151"/>
    </row>
    <row r="50" spans="1:12" s="132" customFormat="1" ht="15" x14ac:dyDescent="0.25">
      <c r="A50" s="158"/>
      <c r="C50" s="154"/>
      <c r="D50" s="154"/>
      <c r="E50" s="134" t="s">
        <v>473</v>
      </c>
      <c r="F50" s="1305" t="s">
        <v>700</v>
      </c>
      <c r="G50" s="1305"/>
      <c r="H50" s="134" t="s">
        <v>464</v>
      </c>
      <c r="I50" s="134" t="s">
        <v>465</v>
      </c>
      <c r="J50" s="134" t="s">
        <v>466</v>
      </c>
      <c r="L50" s="131"/>
    </row>
    <row r="51" spans="1:12" s="132" customFormat="1" ht="15" x14ac:dyDescent="0.25">
      <c r="A51" s="158"/>
      <c r="B51" s="145" t="s">
        <v>471</v>
      </c>
      <c r="C51" s="155"/>
      <c r="D51" s="154"/>
      <c r="E51" s="137"/>
      <c r="F51" s="1334"/>
      <c r="G51" s="1335"/>
      <c r="H51" s="432"/>
      <c r="I51" s="140"/>
      <c r="J51" s="137"/>
      <c r="L51" s="146">
        <v>0</v>
      </c>
    </row>
    <row r="52" spans="1:12" s="132" customFormat="1" ht="15" x14ac:dyDescent="0.25">
      <c r="A52" s="158"/>
      <c r="B52" s="178" t="s">
        <v>455</v>
      </c>
      <c r="C52" s="160"/>
      <c r="D52" s="154"/>
      <c r="E52" s="164"/>
      <c r="F52" s="164"/>
      <c r="G52" s="164"/>
      <c r="H52" s="165"/>
      <c r="I52" s="161"/>
      <c r="J52" s="131"/>
    </row>
    <row r="53" spans="1:12" x14ac:dyDescent="0.2">
      <c r="B53" s="178" t="s">
        <v>1160</v>
      </c>
    </row>
  </sheetData>
  <mergeCells count="21">
    <mergeCell ref="F26:G26"/>
    <mergeCell ref="F10:G10"/>
    <mergeCell ref="G33:H33"/>
    <mergeCell ref="F27:G27"/>
    <mergeCell ref="F25:G25"/>
    <mergeCell ref="F8:G8"/>
    <mergeCell ref="F17:G17"/>
    <mergeCell ref="F18:G18"/>
    <mergeCell ref="F19:G19"/>
    <mergeCell ref="F9:G9"/>
    <mergeCell ref="F51:G51"/>
    <mergeCell ref="G34:H34"/>
    <mergeCell ref="G36:H36"/>
    <mergeCell ref="D38:E38"/>
    <mergeCell ref="F50:G50"/>
    <mergeCell ref="D39:E39"/>
    <mergeCell ref="F49:G49"/>
    <mergeCell ref="D40:E40"/>
    <mergeCell ref="D35:E35"/>
    <mergeCell ref="D36:E36"/>
    <mergeCell ref="D37:E37"/>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2">
    <tabColor indexed="45"/>
    <pageSetUpPr fitToPage="1"/>
  </sheetPr>
  <dimension ref="A1:M55"/>
  <sheetViews>
    <sheetView view="pageBreakPreview" topLeftCell="A25"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3" width="11" style="5" customWidth="1"/>
    <col min="4" max="4" width="8.85546875" style="5" customWidth="1"/>
    <col min="5" max="5" width="10.42578125" style="5" customWidth="1"/>
    <col min="6" max="6" width="13.42578125" style="5" customWidth="1"/>
    <col min="7" max="8" width="10.5703125" style="5" customWidth="1"/>
    <col min="9" max="10" width="10.28515625" style="5" customWidth="1"/>
    <col min="11" max="11" width="0.85546875" style="5" customWidth="1"/>
    <col min="12" max="12" width="12.7109375" style="5" customWidth="1"/>
    <col min="14" max="14" width="7.42578125" bestFit="1" customWidth="1"/>
  </cols>
  <sheetData>
    <row r="1" spans="1:13" ht="15.75" x14ac:dyDescent="0.25">
      <c r="A1" s="123" t="s">
        <v>808</v>
      </c>
      <c r="B1" s="149"/>
      <c r="C1" s="149"/>
      <c r="D1" s="149"/>
      <c r="E1" s="149"/>
      <c r="F1" s="149"/>
      <c r="G1" s="149"/>
      <c r="H1" s="149"/>
      <c r="I1" s="149"/>
      <c r="J1" s="149"/>
      <c r="K1"/>
      <c r="L1"/>
    </row>
    <row r="2" spans="1:13" ht="8.25" customHeight="1" x14ac:dyDescent="0.2">
      <c r="K2"/>
      <c r="L2"/>
    </row>
    <row r="3" spans="1:13"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3" ht="6" customHeight="1" x14ac:dyDescent="0.2">
      <c r="H4" s="34"/>
      <c r="I4" s="34"/>
      <c r="K4"/>
      <c r="L4"/>
    </row>
    <row r="5" spans="1:13" ht="15" customHeight="1" x14ac:dyDescent="0.2">
      <c r="J5" s="5" t="s">
        <v>286</v>
      </c>
      <c r="K5"/>
      <c r="L5"/>
    </row>
    <row r="6" spans="1:13" ht="24" customHeight="1" x14ac:dyDescent="0.2">
      <c r="A6" s="182" t="s">
        <v>798</v>
      </c>
      <c r="K6"/>
      <c r="L6" s="183" t="s">
        <v>472</v>
      </c>
    </row>
    <row r="7" spans="1:13" s="132" customFormat="1" ht="15" x14ac:dyDescent="0.25">
      <c r="A7" s="153">
        <v>8.01</v>
      </c>
      <c r="B7" s="130" t="s">
        <v>796</v>
      </c>
      <c r="C7" s="154"/>
      <c r="D7" s="154"/>
      <c r="E7" s="154"/>
      <c r="F7" s="134"/>
      <c r="I7" s="155"/>
      <c r="K7" s="135"/>
      <c r="L7" s="183" t="s">
        <v>103</v>
      </c>
      <c r="M7" s="143"/>
    </row>
    <row r="8" spans="1:13" s="128" customFormat="1" ht="15" x14ac:dyDescent="0.25">
      <c r="A8" s="156"/>
      <c r="B8" s="1192" t="s">
        <v>1399</v>
      </c>
      <c r="C8" s="134"/>
      <c r="D8" s="151"/>
      <c r="E8" s="151"/>
      <c r="F8" s="134" t="s">
        <v>469</v>
      </c>
      <c r="G8" s="1305" t="s">
        <v>794</v>
      </c>
      <c r="H8" s="1305"/>
      <c r="I8" s="134" t="s">
        <v>698</v>
      </c>
      <c r="J8" s="134" t="s">
        <v>470</v>
      </c>
      <c r="K8" s="135"/>
      <c r="L8" s="134"/>
      <c r="M8" s="144"/>
    </row>
    <row r="9" spans="1:13" s="132" customFormat="1" ht="15" x14ac:dyDescent="0.25">
      <c r="A9" s="158"/>
      <c r="B9" s="145" t="s">
        <v>471</v>
      </c>
      <c r="C9" s="155"/>
      <c r="D9" s="155"/>
      <c r="E9" s="155"/>
      <c r="F9" s="134" t="s">
        <v>464</v>
      </c>
      <c r="G9" s="134" t="s">
        <v>480</v>
      </c>
      <c r="H9" s="134" t="s">
        <v>634</v>
      </c>
      <c r="I9" s="134" t="s">
        <v>699</v>
      </c>
      <c r="J9" s="134" t="s">
        <v>466</v>
      </c>
      <c r="K9" s="135"/>
      <c r="L9" s="134"/>
      <c r="M9" s="143"/>
    </row>
    <row r="10" spans="1:13" s="132" customFormat="1" ht="15" x14ac:dyDescent="0.25">
      <c r="A10" s="158"/>
      <c r="B10" s="178" t="s">
        <v>455</v>
      </c>
      <c r="C10" s="155"/>
      <c r="D10" s="155"/>
      <c r="E10" s="155"/>
      <c r="F10" s="139"/>
      <c r="G10" s="137"/>
      <c r="H10" s="137"/>
      <c r="I10" s="140"/>
      <c r="J10" s="137"/>
      <c r="K10" s="141"/>
      <c r="L10" s="146">
        <v>0</v>
      </c>
      <c r="M10" s="143"/>
    </row>
    <row r="11" spans="1:13" s="132" customFormat="1" ht="15" x14ac:dyDescent="0.25">
      <c r="A11" s="158"/>
      <c r="B11" s="167"/>
      <c r="C11" s="154"/>
      <c r="D11" s="154"/>
      <c r="E11" s="154"/>
      <c r="F11" s="164"/>
      <c r="I11" s="164"/>
      <c r="J11" s="165"/>
      <c r="L11" s="131"/>
    </row>
    <row r="12" spans="1:13" s="132" customFormat="1" ht="15" x14ac:dyDescent="0.25">
      <c r="A12" s="158"/>
      <c r="B12" s="168"/>
      <c r="C12" s="154"/>
      <c r="D12" s="154"/>
      <c r="E12" s="154"/>
      <c r="F12" s="164"/>
      <c r="I12" s="164"/>
      <c r="J12" s="169"/>
      <c r="L12" s="131"/>
    </row>
    <row r="13" spans="1:13" s="132" customFormat="1" ht="15" x14ac:dyDescent="0.25">
      <c r="A13" s="153">
        <v>8.02</v>
      </c>
      <c r="B13" s="130" t="s">
        <v>795</v>
      </c>
      <c r="C13" s="154"/>
      <c r="D13" s="154"/>
      <c r="E13" s="154"/>
      <c r="F13" s="134"/>
      <c r="G13" s="1305"/>
      <c r="H13" s="1305"/>
      <c r="I13" s="164"/>
      <c r="J13" s="169"/>
      <c r="L13" s="155"/>
    </row>
    <row r="14" spans="1:13" s="128" customFormat="1" ht="15" x14ac:dyDescent="0.25">
      <c r="A14" s="156"/>
      <c r="B14" s="1192" t="s">
        <v>1400</v>
      </c>
      <c r="C14" s="170"/>
      <c r="D14" s="170"/>
      <c r="E14" s="170"/>
      <c r="F14" s="134" t="s">
        <v>469</v>
      </c>
      <c r="G14" s="1305" t="s">
        <v>794</v>
      </c>
      <c r="H14" s="1305"/>
      <c r="I14" s="134" t="s">
        <v>698</v>
      </c>
      <c r="J14" s="134" t="s">
        <v>470</v>
      </c>
      <c r="K14" s="127"/>
      <c r="L14" s="151"/>
    </row>
    <row r="15" spans="1:13" s="132" customFormat="1" ht="15" x14ac:dyDescent="0.25">
      <c r="A15" s="158"/>
      <c r="B15" s="145" t="s">
        <v>471</v>
      </c>
      <c r="C15" s="154"/>
      <c r="D15" s="154"/>
      <c r="E15" s="154"/>
      <c r="F15" s="134" t="s">
        <v>464</v>
      </c>
      <c r="G15" s="134" t="s">
        <v>480</v>
      </c>
      <c r="H15" s="134" t="s">
        <v>634</v>
      </c>
      <c r="I15" s="134" t="s">
        <v>699</v>
      </c>
      <c r="J15" s="134" t="s">
        <v>466</v>
      </c>
      <c r="L15" s="131"/>
    </row>
    <row r="16" spans="1:13" s="132" customFormat="1" ht="15" x14ac:dyDescent="0.25">
      <c r="A16" s="158"/>
      <c r="B16" s="178" t="s">
        <v>455</v>
      </c>
      <c r="C16" s="155"/>
      <c r="D16" s="154"/>
      <c r="E16" s="154"/>
      <c r="F16" s="139"/>
      <c r="G16" s="137"/>
      <c r="H16" s="137"/>
      <c r="I16" s="140"/>
      <c r="J16" s="137"/>
      <c r="L16" s="146">
        <v>0</v>
      </c>
    </row>
    <row r="17" spans="1:12" s="132" customFormat="1" ht="15" x14ac:dyDescent="0.25">
      <c r="A17" s="158"/>
      <c r="B17" s="157"/>
      <c r="C17" s="154"/>
      <c r="D17" s="154"/>
      <c r="E17" s="154"/>
      <c r="F17" s="164"/>
      <c r="G17" s="164"/>
      <c r="H17" s="165"/>
      <c r="I17" s="161"/>
      <c r="J17" s="131"/>
    </row>
    <row r="18" spans="1:12" s="132" customFormat="1" ht="15" x14ac:dyDescent="0.25">
      <c r="A18" s="158"/>
      <c r="B18" s="168"/>
      <c r="C18" s="154"/>
      <c r="D18" s="154"/>
      <c r="E18" s="154"/>
      <c r="F18" s="164"/>
      <c r="G18" s="164"/>
      <c r="H18" s="169"/>
      <c r="I18" s="161"/>
      <c r="J18" s="147"/>
    </row>
    <row r="19" spans="1:12" s="132" customFormat="1" ht="15" x14ac:dyDescent="0.25">
      <c r="A19" s="153">
        <v>8.0299999999999994</v>
      </c>
      <c r="B19" s="130" t="s">
        <v>797</v>
      </c>
      <c r="C19" s="154"/>
      <c r="D19" s="154"/>
      <c r="E19" s="154"/>
      <c r="F19" s="134"/>
      <c r="G19" s="1305"/>
      <c r="H19" s="1305"/>
      <c r="I19" s="164"/>
      <c r="J19" s="169"/>
      <c r="L19" s="155"/>
    </row>
    <row r="20" spans="1:12" s="128" customFormat="1" ht="15" x14ac:dyDescent="0.25">
      <c r="A20" s="156"/>
      <c r="B20" s="1192" t="s">
        <v>1391</v>
      </c>
      <c r="C20" s="170"/>
      <c r="D20" s="170"/>
      <c r="E20" s="170"/>
      <c r="F20" s="134" t="s">
        <v>469</v>
      </c>
      <c r="G20" s="1305" t="s">
        <v>800</v>
      </c>
      <c r="H20" s="1305"/>
      <c r="I20" s="134" t="s">
        <v>698</v>
      </c>
      <c r="J20" s="134" t="s">
        <v>470</v>
      </c>
      <c r="K20" s="127"/>
      <c r="L20" s="151"/>
    </row>
    <row r="21" spans="1:12" s="132" customFormat="1" ht="15" x14ac:dyDescent="0.25">
      <c r="A21" s="158"/>
      <c r="B21" s="145" t="s">
        <v>471</v>
      </c>
      <c r="C21" s="154"/>
      <c r="D21" s="154"/>
      <c r="E21" s="154"/>
      <c r="F21" s="134" t="s">
        <v>464</v>
      </c>
      <c r="G21" s="134" t="s">
        <v>802</v>
      </c>
      <c r="H21" s="134" t="s">
        <v>801</v>
      </c>
      <c r="I21" s="134" t="s">
        <v>699</v>
      </c>
      <c r="J21" s="134" t="s">
        <v>466</v>
      </c>
      <c r="L21" s="131"/>
    </row>
    <row r="22" spans="1:12" s="132" customFormat="1" ht="15" x14ac:dyDescent="0.25">
      <c r="A22" s="158"/>
      <c r="B22" s="178" t="s">
        <v>455</v>
      </c>
      <c r="C22" s="155"/>
      <c r="D22" s="154"/>
      <c r="E22" s="154"/>
      <c r="F22" s="139"/>
      <c r="G22" s="137"/>
      <c r="H22" s="137"/>
      <c r="I22" s="140"/>
      <c r="J22" s="137"/>
      <c r="L22" s="146">
        <v>0</v>
      </c>
    </row>
    <row r="23" spans="1:12" s="132" customFormat="1" ht="15" x14ac:dyDescent="0.25">
      <c r="A23" s="158"/>
      <c r="B23" s="157"/>
      <c r="C23" s="154"/>
      <c r="D23" s="154"/>
      <c r="E23" s="154"/>
      <c r="F23" s="164"/>
      <c r="G23" s="164"/>
      <c r="H23" s="165"/>
      <c r="I23" s="161"/>
      <c r="J23" s="131"/>
    </row>
    <row r="24" spans="1:12" s="132" customFormat="1" ht="15" x14ac:dyDescent="0.25">
      <c r="A24" s="158"/>
      <c r="B24" s="168"/>
      <c r="C24" s="154"/>
      <c r="D24" s="154"/>
      <c r="E24" s="154"/>
      <c r="F24" s="164"/>
      <c r="G24" s="164"/>
      <c r="H24" s="169"/>
      <c r="I24" s="161"/>
      <c r="J24" s="147"/>
    </row>
    <row r="25" spans="1:12" ht="22.5" customHeight="1" x14ac:dyDescent="0.2">
      <c r="A25" s="182" t="s">
        <v>799</v>
      </c>
      <c r="K25"/>
      <c r="L25" s="183" t="s">
        <v>474</v>
      </c>
    </row>
    <row r="26" spans="1:12" s="132" customFormat="1" ht="15" x14ac:dyDescent="0.25">
      <c r="A26" s="153">
        <v>8.0399999999999991</v>
      </c>
      <c r="B26" s="130" t="s">
        <v>804</v>
      </c>
      <c r="C26" s="154"/>
      <c r="D26" s="154"/>
      <c r="E26" s="154"/>
      <c r="F26" s="134"/>
      <c r="G26" s="1305"/>
      <c r="H26" s="1305"/>
      <c r="I26" s="164"/>
      <c r="J26" s="169"/>
      <c r="L26" s="183" t="s">
        <v>53</v>
      </c>
    </row>
    <row r="27" spans="1:12" s="128" customFormat="1" ht="15" x14ac:dyDescent="0.25">
      <c r="A27" s="156"/>
      <c r="B27" s="1192" t="s">
        <v>1401</v>
      </c>
      <c r="C27" s="170"/>
      <c r="D27" s="170"/>
      <c r="E27" s="170"/>
      <c r="F27" s="134" t="s">
        <v>469</v>
      </c>
      <c r="G27" s="1305" t="s">
        <v>794</v>
      </c>
      <c r="H27" s="1305"/>
      <c r="I27" s="134" t="s">
        <v>698</v>
      </c>
      <c r="J27" s="134" t="s">
        <v>470</v>
      </c>
      <c r="K27" s="127"/>
      <c r="L27" s="151"/>
    </row>
    <row r="28" spans="1:12" s="132" customFormat="1" ht="15" x14ac:dyDescent="0.25">
      <c r="A28" s="158"/>
      <c r="B28" s="145" t="s">
        <v>471</v>
      </c>
      <c r="C28" s="154"/>
      <c r="D28" s="154"/>
      <c r="E28" s="154"/>
      <c r="F28" s="134" t="s">
        <v>464</v>
      </c>
      <c r="G28" s="134" t="s">
        <v>480</v>
      </c>
      <c r="H28" s="134" t="s">
        <v>634</v>
      </c>
      <c r="I28" s="134" t="s">
        <v>699</v>
      </c>
      <c r="J28" s="134" t="s">
        <v>466</v>
      </c>
      <c r="L28" s="131"/>
    </row>
    <row r="29" spans="1:12" s="132" customFormat="1" ht="15" x14ac:dyDescent="0.25">
      <c r="A29" s="158"/>
      <c r="B29" s="178" t="s">
        <v>455</v>
      </c>
      <c r="C29" s="155"/>
      <c r="D29" s="154"/>
      <c r="E29" s="154"/>
      <c r="F29" s="139"/>
      <c r="G29" s="137"/>
      <c r="H29" s="137"/>
      <c r="I29" s="140"/>
      <c r="J29" s="137"/>
      <c r="L29" s="146">
        <v>0</v>
      </c>
    </row>
    <row r="30" spans="1:12" s="132" customFormat="1" ht="15" x14ac:dyDescent="0.25">
      <c r="A30" s="158"/>
      <c r="B30" s="159" t="s">
        <v>803</v>
      </c>
      <c r="C30" s="154"/>
      <c r="D30" s="154"/>
      <c r="E30" s="154"/>
      <c r="F30" s="164"/>
      <c r="G30" s="164"/>
      <c r="H30" s="165"/>
      <c r="I30" s="161"/>
      <c r="J30" s="131"/>
    </row>
    <row r="31" spans="1:12" s="132" customFormat="1" ht="15" x14ac:dyDescent="0.25">
      <c r="A31" s="158"/>
      <c r="B31" s="159"/>
      <c r="C31" s="154"/>
      <c r="D31" s="154"/>
      <c r="E31" s="154"/>
      <c r="F31" s="164"/>
      <c r="G31" s="164"/>
      <c r="H31" s="165"/>
      <c r="I31" s="161"/>
      <c r="J31" s="131"/>
    </row>
    <row r="32" spans="1:12" s="132" customFormat="1" ht="15" x14ac:dyDescent="0.25">
      <c r="A32" s="158"/>
      <c r="B32" s="168"/>
      <c r="C32" s="154"/>
      <c r="D32" s="154"/>
      <c r="E32" s="154"/>
      <c r="F32" s="164"/>
      <c r="G32" s="164"/>
      <c r="H32" s="169"/>
      <c r="I32" s="161"/>
      <c r="J32" s="147"/>
    </row>
    <row r="33" spans="1:12" s="132" customFormat="1" ht="15" x14ac:dyDescent="0.25">
      <c r="A33" s="153">
        <v>8.41</v>
      </c>
      <c r="B33" s="130" t="s">
        <v>805</v>
      </c>
      <c r="C33" s="154"/>
      <c r="D33" s="154"/>
      <c r="E33" s="154"/>
      <c r="F33" s="134"/>
      <c r="G33" s="1305"/>
      <c r="H33" s="1305"/>
      <c r="I33" s="164"/>
      <c r="J33" s="169"/>
      <c r="L33" s="183"/>
    </row>
    <row r="34" spans="1:12" s="128" customFormat="1" ht="15" x14ac:dyDescent="0.25">
      <c r="A34" s="156"/>
      <c r="B34" s="1192" t="s">
        <v>1402</v>
      </c>
      <c r="C34" s="170"/>
      <c r="D34" s="170"/>
      <c r="E34" s="170"/>
      <c r="F34" s="134" t="s">
        <v>469</v>
      </c>
      <c r="G34" s="1305" t="s">
        <v>794</v>
      </c>
      <c r="H34" s="1305"/>
      <c r="I34" s="134" t="s">
        <v>698</v>
      </c>
      <c r="J34" s="134" t="s">
        <v>470</v>
      </c>
      <c r="K34" s="127"/>
      <c r="L34" s="151"/>
    </row>
    <row r="35" spans="1:12" s="132" customFormat="1" ht="15" x14ac:dyDescent="0.25">
      <c r="A35" s="158"/>
      <c r="B35" s="145" t="s">
        <v>471</v>
      </c>
      <c r="C35" s="154"/>
      <c r="D35" s="154"/>
      <c r="E35" s="154"/>
      <c r="F35" s="134" t="s">
        <v>464</v>
      </c>
      <c r="G35" s="134" t="s">
        <v>480</v>
      </c>
      <c r="H35" s="134" t="s">
        <v>634</v>
      </c>
      <c r="I35" s="134" t="s">
        <v>699</v>
      </c>
      <c r="J35" s="134" t="s">
        <v>466</v>
      </c>
      <c r="L35" s="131"/>
    </row>
    <row r="36" spans="1:12" s="132" customFormat="1" ht="15" x14ac:dyDescent="0.25">
      <c r="A36" s="158"/>
      <c r="B36" s="178" t="s">
        <v>455</v>
      </c>
      <c r="C36" s="155"/>
      <c r="D36" s="154"/>
      <c r="E36" s="154"/>
      <c r="F36" s="139"/>
      <c r="G36" s="137"/>
      <c r="H36" s="137"/>
      <c r="I36" s="140"/>
      <c r="J36" s="137"/>
      <c r="L36" s="146">
        <v>0</v>
      </c>
    </row>
    <row r="37" spans="1:12" s="132" customFormat="1" ht="15" x14ac:dyDescent="0.25">
      <c r="A37" s="158"/>
      <c r="B37" s="159" t="s">
        <v>806</v>
      </c>
      <c r="C37" s="154"/>
      <c r="D37" s="154"/>
      <c r="E37" s="154"/>
      <c r="F37" s="164"/>
      <c r="G37" s="164"/>
      <c r="H37" s="165"/>
      <c r="I37" s="161"/>
      <c r="J37" s="131"/>
    </row>
    <row r="38" spans="1:12" s="132" customFormat="1" ht="15" x14ac:dyDescent="0.25">
      <c r="A38" s="158"/>
      <c r="B38" s="159"/>
      <c r="C38" s="154"/>
      <c r="D38" s="154"/>
      <c r="E38" s="154"/>
      <c r="F38" s="164"/>
      <c r="G38" s="164"/>
      <c r="H38" s="165"/>
      <c r="I38" s="161"/>
      <c r="J38" s="131"/>
    </row>
    <row r="39" spans="1:12" s="132" customFormat="1" ht="15" x14ac:dyDescent="0.25">
      <c r="A39" s="158"/>
      <c r="B39" s="168"/>
      <c r="C39" s="154"/>
      <c r="D39" s="154"/>
      <c r="E39" s="154"/>
      <c r="F39" s="164"/>
      <c r="G39" s="164"/>
      <c r="H39" s="169"/>
      <c r="I39" s="161"/>
      <c r="J39" s="147"/>
    </row>
    <row r="40" spans="1:12" s="132" customFormat="1" ht="15" x14ac:dyDescent="0.25">
      <c r="A40" s="153">
        <v>8.0500000000000007</v>
      </c>
      <c r="B40" s="130" t="s">
        <v>408</v>
      </c>
      <c r="C40" s="154"/>
      <c r="D40" s="154"/>
      <c r="E40" s="154"/>
      <c r="F40" s="134"/>
      <c r="G40" s="1305"/>
      <c r="H40" s="1305"/>
      <c r="I40" s="164"/>
      <c r="J40" s="169"/>
      <c r="L40" s="183"/>
    </row>
    <row r="41" spans="1:12" s="128" customFormat="1" ht="15" x14ac:dyDescent="0.25">
      <c r="A41" s="156"/>
      <c r="B41" s="1192" t="s">
        <v>1403</v>
      </c>
      <c r="C41" s="170"/>
      <c r="D41" s="170"/>
      <c r="E41" s="170"/>
      <c r="F41" s="134" t="s">
        <v>469</v>
      </c>
      <c r="G41" s="1305" t="s">
        <v>794</v>
      </c>
      <c r="H41" s="1305"/>
      <c r="I41" s="134" t="s">
        <v>698</v>
      </c>
      <c r="J41" s="134" t="s">
        <v>470</v>
      </c>
      <c r="K41" s="127"/>
      <c r="L41" s="151"/>
    </row>
    <row r="42" spans="1:12" s="132" customFormat="1" ht="15" x14ac:dyDescent="0.25">
      <c r="A42" s="158"/>
      <c r="B42" s="145" t="s">
        <v>471</v>
      </c>
      <c r="C42" s="154"/>
      <c r="D42" s="154"/>
      <c r="E42" s="154"/>
      <c r="F42" s="134" t="s">
        <v>464</v>
      </c>
      <c r="G42" s="134" t="s">
        <v>480</v>
      </c>
      <c r="H42" s="134" t="s">
        <v>634</v>
      </c>
      <c r="I42" s="134" t="s">
        <v>699</v>
      </c>
      <c r="J42" s="134" t="s">
        <v>466</v>
      </c>
      <c r="L42" s="131"/>
    </row>
    <row r="43" spans="1:12" s="132" customFormat="1" ht="15" x14ac:dyDescent="0.25">
      <c r="A43" s="158"/>
      <c r="B43" s="178" t="s">
        <v>455</v>
      </c>
      <c r="C43" s="155"/>
      <c r="D43" s="154"/>
      <c r="E43" s="154"/>
      <c r="F43" s="139"/>
      <c r="G43" s="137"/>
      <c r="H43" s="137"/>
      <c r="I43" s="140"/>
      <c r="J43" s="137"/>
      <c r="L43" s="146">
        <v>0</v>
      </c>
    </row>
    <row r="44" spans="1:12" s="132" customFormat="1" ht="15" x14ac:dyDescent="0.25">
      <c r="A44" s="158"/>
      <c r="B44" s="157"/>
      <c r="C44" s="154"/>
      <c r="D44" s="154"/>
      <c r="E44" s="154"/>
      <c r="F44" s="164"/>
      <c r="G44" s="164"/>
      <c r="H44" s="165"/>
      <c r="I44" s="161"/>
      <c r="J44" s="131"/>
    </row>
    <row r="45" spans="1:12" s="132" customFormat="1" ht="15" x14ac:dyDescent="0.25">
      <c r="A45" s="158"/>
      <c r="B45" s="168"/>
      <c r="C45" s="154"/>
      <c r="D45" s="154"/>
      <c r="E45" s="154"/>
      <c r="F45" s="164"/>
      <c r="G45" s="164"/>
      <c r="H45" s="169"/>
      <c r="I45" s="161"/>
      <c r="J45" s="147"/>
    </row>
    <row r="46" spans="1:12" s="132" customFormat="1" ht="15" x14ac:dyDescent="0.25">
      <c r="A46" s="153">
        <v>8.0549999999999997</v>
      </c>
      <c r="B46" s="130" t="s">
        <v>1442</v>
      </c>
      <c r="C46" s="154"/>
      <c r="D46" s="154"/>
      <c r="E46" s="154"/>
      <c r="F46" s="134"/>
      <c r="G46" s="1305"/>
      <c r="H46" s="1305"/>
      <c r="I46" s="164"/>
      <c r="J46" s="169"/>
      <c r="L46" s="183"/>
    </row>
    <row r="47" spans="1:12" s="128" customFormat="1" ht="15" x14ac:dyDescent="0.25">
      <c r="A47" s="156"/>
      <c r="B47" s="1192" t="s">
        <v>1399</v>
      </c>
      <c r="C47" s="170"/>
      <c r="D47" s="170"/>
      <c r="E47" s="170"/>
      <c r="F47" s="134" t="s">
        <v>469</v>
      </c>
      <c r="G47" s="1305" t="s">
        <v>794</v>
      </c>
      <c r="H47" s="1305"/>
      <c r="I47" s="134" t="s">
        <v>698</v>
      </c>
      <c r="J47" s="134" t="s">
        <v>470</v>
      </c>
      <c r="K47" s="127"/>
      <c r="L47" s="151"/>
    </row>
    <row r="48" spans="1:12" s="132" customFormat="1" ht="15" x14ac:dyDescent="0.25">
      <c r="A48" s="158"/>
      <c r="B48" s="145" t="s">
        <v>471</v>
      </c>
      <c r="C48" s="154"/>
      <c r="D48" s="154"/>
      <c r="E48" s="154"/>
      <c r="F48" s="134" t="s">
        <v>464</v>
      </c>
      <c r="G48" s="134" t="s">
        <v>480</v>
      </c>
      <c r="H48" s="134" t="s">
        <v>634</v>
      </c>
      <c r="I48" s="134" t="s">
        <v>699</v>
      </c>
      <c r="J48" s="134" t="s">
        <v>466</v>
      </c>
      <c r="L48" s="131"/>
    </row>
    <row r="49" spans="1:12" s="132" customFormat="1" ht="15" x14ac:dyDescent="0.25">
      <c r="A49" s="158"/>
      <c r="B49" s="178" t="s">
        <v>455</v>
      </c>
      <c r="C49" s="155"/>
      <c r="D49" s="154"/>
      <c r="E49" s="154"/>
      <c r="F49" s="139"/>
      <c r="G49" s="137"/>
      <c r="H49" s="137"/>
      <c r="I49" s="140"/>
      <c r="J49" s="137"/>
      <c r="L49" s="146">
        <v>0</v>
      </c>
    </row>
    <row r="52" spans="1:12" s="132" customFormat="1" ht="15" x14ac:dyDescent="0.25">
      <c r="A52" s="153">
        <v>8.06</v>
      </c>
      <c r="B52" s="130" t="s">
        <v>807</v>
      </c>
      <c r="C52" s="154"/>
      <c r="D52" s="154"/>
      <c r="E52" s="154"/>
      <c r="F52" s="1270"/>
      <c r="G52" s="1305"/>
      <c r="H52" s="1305"/>
      <c r="I52" s="164"/>
      <c r="J52" s="169"/>
      <c r="L52" s="183"/>
    </row>
    <row r="53" spans="1:12" s="128" customFormat="1" ht="15" x14ac:dyDescent="0.25">
      <c r="A53" s="156"/>
      <c r="B53" s="1192" t="s">
        <v>1404</v>
      </c>
      <c r="C53" s="170"/>
      <c r="D53" s="170"/>
      <c r="E53" s="170"/>
      <c r="F53" s="1270" t="s">
        <v>469</v>
      </c>
      <c r="G53" s="1305" t="s">
        <v>794</v>
      </c>
      <c r="H53" s="1305"/>
      <c r="I53" s="1270" t="s">
        <v>698</v>
      </c>
      <c r="J53" s="1270" t="s">
        <v>470</v>
      </c>
      <c r="K53" s="127"/>
      <c r="L53" s="151"/>
    </row>
    <row r="54" spans="1:12" s="132" customFormat="1" ht="15" x14ac:dyDescent="0.25">
      <c r="A54" s="158"/>
      <c r="B54" s="145" t="s">
        <v>471</v>
      </c>
      <c r="C54" s="154"/>
      <c r="D54" s="154"/>
      <c r="E54" s="154"/>
      <c r="F54" s="1270" t="s">
        <v>464</v>
      </c>
      <c r="G54" s="1270" t="s">
        <v>480</v>
      </c>
      <c r="H54" s="1270" t="s">
        <v>634</v>
      </c>
      <c r="I54" s="1270" t="s">
        <v>699</v>
      </c>
      <c r="J54" s="1270" t="s">
        <v>466</v>
      </c>
      <c r="L54" s="131"/>
    </row>
    <row r="55" spans="1:12" s="132" customFormat="1" ht="15" x14ac:dyDescent="0.25">
      <c r="A55" s="158"/>
      <c r="B55" s="178" t="s">
        <v>455</v>
      </c>
      <c r="C55" s="155"/>
      <c r="D55" s="154"/>
      <c r="E55" s="154"/>
      <c r="F55" s="139"/>
      <c r="G55" s="137"/>
      <c r="H55" s="137"/>
      <c r="I55" s="140"/>
      <c r="J55" s="137"/>
      <c r="L55" s="146">
        <v>0</v>
      </c>
    </row>
  </sheetData>
  <mergeCells count="15">
    <mergeCell ref="G52:H52"/>
    <mergeCell ref="G53:H53"/>
    <mergeCell ref="G26:H26"/>
    <mergeCell ref="G27:H27"/>
    <mergeCell ref="G8:H8"/>
    <mergeCell ref="G47:H47"/>
    <mergeCell ref="G13:H13"/>
    <mergeCell ref="G41:H41"/>
    <mergeCell ref="G46:H46"/>
    <mergeCell ref="G33:H33"/>
    <mergeCell ref="G19:H19"/>
    <mergeCell ref="G34:H34"/>
    <mergeCell ref="G40:H40"/>
    <mergeCell ref="G14:H14"/>
    <mergeCell ref="G20:H20"/>
  </mergeCells>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21">
    <tabColor indexed="45"/>
    <pageSetUpPr fitToPage="1"/>
  </sheetPr>
  <dimension ref="A1:M61"/>
  <sheetViews>
    <sheetView view="pageBreakPreview" topLeftCell="A7" zoomScaleNormal="100" zoomScaleSheetLayoutView="100" workbookViewId="0">
      <selection activeCell="J116" sqref="J116"/>
    </sheetView>
  </sheetViews>
  <sheetFormatPr defaultRowHeight="12.75" x14ac:dyDescent="0.2"/>
  <cols>
    <col min="1" max="1" width="6.28515625" style="5" customWidth="1"/>
    <col min="2" max="2" width="10" style="5" customWidth="1"/>
    <col min="3" max="5" width="11" style="5" customWidth="1"/>
    <col min="6" max="6" width="13.42578125" style="5" customWidth="1"/>
    <col min="7" max="8" width="10.5703125" style="5" customWidth="1"/>
    <col min="9" max="10" width="10.28515625" style="5" customWidth="1"/>
    <col min="11" max="11" width="0.85546875" style="5" customWidth="1"/>
    <col min="12" max="12" width="12.7109375" style="5" customWidth="1"/>
    <col min="14" max="14" width="7.42578125" bestFit="1" customWidth="1"/>
  </cols>
  <sheetData>
    <row r="1" spans="1:12" ht="15.75" x14ac:dyDescent="0.25">
      <c r="A1" s="123" t="s">
        <v>1045</v>
      </c>
      <c r="B1" s="149"/>
      <c r="C1" s="149"/>
      <c r="D1" s="149"/>
      <c r="E1" s="149"/>
      <c r="F1" s="149"/>
      <c r="G1" s="149"/>
      <c r="H1" s="149"/>
      <c r="I1" s="149"/>
      <c r="J1" s="149"/>
      <c r="K1"/>
      <c r="L1"/>
    </row>
    <row r="2" spans="1:12" ht="8.25" customHeight="1" x14ac:dyDescent="0.2">
      <c r="K2"/>
      <c r="L2"/>
    </row>
    <row r="3" spans="1:12"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2" ht="6" customHeight="1" x14ac:dyDescent="0.2">
      <c r="H4" s="34"/>
      <c r="I4" s="34"/>
      <c r="K4"/>
      <c r="L4"/>
    </row>
    <row r="5" spans="1:12" ht="15" customHeight="1" x14ac:dyDescent="0.2">
      <c r="J5" s="5" t="s">
        <v>286</v>
      </c>
      <c r="K5"/>
      <c r="L5"/>
    </row>
    <row r="6" spans="1:12" ht="24" customHeight="1" x14ac:dyDescent="0.2">
      <c r="A6" s="182" t="s">
        <v>809</v>
      </c>
      <c r="K6"/>
      <c r="L6" s="183" t="s">
        <v>472</v>
      </c>
    </row>
    <row r="7" spans="1:12" s="132" customFormat="1" ht="15" x14ac:dyDescent="0.25">
      <c r="A7" s="153">
        <v>8.07</v>
      </c>
      <c r="B7" s="130" t="s">
        <v>410</v>
      </c>
      <c r="C7" s="154"/>
      <c r="D7" s="154"/>
      <c r="E7" s="154"/>
      <c r="F7" s="134"/>
      <c r="G7" s="1305"/>
      <c r="H7" s="1305"/>
      <c r="I7" s="164"/>
      <c r="J7" s="169"/>
      <c r="L7" s="183" t="s">
        <v>103</v>
      </c>
    </row>
    <row r="8" spans="1:12" s="128" customFormat="1" ht="15" x14ac:dyDescent="0.25">
      <c r="A8" s="156"/>
      <c r="B8" s="1192" t="s">
        <v>1405</v>
      </c>
      <c r="C8" s="170"/>
      <c r="D8" s="170"/>
      <c r="E8" s="170"/>
      <c r="F8" s="134" t="s">
        <v>469</v>
      </c>
      <c r="G8" s="1305" t="s">
        <v>794</v>
      </c>
      <c r="H8" s="1305"/>
      <c r="I8" s="134" t="s">
        <v>698</v>
      </c>
      <c r="J8" s="134" t="s">
        <v>470</v>
      </c>
      <c r="K8" s="127"/>
      <c r="L8" s="151"/>
    </row>
    <row r="9" spans="1:12" s="132" customFormat="1" ht="15" x14ac:dyDescent="0.25">
      <c r="A9" s="158"/>
      <c r="B9" s="145" t="s">
        <v>471</v>
      </c>
      <c r="C9" s="154"/>
      <c r="D9" s="154"/>
      <c r="E9" s="154"/>
      <c r="F9" s="134" t="s">
        <v>464</v>
      </c>
      <c r="G9" s="134" t="s">
        <v>480</v>
      </c>
      <c r="H9" s="134" t="s">
        <v>634</v>
      </c>
      <c r="I9" s="134" t="s">
        <v>699</v>
      </c>
      <c r="J9" s="134" t="s">
        <v>466</v>
      </c>
      <c r="L9" s="131"/>
    </row>
    <row r="10" spans="1:12" s="132" customFormat="1" ht="15" x14ac:dyDescent="0.25">
      <c r="A10" s="158"/>
      <c r="B10" s="178" t="s">
        <v>455</v>
      </c>
      <c r="C10" s="155"/>
      <c r="D10" s="154"/>
      <c r="E10" s="154"/>
      <c r="F10" s="139"/>
      <c r="G10" s="137"/>
      <c r="H10" s="137"/>
      <c r="I10" s="140"/>
      <c r="J10" s="137"/>
      <c r="L10" s="146">
        <v>0</v>
      </c>
    </row>
    <row r="13" spans="1:12" ht="15" x14ac:dyDescent="0.25">
      <c r="A13" s="153">
        <v>8.08</v>
      </c>
      <c r="B13" s="130" t="s">
        <v>411</v>
      </c>
      <c r="C13" s="154"/>
      <c r="D13" s="154"/>
      <c r="E13" s="154"/>
      <c r="F13" s="134"/>
      <c r="G13" s="1305"/>
      <c r="H13" s="1305"/>
      <c r="I13" s="164"/>
      <c r="J13" s="169"/>
      <c r="K13" s="132"/>
      <c r="L13" s="183"/>
    </row>
    <row r="14" spans="1:12" ht="15" x14ac:dyDescent="0.25">
      <c r="A14" s="156"/>
      <c r="B14" s="1192" t="s">
        <v>1406</v>
      </c>
      <c r="C14" s="170"/>
      <c r="D14" s="170"/>
      <c r="E14" s="170"/>
      <c r="F14" s="134" t="s">
        <v>469</v>
      </c>
      <c r="G14" s="1305" t="s">
        <v>794</v>
      </c>
      <c r="H14" s="1305"/>
      <c r="I14" s="134" t="s">
        <v>698</v>
      </c>
      <c r="J14" s="134" t="s">
        <v>470</v>
      </c>
      <c r="K14" s="127"/>
      <c r="L14" s="151"/>
    </row>
    <row r="15" spans="1:12" ht="15" x14ac:dyDescent="0.25">
      <c r="A15" s="158"/>
      <c r="B15" s="145" t="s">
        <v>471</v>
      </c>
      <c r="C15" s="154"/>
      <c r="D15" s="154"/>
      <c r="E15" s="154"/>
      <c r="F15" s="134" t="s">
        <v>464</v>
      </c>
      <c r="G15" s="134" t="s">
        <v>480</v>
      </c>
      <c r="H15" s="134" t="s">
        <v>634</v>
      </c>
      <c r="I15" s="134" t="s">
        <v>699</v>
      </c>
      <c r="J15" s="134" t="s">
        <v>466</v>
      </c>
      <c r="K15" s="132"/>
      <c r="L15" s="131"/>
    </row>
    <row r="16" spans="1:12" ht="15" x14ac:dyDescent="0.25">
      <c r="A16" s="158"/>
      <c r="B16" s="178" t="s">
        <v>455</v>
      </c>
      <c r="C16" s="155"/>
      <c r="D16" s="154"/>
      <c r="E16" s="154"/>
      <c r="F16" s="139"/>
      <c r="G16" s="137"/>
      <c r="H16" s="137"/>
      <c r="I16" s="140"/>
      <c r="J16" s="137"/>
      <c r="K16" s="132"/>
      <c r="L16" s="146">
        <v>0</v>
      </c>
    </row>
    <row r="19" spans="1:12" ht="15" x14ac:dyDescent="0.25">
      <c r="A19" s="153">
        <v>8.09</v>
      </c>
      <c r="B19" s="130" t="s">
        <v>412</v>
      </c>
      <c r="C19" s="154"/>
      <c r="D19" s="154"/>
      <c r="E19" s="154"/>
      <c r="F19" s="134"/>
      <c r="G19" s="1305"/>
      <c r="H19" s="1305"/>
      <c r="I19" s="164"/>
      <c r="J19" s="169"/>
      <c r="K19" s="132"/>
      <c r="L19" s="183"/>
    </row>
    <row r="20" spans="1:12" ht="15" x14ac:dyDescent="0.25">
      <c r="A20" s="156"/>
      <c r="B20" s="1192" t="s">
        <v>1407</v>
      </c>
      <c r="C20" s="170"/>
      <c r="D20" s="170"/>
      <c r="E20" s="170"/>
      <c r="F20" s="134" t="s">
        <v>469</v>
      </c>
      <c r="G20" s="1305" t="s">
        <v>794</v>
      </c>
      <c r="H20" s="1305"/>
      <c r="I20" s="134" t="s">
        <v>698</v>
      </c>
      <c r="J20" s="134" t="s">
        <v>470</v>
      </c>
      <c r="K20" s="127"/>
      <c r="L20" s="151"/>
    </row>
    <row r="21" spans="1:12" ht="15" x14ac:dyDescent="0.25">
      <c r="A21" s="158"/>
      <c r="B21" s="145" t="s">
        <v>471</v>
      </c>
      <c r="C21" s="154"/>
      <c r="D21" s="154"/>
      <c r="E21" s="154"/>
      <c r="F21" s="134" t="s">
        <v>464</v>
      </c>
      <c r="G21" s="134" t="s">
        <v>480</v>
      </c>
      <c r="H21" s="134" t="s">
        <v>634</v>
      </c>
      <c r="I21" s="134" t="s">
        <v>699</v>
      </c>
      <c r="J21" s="134" t="s">
        <v>466</v>
      </c>
      <c r="K21" s="132"/>
      <c r="L21" s="131"/>
    </row>
    <row r="22" spans="1:12" ht="15" x14ac:dyDescent="0.25">
      <c r="A22" s="158"/>
      <c r="B22" s="178" t="s">
        <v>455</v>
      </c>
      <c r="C22" s="155"/>
      <c r="D22" s="154"/>
      <c r="E22" s="154"/>
      <c r="F22" s="139"/>
      <c r="G22" s="137"/>
      <c r="H22" s="137"/>
      <c r="I22" s="140"/>
      <c r="J22" s="137"/>
      <c r="K22" s="132"/>
      <c r="L22" s="146">
        <v>0</v>
      </c>
    </row>
    <row r="25" spans="1:12" ht="15" x14ac:dyDescent="0.25">
      <c r="A25" s="153">
        <v>8.0909999999999993</v>
      </c>
      <c r="B25" s="130" t="s">
        <v>810</v>
      </c>
      <c r="C25" s="154"/>
      <c r="D25" s="154"/>
      <c r="E25" s="154"/>
      <c r="F25" s="134"/>
      <c r="G25" s="1305"/>
      <c r="H25" s="1305"/>
      <c r="I25" s="164"/>
      <c r="J25" s="169"/>
      <c r="K25" s="132"/>
      <c r="L25" s="183"/>
    </row>
    <row r="26" spans="1:12" ht="15" x14ac:dyDescent="0.25">
      <c r="A26" s="156"/>
      <c r="B26" s="1192" t="s">
        <v>1408</v>
      </c>
      <c r="C26" s="170"/>
      <c r="D26" s="170"/>
      <c r="E26" s="170"/>
      <c r="F26" s="134" t="s">
        <v>469</v>
      </c>
      <c r="G26" s="1305" t="s">
        <v>794</v>
      </c>
      <c r="H26" s="1305"/>
      <c r="I26" s="134" t="s">
        <v>698</v>
      </c>
      <c r="J26" s="134" t="s">
        <v>470</v>
      </c>
      <c r="K26" s="127"/>
      <c r="L26" s="151"/>
    </row>
    <row r="27" spans="1:12" ht="15" x14ac:dyDescent="0.25">
      <c r="A27" s="158"/>
      <c r="B27" s="145" t="s">
        <v>471</v>
      </c>
      <c r="C27" s="154"/>
      <c r="D27" s="154"/>
      <c r="E27" s="154"/>
      <c r="F27" s="134" t="s">
        <v>464</v>
      </c>
      <c r="G27" s="134" t="s">
        <v>480</v>
      </c>
      <c r="H27" s="134" t="s">
        <v>634</v>
      </c>
      <c r="I27" s="134" t="s">
        <v>699</v>
      </c>
      <c r="J27" s="134" t="s">
        <v>466</v>
      </c>
      <c r="K27" s="132"/>
      <c r="L27" s="131"/>
    </row>
    <row r="28" spans="1:12" ht="15" x14ac:dyDescent="0.25">
      <c r="A28" s="158"/>
      <c r="B28" s="178" t="s">
        <v>455</v>
      </c>
      <c r="C28" s="155"/>
      <c r="D28" s="154"/>
      <c r="E28" s="154"/>
      <c r="F28" s="139"/>
      <c r="G28" s="137"/>
      <c r="H28" s="137"/>
      <c r="I28" s="140"/>
      <c r="J28" s="137"/>
      <c r="K28" s="132"/>
      <c r="L28" s="146">
        <v>0</v>
      </c>
    </row>
    <row r="31" spans="1:12" ht="15" x14ac:dyDescent="0.25">
      <c r="A31" s="153">
        <v>8.0920000000000005</v>
      </c>
      <c r="B31" s="130" t="s">
        <v>811</v>
      </c>
      <c r="C31" s="154"/>
      <c r="D31" s="154"/>
      <c r="E31" s="154"/>
      <c r="F31" s="134"/>
      <c r="G31" s="1305"/>
      <c r="H31" s="1305"/>
      <c r="I31" s="164"/>
      <c r="J31" s="169"/>
      <c r="K31" s="132"/>
      <c r="L31" s="183"/>
    </row>
    <row r="32" spans="1:12" ht="15" x14ac:dyDescent="0.25">
      <c r="A32" s="156"/>
      <c r="B32" s="1192" t="s">
        <v>1409</v>
      </c>
      <c r="C32" s="170"/>
      <c r="D32" s="170"/>
      <c r="E32" s="170"/>
      <c r="F32" s="134" t="s">
        <v>469</v>
      </c>
      <c r="G32" s="1305" t="s">
        <v>794</v>
      </c>
      <c r="H32" s="1305"/>
      <c r="I32" s="134" t="s">
        <v>698</v>
      </c>
      <c r="J32" s="134" t="s">
        <v>470</v>
      </c>
      <c r="K32" s="127"/>
      <c r="L32" s="151"/>
    </row>
    <row r="33" spans="1:13" ht="15" x14ac:dyDescent="0.25">
      <c r="A33" s="158"/>
      <c r="B33" s="145" t="s">
        <v>471</v>
      </c>
      <c r="C33" s="154"/>
      <c r="D33" s="154"/>
      <c r="E33" s="154"/>
      <c r="F33" s="134" t="s">
        <v>464</v>
      </c>
      <c r="G33" s="134" t="s">
        <v>480</v>
      </c>
      <c r="H33" s="134" t="s">
        <v>634</v>
      </c>
      <c r="I33" s="134" t="s">
        <v>699</v>
      </c>
      <c r="J33" s="134" t="s">
        <v>466</v>
      </c>
      <c r="K33" s="132"/>
      <c r="L33" s="131"/>
    </row>
    <row r="34" spans="1:13" ht="15" x14ac:dyDescent="0.25">
      <c r="A34" s="158"/>
      <c r="B34" s="178" t="s">
        <v>455</v>
      </c>
      <c r="C34" s="155"/>
      <c r="D34" s="154"/>
      <c r="E34" s="154"/>
      <c r="F34" s="139"/>
      <c r="G34" s="137"/>
      <c r="H34" s="137"/>
      <c r="I34" s="140"/>
      <c r="J34" s="137"/>
      <c r="K34" s="132"/>
      <c r="L34" s="146">
        <v>0</v>
      </c>
    </row>
    <row r="37" spans="1:13" s="132" customFormat="1" ht="12.75" customHeight="1" x14ac:dyDescent="0.25">
      <c r="A37" s="153">
        <v>8.1</v>
      </c>
      <c r="B37" s="130" t="s">
        <v>937</v>
      </c>
      <c r="C37" s="154"/>
      <c r="D37" s="154"/>
      <c r="E37" s="154"/>
      <c r="M37" s="143"/>
    </row>
    <row r="38" spans="1:13" s="128" customFormat="1" ht="12.75" customHeight="1" x14ac:dyDescent="0.25">
      <c r="A38" s="156"/>
      <c r="B38" s="1192" t="s">
        <v>812</v>
      </c>
      <c r="C38" s="134"/>
      <c r="D38" s="151"/>
      <c r="M38" s="144"/>
    </row>
    <row r="39" spans="1:13" s="132" customFormat="1" ht="12.75" customHeight="1" x14ac:dyDescent="0.25">
      <c r="A39" s="158"/>
      <c r="C39" s="155"/>
      <c r="E39" s="134" t="s">
        <v>469</v>
      </c>
      <c r="F39" s="134" t="s">
        <v>793</v>
      </c>
      <c r="G39" s="134" t="s">
        <v>461</v>
      </c>
      <c r="H39" s="134" t="s">
        <v>813</v>
      </c>
      <c r="I39" s="134" t="s">
        <v>698</v>
      </c>
      <c r="J39" s="134" t="s">
        <v>470</v>
      </c>
      <c r="K39" s="135"/>
      <c r="L39" s="134"/>
      <c r="M39" s="143"/>
    </row>
    <row r="40" spans="1:13" s="132" customFormat="1" ht="12.75" customHeight="1" x14ac:dyDescent="0.25">
      <c r="A40" s="158"/>
      <c r="C40" s="155"/>
      <c r="E40" s="134" t="s">
        <v>464</v>
      </c>
      <c r="F40" s="134" t="s">
        <v>1068</v>
      </c>
      <c r="G40" s="134" t="s">
        <v>480</v>
      </c>
      <c r="H40" s="134" t="s">
        <v>814</v>
      </c>
      <c r="I40" s="134" t="s">
        <v>699</v>
      </c>
      <c r="J40" s="134" t="s">
        <v>466</v>
      </c>
      <c r="K40" s="135"/>
      <c r="L40" s="134"/>
      <c r="M40" s="143"/>
    </row>
    <row r="41" spans="1:13" s="132" customFormat="1" ht="12.75" customHeight="1" x14ac:dyDescent="0.25">
      <c r="A41" s="158"/>
      <c r="B41" s="178"/>
      <c r="C41" s="155"/>
      <c r="E41" s="139"/>
      <c r="F41" s="139"/>
      <c r="G41" s="137"/>
      <c r="H41" s="138"/>
      <c r="I41" s="140"/>
      <c r="J41" s="137"/>
      <c r="K41" s="141"/>
      <c r="L41" s="146">
        <f>SUM(H41:H44)</f>
        <v>0</v>
      </c>
      <c r="M41" s="143"/>
    </row>
    <row r="42" spans="1:13" s="132" customFormat="1" ht="12.75" customHeight="1" x14ac:dyDescent="0.25">
      <c r="A42" s="158"/>
      <c r="B42" s="178"/>
      <c r="C42" s="155"/>
      <c r="E42" s="139"/>
      <c r="F42" s="139"/>
      <c r="G42" s="137"/>
      <c r="H42" s="138"/>
      <c r="I42" s="140"/>
      <c r="J42" s="137"/>
      <c r="K42" s="5"/>
      <c r="L42" s="5"/>
      <c r="M42" s="143"/>
    </row>
    <row r="43" spans="1:13" s="132" customFormat="1" ht="12.75" customHeight="1" x14ac:dyDescent="0.25">
      <c r="A43" s="158"/>
      <c r="B43" s="178"/>
      <c r="C43" s="155"/>
      <c r="E43" s="139"/>
      <c r="F43" s="139"/>
      <c r="G43" s="137"/>
      <c r="H43" s="138"/>
      <c r="I43" s="140"/>
      <c r="J43" s="137"/>
      <c r="K43" s="5"/>
      <c r="L43" s="5"/>
      <c r="M43" s="143"/>
    </row>
    <row r="44" spans="1:13" s="132" customFormat="1" ht="12.75" customHeight="1" x14ac:dyDescent="0.25">
      <c r="A44" s="158"/>
      <c r="B44" s="145" t="s">
        <v>471</v>
      </c>
      <c r="C44" s="155"/>
      <c r="E44" s="139"/>
      <c r="F44" s="139"/>
      <c r="G44" s="137"/>
      <c r="H44" s="138"/>
      <c r="I44" s="140"/>
      <c r="J44" s="137"/>
      <c r="K44" s="5"/>
      <c r="L44" s="5"/>
      <c r="M44" s="143"/>
    </row>
    <row r="45" spans="1:13" x14ac:dyDescent="0.2">
      <c r="B45" s="178" t="s">
        <v>455</v>
      </c>
    </row>
    <row r="46" spans="1:13" x14ac:dyDescent="0.2">
      <c r="B46" s="159" t="s">
        <v>202</v>
      </c>
    </row>
    <row r="49" spans="1:13" s="132" customFormat="1" ht="12.75" customHeight="1" x14ac:dyDescent="0.25">
      <c r="A49" s="153">
        <v>8.1050000000000004</v>
      </c>
      <c r="B49" s="130" t="s">
        <v>938</v>
      </c>
      <c r="C49" s="154"/>
      <c r="D49" s="154"/>
      <c r="E49" s="154"/>
      <c r="M49" s="143"/>
    </row>
    <row r="50" spans="1:13" s="128" customFormat="1" ht="12.75" customHeight="1" x14ac:dyDescent="0.25">
      <c r="A50" s="156"/>
      <c r="B50" s="1192" t="s">
        <v>1410</v>
      </c>
      <c r="C50" s="134"/>
      <c r="D50" s="151"/>
      <c r="M50" s="144"/>
    </row>
    <row r="51" spans="1:13" s="132" customFormat="1" ht="12.75" customHeight="1" x14ac:dyDescent="0.25">
      <c r="A51" s="158"/>
      <c r="C51" s="155"/>
      <c r="E51" s="134" t="s">
        <v>469</v>
      </c>
      <c r="F51" s="134" t="s">
        <v>773</v>
      </c>
      <c r="G51" s="134" t="s">
        <v>461</v>
      </c>
      <c r="H51" s="134" t="s">
        <v>190</v>
      </c>
      <c r="I51" s="134" t="s">
        <v>1095</v>
      </c>
      <c r="J51" s="134" t="s">
        <v>470</v>
      </c>
      <c r="K51" s="135"/>
      <c r="L51" s="134"/>
      <c r="M51" s="143"/>
    </row>
    <row r="52" spans="1:13" s="132" customFormat="1" ht="12.75" customHeight="1" x14ac:dyDescent="0.25">
      <c r="A52" s="158"/>
      <c r="C52" s="155"/>
      <c r="E52" s="134" t="s">
        <v>464</v>
      </c>
      <c r="F52" s="134" t="s">
        <v>774</v>
      </c>
      <c r="G52" s="134" t="s">
        <v>480</v>
      </c>
      <c r="H52" s="134" t="s">
        <v>210</v>
      </c>
      <c r="I52" s="134" t="s">
        <v>1096</v>
      </c>
      <c r="J52" s="134" t="s">
        <v>466</v>
      </c>
      <c r="K52" s="135"/>
      <c r="L52" s="134"/>
      <c r="M52" s="143"/>
    </row>
    <row r="53" spans="1:13" s="132" customFormat="1" ht="12.75" customHeight="1" x14ac:dyDescent="0.25">
      <c r="A53" s="158"/>
      <c r="B53" s="145" t="s">
        <v>471</v>
      </c>
      <c r="C53" s="155"/>
      <c r="E53" s="139"/>
      <c r="F53" s="139"/>
      <c r="G53" s="137"/>
      <c r="H53" s="139"/>
      <c r="I53" s="140"/>
      <c r="J53" s="137"/>
      <c r="K53" s="141"/>
      <c r="L53" s="146">
        <v>0</v>
      </c>
      <c r="M53" s="143"/>
    </row>
    <row r="54" spans="1:13" x14ac:dyDescent="0.2">
      <c r="B54" s="178" t="s">
        <v>230</v>
      </c>
    </row>
    <row r="55" spans="1:13" x14ac:dyDescent="0.2">
      <c r="B55" s="159" t="s">
        <v>202</v>
      </c>
    </row>
    <row r="58" spans="1:13" ht="15" x14ac:dyDescent="0.25">
      <c r="A58" s="153">
        <v>8.11</v>
      </c>
      <c r="B58" s="130" t="s">
        <v>815</v>
      </c>
      <c r="C58" s="154"/>
      <c r="D58" s="154"/>
      <c r="E58" s="154"/>
      <c r="F58" s="134"/>
      <c r="G58" s="1305"/>
      <c r="H58" s="1305"/>
      <c r="I58" s="164"/>
      <c r="J58" s="169"/>
      <c r="K58" s="132"/>
      <c r="L58" s="183"/>
    </row>
    <row r="59" spans="1:13" ht="15" x14ac:dyDescent="0.25">
      <c r="A59" s="156"/>
      <c r="B59" s="1192" t="s">
        <v>1411</v>
      </c>
      <c r="C59" s="170"/>
      <c r="D59" s="170"/>
      <c r="E59" s="134" t="s">
        <v>793</v>
      </c>
      <c r="F59" s="134" t="s">
        <v>469</v>
      </c>
      <c r="G59" s="1305" t="s">
        <v>816</v>
      </c>
      <c r="H59" s="1305"/>
      <c r="I59" s="134" t="s">
        <v>698</v>
      </c>
      <c r="J59" s="134" t="s">
        <v>470</v>
      </c>
      <c r="K59" s="127"/>
      <c r="L59" s="151"/>
    </row>
    <row r="60" spans="1:13" ht="15" x14ac:dyDescent="0.25">
      <c r="A60" s="158"/>
      <c r="B60" s="145" t="s">
        <v>471</v>
      </c>
      <c r="C60" s="154"/>
      <c r="D60" s="154"/>
      <c r="E60" s="134" t="s">
        <v>1068</v>
      </c>
      <c r="F60" s="134" t="s">
        <v>464</v>
      </c>
      <c r="G60" s="134" t="s">
        <v>480</v>
      </c>
      <c r="H60" s="134" t="s">
        <v>634</v>
      </c>
      <c r="I60" s="134" t="s">
        <v>699</v>
      </c>
      <c r="J60" s="134" t="s">
        <v>466</v>
      </c>
      <c r="K60" s="132"/>
      <c r="L60" s="131"/>
    </row>
    <row r="61" spans="1:13" ht="15" x14ac:dyDescent="0.25">
      <c r="A61" s="158"/>
      <c r="B61" s="178" t="s">
        <v>455</v>
      </c>
      <c r="C61" s="155"/>
      <c r="D61" s="154"/>
      <c r="E61" s="139"/>
      <c r="F61" s="139"/>
      <c r="G61" s="137"/>
      <c r="H61" s="137"/>
      <c r="I61" s="140"/>
      <c r="J61" s="137"/>
      <c r="K61" s="132"/>
      <c r="L61" s="146">
        <v>0</v>
      </c>
    </row>
  </sheetData>
  <mergeCells count="12">
    <mergeCell ref="G31:H31"/>
    <mergeCell ref="G32:H32"/>
    <mergeCell ref="G58:H58"/>
    <mergeCell ref="G59:H59"/>
    <mergeCell ref="G7:H7"/>
    <mergeCell ref="G8:H8"/>
    <mergeCell ref="G25:H25"/>
    <mergeCell ref="G26:H26"/>
    <mergeCell ref="G13:H13"/>
    <mergeCell ref="G14:H14"/>
    <mergeCell ref="G19:H19"/>
    <mergeCell ref="G20:H20"/>
  </mergeCells>
  <phoneticPr fontId="3" type="noConversion"/>
  <printOptions horizontalCentered="1"/>
  <pageMargins left="0.5" right="0.5" top="0.5" bottom="0.5" header="0.4" footer="0.5"/>
  <pageSetup scale="82" orientation="portrait" r:id="rId1"/>
  <headerFooter alignWithMargins="0">
    <oddFooter>&amp;L&amp;8DWM/UST - Claim 1-17-2017&amp;R&amp;8(See also 2017 RRD for Task Details)</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2">
    <tabColor indexed="43"/>
    <pageSetUpPr fitToPage="1"/>
  </sheetPr>
  <dimension ref="A1:L38"/>
  <sheetViews>
    <sheetView view="pageBreakPreview" zoomScaleNormal="100" zoomScaleSheetLayoutView="100" workbookViewId="0">
      <selection activeCell="J116" sqref="J116"/>
    </sheetView>
  </sheetViews>
  <sheetFormatPr defaultRowHeight="12.75" x14ac:dyDescent="0.2"/>
  <cols>
    <col min="1" max="1" width="6.28515625" style="5" customWidth="1"/>
    <col min="2" max="2" width="8.28515625" style="5" customWidth="1"/>
    <col min="3" max="3" width="8.85546875" style="5" customWidth="1"/>
    <col min="4" max="4" width="10.140625" style="5" customWidth="1"/>
    <col min="5" max="5" width="12.7109375" style="5" customWidth="1"/>
    <col min="6" max="6" width="11" style="5" customWidth="1"/>
    <col min="7" max="7" width="11.5703125" style="5" customWidth="1"/>
    <col min="8" max="8" width="10.855468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2" ht="15.75" x14ac:dyDescent="0.25">
      <c r="A1" s="123" t="s">
        <v>817</v>
      </c>
      <c r="B1" s="149"/>
      <c r="C1" s="149"/>
      <c r="D1" s="149"/>
      <c r="E1" s="149"/>
      <c r="F1" s="149"/>
      <c r="G1" s="149"/>
      <c r="H1" s="149"/>
      <c r="I1" s="149"/>
      <c r="J1" s="149"/>
      <c r="K1"/>
      <c r="L1"/>
    </row>
    <row r="2" spans="1:12" ht="14.25" customHeight="1" x14ac:dyDescent="0.2">
      <c r="K2"/>
      <c r="L2"/>
    </row>
    <row r="3" spans="1:12"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2" ht="12" customHeight="1" x14ac:dyDescent="0.2">
      <c r="H4" s="34"/>
      <c r="I4" s="34"/>
      <c r="K4"/>
      <c r="L4"/>
    </row>
    <row r="5" spans="1:12" ht="15" customHeight="1" x14ac:dyDescent="0.2">
      <c r="K5"/>
      <c r="L5"/>
    </row>
    <row r="6" spans="1:12" ht="19.5" customHeight="1" x14ac:dyDescent="0.2">
      <c r="A6" s="182" t="s">
        <v>818</v>
      </c>
      <c r="K6"/>
      <c r="L6" s="183" t="s">
        <v>472</v>
      </c>
    </row>
    <row r="7" spans="1:12" s="132" customFormat="1" ht="15" x14ac:dyDescent="0.25">
      <c r="A7" s="153">
        <v>9.02</v>
      </c>
      <c r="B7" s="130" t="s">
        <v>819</v>
      </c>
      <c r="C7" s="154"/>
      <c r="D7" s="154"/>
      <c r="E7" s="164"/>
      <c r="F7" s="164"/>
      <c r="I7" s="164"/>
      <c r="J7" s="169"/>
      <c r="L7" s="183" t="s">
        <v>103</v>
      </c>
    </row>
    <row r="8" spans="1:12" s="128" customFormat="1" ht="15" x14ac:dyDescent="0.25">
      <c r="A8" s="156"/>
      <c r="B8" s="157" t="s">
        <v>692</v>
      </c>
      <c r="C8" s="170"/>
      <c r="F8" s="134" t="s">
        <v>822</v>
      </c>
      <c r="G8" s="134" t="s">
        <v>823</v>
      </c>
      <c r="I8" s="134" t="s">
        <v>47</v>
      </c>
      <c r="J8" s="134" t="s">
        <v>470</v>
      </c>
      <c r="K8" s="127"/>
      <c r="L8" s="151"/>
    </row>
    <row r="9" spans="1:12" s="132" customFormat="1" ht="15" x14ac:dyDescent="0.25">
      <c r="A9" s="158"/>
      <c r="D9" s="134" t="s">
        <v>604</v>
      </c>
      <c r="E9" s="134" t="s">
        <v>826</v>
      </c>
      <c r="F9" s="134" t="s">
        <v>458</v>
      </c>
      <c r="G9" s="134" t="s">
        <v>821</v>
      </c>
      <c r="H9" s="134" t="s">
        <v>643</v>
      </c>
      <c r="I9" s="134" t="s">
        <v>45</v>
      </c>
      <c r="J9" s="134" t="s">
        <v>466</v>
      </c>
      <c r="L9" s="131"/>
    </row>
    <row r="10" spans="1:12" s="132" customFormat="1" ht="15" x14ac:dyDescent="0.25">
      <c r="A10" s="158"/>
      <c r="D10" s="134" t="s">
        <v>683</v>
      </c>
      <c r="E10" s="134" t="s">
        <v>23</v>
      </c>
      <c r="F10" s="134" t="s">
        <v>825</v>
      </c>
      <c r="G10" s="134" t="s">
        <v>814</v>
      </c>
      <c r="H10" s="382" t="s">
        <v>464</v>
      </c>
      <c r="I10" s="134" t="s">
        <v>46</v>
      </c>
      <c r="J10" s="136" t="s">
        <v>478</v>
      </c>
      <c r="L10" s="131"/>
    </row>
    <row r="11" spans="1:12" s="132" customFormat="1" ht="15" x14ac:dyDescent="0.25">
      <c r="A11" s="158"/>
      <c r="D11" s="137"/>
      <c r="E11" s="139"/>
      <c r="F11" s="138"/>
      <c r="G11" s="138"/>
      <c r="H11" s="139"/>
      <c r="I11" s="140"/>
      <c r="J11" s="137"/>
      <c r="L11" s="146">
        <f>(E11*F11)+(E12*F12)+(E13*F13)+(E14*F14)+SUM(G11:G14)</f>
        <v>0</v>
      </c>
    </row>
    <row r="12" spans="1:12" s="132" customFormat="1" ht="15" x14ac:dyDescent="0.25">
      <c r="A12" s="158"/>
      <c r="D12" s="137"/>
      <c r="E12" s="139"/>
      <c r="F12" s="138"/>
      <c r="G12" s="138"/>
      <c r="H12" s="139"/>
      <c r="I12" s="140"/>
      <c r="J12" s="137"/>
      <c r="L12" s="131"/>
    </row>
    <row r="13" spans="1:12" s="132" customFormat="1" ht="15" x14ac:dyDescent="0.25">
      <c r="A13" s="158"/>
      <c r="D13" s="137"/>
      <c r="E13" s="139"/>
      <c r="F13" s="138"/>
      <c r="G13" s="138"/>
      <c r="H13" s="139"/>
      <c r="I13" s="140"/>
      <c r="J13" s="137"/>
      <c r="L13" s="131"/>
    </row>
    <row r="14" spans="1:12" s="132" customFormat="1" ht="15" x14ac:dyDescent="0.25">
      <c r="A14" s="158"/>
      <c r="B14" s="145" t="s">
        <v>471</v>
      </c>
      <c r="D14" s="137"/>
      <c r="E14" s="139"/>
      <c r="F14" s="138"/>
      <c r="G14" s="138"/>
      <c r="H14" s="139"/>
      <c r="I14" s="140"/>
      <c r="J14" s="137"/>
    </row>
    <row r="15" spans="1:12" s="132" customFormat="1" ht="15" x14ac:dyDescent="0.25">
      <c r="A15" s="158"/>
      <c r="B15" s="178" t="s">
        <v>1266</v>
      </c>
      <c r="C15" s="160"/>
      <c r="D15" s="154"/>
      <c r="E15" s="164"/>
      <c r="F15" s="164"/>
      <c r="G15" s="164"/>
      <c r="H15" s="165"/>
      <c r="I15" s="161"/>
      <c r="J15" s="131"/>
    </row>
    <row r="16" spans="1:12" s="132" customFormat="1" ht="15" x14ac:dyDescent="0.25">
      <c r="A16" s="158"/>
      <c r="B16" s="178" t="s">
        <v>213</v>
      </c>
      <c r="C16" s="160"/>
      <c r="D16" s="154"/>
      <c r="E16" s="164"/>
      <c r="F16" s="164"/>
      <c r="G16" s="164"/>
      <c r="H16" s="165"/>
      <c r="I16" s="161"/>
      <c r="J16" s="131"/>
    </row>
    <row r="17" spans="1:12" s="132" customFormat="1" ht="15" x14ac:dyDescent="0.25">
      <c r="A17" s="158"/>
      <c r="B17" s="178" t="s">
        <v>1160</v>
      </c>
      <c r="C17" s="154"/>
      <c r="D17" s="154"/>
      <c r="E17" s="164"/>
      <c r="F17" s="164"/>
      <c r="G17" s="164"/>
      <c r="H17" s="165"/>
      <c r="I17" s="161"/>
      <c r="J17" s="131"/>
    </row>
    <row r="18" spans="1:12" s="132" customFormat="1" ht="15" x14ac:dyDescent="0.25">
      <c r="A18" s="158"/>
      <c r="B18" s="159" t="s">
        <v>824</v>
      </c>
      <c r="C18" s="154"/>
      <c r="D18" s="154"/>
      <c r="E18" s="164"/>
      <c r="F18" s="164"/>
      <c r="G18" s="164"/>
      <c r="H18" s="165"/>
      <c r="I18" s="161"/>
      <c r="J18" s="131"/>
    </row>
    <row r="19" spans="1:12" s="132" customFormat="1" ht="15" x14ac:dyDescent="0.25">
      <c r="A19" s="158"/>
      <c r="C19" s="154"/>
      <c r="D19" s="154"/>
      <c r="E19" s="164"/>
      <c r="F19" s="164"/>
      <c r="G19" s="164"/>
      <c r="H19" s="165"/>
      <c r="I19" s="161"/>
      <c r="J19" s="131"/>
    </row>
    <row r="20" spans="1:12" s="132" customFormat="1" ht="15" x14ac:dyDescent="0.25">
      <c r="A20" s="158"/>
      <c r="C20" s="154"/>
      <c r="D20" s="154"/>
      <c r="E20" s="164"/>
      <c r="F20" s="164"/>
      <c r="G20" s="164"/>
      <c r="H20" s="169"/>
      <c r="I20" s="161"/>
      <c r="J20" s="147"/>
    </row>
    <row r="21" spans="1:12" s="132" customFormat="1" ht="15" x14ac:dyDescent="0.25">
      <c r="A21" s="153">
        <v>9.0399999999999991</v>
      </c>
      <c r="B21" s="130" t="s">
        <v>820</v>
      </c>
      <c r="C21" s="154"/>
      <c r="D21" s="154"/>
      <c r="E21" s="164"/>
      <c r="F21" s="164"/>
      <c r="I21" s="164"/>
      <c r="J21" s="169"/>
      <c r="L21" s="183"/>
    </row>
    <row r="22" spans="1:12" s="128" customFormat="1" ht="15" x14ac:dyDescent="0.25">
      <c r="A22" s="156"/>
      <c r="B22" s="157" t="s">
        <v>692</v>
      </c>
      <c r="C22" s="170"/>
      <c r="F22" s="134" t="s">
        <v>822</v>
      </c>
      <c r="G22" s="134" t="s">
        <v>823</v>
      </c>
      <c r="K22" s="127"/>
      <c r="L22" s="151"/>
    </row>
    <row r="23" spans="1:12" s="132" customFormat="1" ht="15" x14ac:dyDescent="0.25">
      <c r="A23" s="158"/>
      <c r="D23" s="134" t="s">
        <v>604</v>
      </c>
      <c r="E23" s="134" t="s">
        <v>22</v>
      </c>
      <c r="F23" s="134" t="s">
        <v>458</v>
      </c>
      <c r="G23" s="134" t="s">
        <v>821</v>
      </c>
      <c r="H23" s="134" t="s">
        <v>643</v>
      </c>
      <c r="I23" s="134" t="s">
        <v>698</v>
      </c>
      <c r="J23" s="134" t="s">
        <v>470</v>
      </c>
      <c r="L23" s="131"/>
    </row>
    <row r="24" spans="1:12" s="132" customFormat="1" ht="15" x14ac:dyDescent="0.25">
      <c r="A24" s="158"/>
      <c r="D24" s="134" t="s">
        <v>683</v>
      </c>
      <c r="E24" s="134" t="s">
        <v>494</v>
      </c>
      <c r="F24" s="134" t="s">
        <v>22</v>
      </c>
      <c r="G24" s="134" t="s">
        <v>814</v>
      </c>
      <c r="H24" s="382" t="s">
        <v>464</v>
      </c>
      <c r="I24" s="134" t="s">
        <v>465</v>
      </c>
      <c r="J24" s="134" t="s">
        <v>466</v>
      </c>
      <c r="L24" s="131"/>
    </row>
    <row r="25" spans="1:12" s="132" customFormat="1" ht="15" x14ac:dyDescent="0.25">
      <c r="A25" s="158"/>
      <c r="D25" s="137"/>
      <c r="E25" s="139"/>
      <c r="F25" s="138"/>
      <c r="G25" s="138"/>
      <c r="H25" s="139"/>
      <c r="I25" s="140"/>
      <c r="J25" s="137"/>
      <c r="L25" s="146">
        <f>(E25*F25)+(E26*F26)+(E27*F27)+(E28*F28)+SUM(G25:G28)</f>
        <v>0</v>
      </c>
    </row>
    <row r="26" spans="1:12" s="132" customFormat="1" ht="15" x14ac:dyDescent="0.25">
      <c r="A26" s="158"/>
      <c r="D26" s="137"/>
      <c r="E26" s="139"/>
      <c r="F26" s="138"/>
      <c r="G26" s="138"/>
      <c r="H26" s="139"/>
      <c r="I26" s="140"/>
      <c r="J26" s="137"/>
      <c r="L26" s="131"/>
    </row>
    <row r="27" spans="1:12" s="132" customFormat="1" ht="15" x14ac:dyDescent="0.25">
      <c r="A27" s="158"/>
      <c r="D27" s="137"/>
      <c r="E27" s="139"/>
      <c r="F27" s="138"/>
      <c r="G27" s="138"/>
      <c r="H27" s="139"/>
      <c r="I27" s="140"/>
      <c r="J27" s="137"/>
      <c r="L27" s="131"/>
    </row>
    <row r="28" spans="1:12" s="132" customFormat="1" ht="15" x14ac:dyDescent="0.25">
      <c r="A28" s="158"/>
      <c r="B28" s="145" t="s">
        <v>471</v>
      </c>
      <c r="D28" s="137"/>
      <c r="E28" s="139"/>
      <c r="F28" s="138"/>
      <c r="G28" s="138"/>
      <c r="H28" s="139"/>
      <c r="I28" s="140"/>
      <c r="J28" s="137"/>
    </row>
    <row r="29" spans="1:12" s="132" customFormat="1" ht="15" x14ac:dyDescent="0.25">
      <c r="A29" s="158"/>
      <c r="B29" s="178" t="s">
        <v>455</v>
      </c>
      <c r="C29" s="160"/>
      <c r="D29" s="154"/>
      <c r="E29" s="164"/>
      <c r="F29" s="164"/>
      <c r="G29" s="164"/>
      <c r="H29" s="165"/>
      <c r="I29" s="161"/>
      <c r="J29" s="131"/>
    </row>
    <row r="30" spans="1:12" s="132" customFormat="1" ht="15" x14ac:dyDescent="0.25">
      <c r="A30" s="158"/>
      <c r="B30" s="178" t="s">
        <v>1160</v>
      </c>
      <c r="C30" s="154"/>
      <c r="D30" s="154"/>
      <c r="E30" s="164"/>
      <c r="F30" s="164"/>
      <c r="G30" s="164"/>
      <c r="H30" s="165"/>
      <c r="I30" s="161"/>
      <c r="J30" s="131"/>
    </row>
    <row r="31" spans="1:12" s="132" customFormat="1" ht="15" x14ac:dyDescent="0.25">
      <c r="A31" s="158"/>
      <c r="B31" s="159" t="s">
        <v>824</v>
      </c>
      <c r="C31" s="154"/>
      <c r="D31" s="154"/>
      <c r="E31" s="164"/>
      <c r="F31" s="164"/>
      <c r="G31" s="164"/>
      <c r="H31" s="165"/>
      <c r="I31" s="161"/>
      <c r="J31" s="131"/>
    </row>
    <row r="32" spans="1:12" s="132" customFormat="1" ht="15" x14ac:dyDescent="0.25">
      <c r="A32" s="158"/>
      <c r="B32" s="178"/>
      <c r="C32" s="154"/>
      <c r="D32" s="154"/>
      <c r="E32" s="164"/>
      <c r="F32" s="164"/>
      <c r="G32" s="164"/>
      <c r="H32" s="165"/>
      <c r="I32" s="161"/>
      <c r="J32" s="131"/>
    </row>
    <row r="33" spans="1:11" s="132" customFormat="1" ht="15" x14ac:dyDescent="0.25">
      <c r="A33" s="158"/>
      <c r="B33" s="178"/>
      <c r="C33" s="154"/>
      <c r="D33" s="154"/>
      <c r="E33" s="164"/>
      <c r="F33" s="164"/>
      <c r="G33" s="164"/>
      <c r="H33" s="165"/>
      <c r="I33" s="161"/>
      <c r="J33" s="131"/>
    </row>
    <row r="34" spans="1:11" ht="15" x14ac:dyDescent="0.25">
      <c r="J34" s="171"/>
      <c r="K34" s="131"/>
    </row>
    <row r="35" spans="1:11" ht="15" x14ac:dyDescent="0.25">
      <c r="J35" s="161"/>
      <c r="K35" s="128"/>
    </row>
    <row r="36" spans="1:11" ht="15" x14ac:dyDescent="0.25">
      <c r="J36" s="161"/>
      <c r="K36" s="146">
        <f>(E11*F11)+(E12*F12)+(E13*F13)+H39</f>
        <v>0</v>
      </c>
    </row>
    <row r="37" spans="1:11" ht="15" x14ac:dyDescent="0.25">
      <c r="J37" s="161"/>
      <c r="K37" s="148"/>
    </row>
    <row r="38" spans="1:11" ht="15" x14ac:dyDescent="0.25">
      <c r="J38" s="161"/>
      <c r="K38" s="148"/>
    </row>
  </sheetData>
  <phoneticPr fontId="3" type="noConversion"/>
  <printOptions horizontalCentered="1"/>
  <pageMargins left="0.5" right="0.5" top="0.5" bottom="0.5" header="0.4" footer="0.5"/>
  <pageSetup scale="86" orientation="portrait" r:id="rId1"/>
  <headerFooter alignWithMargins="0">
    <oddFooter>&amp;L&amp;8DWM/UST - Claim 1-17-2017&amp;R&amp;8(See also 2017 RRD for Task Details)</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3">
    <tabColor indexed="46"/>
    <pageSetUpPr fitToPage="1"/>
  </sheetPr>
  <dimension ref="A1:L31"/>
  <sheetViews>
    <sheetView view="pageBreakPreview" zoomScaleNormal="100" zoomScaleSheetLayoutView="100" workbookViewId="0">
      <selection activeCell="J116" sqref="J116"/>
    </sheetView>
  </sheetViews>
  <sheetFormatPr defaultRowHeight="12.75" x14ac:dyDescent="0.2"/>
  <cols>
    <col min="1" max="1" width="7.7109375" style="5" customWidth="1"/>
    <col min="2" max="2" width="10" style="5" customWidth="1"/>
    <col min="3" max="3" width="11" style="5" customWidth="1"/>
    <col min="4" max="4" width="10.140625" style="5" customWidth="1"/>
    <col min="5" max="5" width="12.7109375" style="5" customWidth="1"/>
    <col min="6" max="6" width="11" style="5" customWidth="1"/>
    <col min="7" max="7" width="7.42578125" style="5" customWidth="1"/>
    <col min="8" max="8" width="10.14062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2" ht="15.75" x14ac:dyDescent="0.25">
      <c r="A1" s="123" t="s">
        <v>827</v>
      </c>
      <c r="B1" s="149"/>
      <c r="C1" s="149"/>
      <c r="D1" s="149"/>
      <c r="E1" s="149"/>
      <c r="F1" s="149"/>
      <c r="G1" s="149"/>
      <c r="H1" s="149"/>
      <c r="I1" s="149"/>
      <c r="J1" s="149"/>
      <c r="K1"/>
      <c r="L1"/>
    </row>
    <row r="2" spans="1:12" ht="8.25" customHeight="1" x14ac:dyDescent="0.2">
      <c r="K2"/>
      <c r="L2"/>
    </row>
    <row r="3" spans="1:12"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2" ht="6" customHeight="1" x14ac:dyDescent="0.2">
      <c r="H4" s="34"/>
      <c r="I4" s="34"/>
      <c r="K4"/>
      <c r="L4"/>
    </row>
    <row r="5" spans="1:12" ht="7.5" customHeight="1" x14ac:dyDescent="0.2">
      <c r="K5"/>
      <c r="L5"/>
    </row>
    <row r="6" spans="1:12" ht="19.5" customHeight="1" x14ac:dyDescent="0.2">
      <c r="A6" s="182" t="s">
        <v>828</v>
      </c>
      <c r="K6"/>
      <c r="L6" s="183" t="s">
        <v>472</v>
      </c>
    </row>
    <row r="7" spans="1:12" s="132" customFormat="1" ht="15" x14ac:dyDescent="0.25">
      <c r="A7" s="153">
        <v>10.01</v>
      </c>
      <c r="B7" s="130" t="s">
        <v>829</v>
      </c>
      <c r="C7" s="154"/>
      <c r="D7" s="154"/>
      <c r="E7" s="164"/>
      <c r="F7" s="164"/>
      <c r="I7" s="134" t="s">
        <v>47</v>
      </c>
      <c r="J7" s="134" t="s">
        <v>470</v>
      </c>
      <c r="L7" s="183" t="s">
        <v>103</v>
      </c>
    </row>
    <row r="8" spans="1:12" s="128" customFormat="1" ht="15" x14ac:dyDescent="0.25">
      <c r="A8" s="156"/>
      <c r="B8" s="157" t="s">
        <v>692</v>
      </c>
      <c r="C8" s="170"/>
      <c r="D8" s="170"/>
      <c r="E8" s="134" t="s">
        <v>461</v>
      </c>
      <c r="F8" s="1305" t="s">
        <v>642</v>
      </c>
      <c r="G8" s="1305"/>
      <c r="H8" s="134" t="s">
        <v>643</v>
      </c>
      <c r="I8" s="134" t="s">
        <v>45</v>
      </c>
      <c r="J8" s="134" t="s">
        <v>466</v>
      </c>
      <c r="K8" s="127"/>
      <c r="L8" s="151"/>
    </row>
    <row r="9" spans="1:12" s="132" customFormat="1" ht="15" x14ac:dyDescent="0.25">
      <c r="A9" s="158"/>
      <c r="C9" s="154"/>
      <c r="D9" s="154"/>
      <c r="E9" s="134" t="s">
        <v>473</v>
      </c>
      <c r="F9" s="1305" t="s">
        <v>700</v>
      </c>
      <c r="G9" s="1305"/>
      <c r="H9" s="134" t="s">
        <v>464</v>
      </c>
      <c r="I9" s="134" t="s">
        <v>46</v>
      </c>
      <c r="J9" s="136" t="s">
        <v>478</v>
      </c>
      <c r="L9" s="131"/>
    </row>
    <row r="10" spans="1:12" s="132" customFormat="1" ht="15" x14ac:dyDescent="0.25">
      <c r="A10" s="158"/>
      <c r="B10" s="145" t="s">
        <v>471</v>
      </c>
      <c r="C10" s="155"/>
      <c r="D10" s="154"/>
      <c r="E10" s="137"/>
      <c r="F10" s="1334"/>
      <c r="G10" s="1335"/>
      <c r="H10" s="432"/>
      <c r="I10" s="140"/>
      <c r="J10" s="137"/>
      <c r="L10" s="146">
        <v>0</v>
      </c>
    </row>
    <row r="11" spans="1:12" s="132" customFormat="1" ht="15" x14ac:dyDescent="0.25">
      <c r="A11" s="158"/>
      <c r="B11" s="178" t="s">
        <v>831</v>
      </c>
      <c r="C11" s="154"/>
      <c r="D11" s="154"/>
      <c r="E11" s="164"/>
      <c r="F11" s="164"/>
      <c r="G11" s="164"/>
      <c r="H11" s="165"/>
      <c r="I11" s="161"/>
      <c r="J11" s="131"/>
    </row>
    <row r="12" spans="1:12" s="132" customFormat="1" ht="15" x14ac:dyDescent="0.25">
      <c r="A12" s="158"/>
      <c r="B12" s="178" t="s">
        <v>213</v>
      </c>
      <c r="C12" s="154"/>
      <c r="D12" s="154"/>
      <c r="E12" s="164"/>
      <c r="F12" s="164"/>
      <c r="G12" s="164"/>
      <c r="H12" s="165"/>
      <c r="I12" s="161"/>
      <c r="J12" s="131"/>
    </row>
    <row r="13" spans="1:12" s="132" customFormat="1" ht="15" x14ac:dyDescent="0.25">
      <c r="A13" s="158"/>
      <c r="B13" s="178" t="s">
        <v>1160</v>
      </c>
      <c r="C13" s="154"/>
      <c r="D13" s="154"/>
      <c r="E13" s="164"/>
      <c r="F13" s="164"/>
      <c r="G13" s="164"/>
      <c r="H13" s="165"/>
      <c r="I13" s="161"/>
      <c r="J13" s="131"/>
    </row>
    <row r="14" spans="1:12" s="132" customFormat="1" ht="15" x14ac:dyDescent="0.25">
      <c r="A14" s="158"/>
      <c r="B14" s="178"/>
      <c r="C14" s="154"/>
      <c r="D14" s="154"/>
      <c r="E14" s="164"/>
      <c r="F14" s="164"/>
      <c r="G14" s="164"/>
      <c r="H14" s="165"/>
      <c r="I14" s="161"/>
      <c r="J14" s="131"/>
    </row>
    <row r="15" spans="1:12" s="132" customFormat="1" ht="15" x14ac:dyDescent="0.25">
      <c r="A15" s="158"/>
      <c r="B15" s="168"/>
      <c r="C15" s="154"/>
      <c r="D15" s="154"/>
      <c r="E15" s="164"/>
      <c r="F15" s="164"/>
      <c r="G15" s="164"/>
      <c r="H15" s="169"/>
      <c r="I15" s="161"/>
      <c r="J15" s="147"/>
    </row>
    <row r="16" spans="1:12" s="132" customFormat="1" ht="15" x14ac:dyDescent="0.25">
      <c r="A16" s="153">
        <v>10.029999999999999</v>
      </c>
      <c r="B16" s="130" t="s">
        <v>1223</v>
      </c>
      <c r="C16" s="154"/>
      <c r="D16" s="154"/>
      <c r="E16" s="164"/>
      <c r="F16" s="164"/>
      <c r="G16" s="1305" t="s">
        <v>500</v>
      </c>
      <c r="H16" s="1305"/>
      <c r="I16" s="134" t="s">
        <v>47</v>
      </c>
      <c r="J16" s="134" t="s">
        <v>470</v>
      </c>
      <c r="L16" s="155"/>
    </row>
    <row r="17" spans="1:12" s="128" customFormat="1" ht="15" x14ac:dyDescent="0.25">
      <c r="A17" s="156"/>
      <c r="B17" s="1192" t="s">
        <v>1397</v>
      </c>
      <c r="C17" s="170"/>
      <c r="D17" s="170"/>
      <c r="E17" s="134" t="s">
        <v>461</v>
      </c>
      <c r="F17" s="134" t="s">
        <v>469</v>
      </c>
      <c r="G17" s="134" t="s">
        <v>472</v>
      </c>
      <c r="H17" s="134" t="s">
        <v>461</v>
      </c>
      <c r="I17" s="134" t="s">
        <v>45</v>
      </c>
      <c r="J17" s="134" t="s">
        <v>466</v>
      </c>
      <c r="K17" s="127"/>
      <c r="L17" s="151"/>
    </row>
    <row r="18" spans="1:12" s="132" customFormat="1" ht="15" x14ac:dyDescent="0.25">
      <c r="A18" s="158"/>
      <c r="C18" s="154"/>
      <c r="D18" s="154"/>
      <c r="E18" s="134" t="s">
        <v>473</v>
      </c>
      <c r="F18" s="134" t="s">
        <v>464</v>
      </c>
      <c r="G18" s="1308" t="s">
        <v>87</v>
      </c>
      <c r="H18" s="1308"/>
      <c r="I18" s="134" t="s">
        <v>46</v>
      </c>
      <c r="J18" s="136" t="s">
        <v>478</v>
      </c>
      <c r="L18" s="131"/>
    </row>
    <row r="19" spans="1:12" s="132" customFormat="1" ht="15" x14ac:dyDescent="0.25">
      <c r="A19" s="158"/>
      <c r="B19" s="145" t="s">
        <v>471</v>
      </c>
      <c r="C19" s="155"/>
      <c r="D19" s="154"/>
      <c r="E19" s="137"/>
      <c r="F19" s="139"/>
      <c r="G19" s="180"/>
      <c r="H19" s="137"/>
      <c r="I19" s="140"/>
      <c r="J19" s="137"/>
      <c r="L19" s="146">
        <v>0</v>
      </c>
    </row>
    <row r="20" spans="1:12" s="132" customFormat="1" ht="15" x14ac:dyDescent="0.25">
      <c r="A20" s="158"/>
      <c r="B20" s="178" t="s">
        <v>830</v>
      </c>
      <c r="C20" s="160"/>
      <c r="D20" s="154"/>
    </row>
    <row r="21" spans="1:12" s="132" customFormat="1" ht="15" x14ac:dyDescent="0.25">
      <c r="A21" s="158"/>
      <c r="B21" s="178" t="s">
        <v>213</v>
      </c>
      <c r="C21" s="160"/>
      <c r="D21" s="154"/>
    </row>
    <row r="22" spans="1:12" s="132" customFormat="1" ht="15" x14ac:dyDescent="0.25">
      <c r="A22" s="158"/>
      <c r="B22" s="178" t="s">
        <v>1412</v>
      </c>
      <c r="C22" s="160"/>
      <c r="D22" s="154"/>
    </row>
    <row r="23" spans="1:12" s="132" customFormat="1" ht="15" x14ac:dyDescent="0.25">
      <c r="A23" s="158"/>
      <c r="B23" s="178" t="s">
        <v>1413</v>
      </c>
      <c r="C23" s="160"/>
      <c r="D23" s="154"/>
    </row>
    <row r="24" spans="1:12" s="132" customFormat="1" ht="15" x14ac:dyDescent="0.25">
      <c r="A24" s="158"/>
      <c r="B24" s="168"/>
      <c r="C24" s="154"/>
      <c r="D24" s="154"/>
      <c r="E24" s="164"/>
      <c r="F24" s="164"/>
      <c r="G24" s="164"/>
      <c r="H24" s="169"/>
      <c r="I24" s="161"/>
      <c r="J24" s="147"/>
    </row>
    <row r="25" spans="1:12" s="132" customFormat="1" ht="15" x14ac:dyDescent="0.25">
      <c r="A25" s="153">
        <v>10.07</v>
      </c>
      <c r="B25" s="130" t="s">
        <v>832</v>
      </c>
      <c r="C25" s="154"/>
      <c r="D25" s="154"/>
      <c r="E25" s="164"/>
      <c r="F25" s="164"/>
      <c r="I25" s="134" t="s">
        <v>47</v>
      </c>
      <c r="J25" s="134" t="s">
        <v>470</v>
      </c>
      <c r="L25" s="155"/>
    </row>
    <row r="26" spans="1:12" s="128" customFormat="1" ht="15" x14ac:dyDescent="0.25">
      <c r="A26" s="156"/>
      <c r="B26" s="1192" t="s">
        <v>1398</v>
      </c>
      <c r="C26" s="170"/>
      <c r="D26" s="170"/>
      <c r="E26" s="134" t="s">
        <v>461</v>
      </c>
      <c r="F26" s="1305" t="s">
        <v>642</v>
      </c>
      <c r="G26" s="1305"/>
      <c r="H26" s="134" t="s">
        <v>643</v>
      </c>
      <c r="I26" s="134" t="s">
        <v>45</v>
      </c>
      <c r="J26" s="134" t="s">
        <v>466</v>
      </c>
      <c r="K26" s="127"/>
      <c r="L26" s="151"/>
    </row>
    <row r="27" spans="1:12" s="132" customFormat="1" ht="15" x14ac:dyDescent="0.25">
      <c r="A27" s="158"/>
      <c r="C27" s="154"/>
      <c r="D27" s="154"/>
      <c r="E27" s="134" t="s">
        <v>473</v>
      </c>
      <c r="F27" s="1305" t="s">
        <v>700</v>
      </c>
      <c r="G27" s="1305"/>
      <c r="H27" s="134" t="s">
        <v>464</v>
      </c>
      <c r="I27" s="134" t="s">
        <v>46</v>
      </c>
      <c r="J27" s="136" t="s">
        <v>478</v>
      </c>
      <c r="L27" s="131"/>
    </row>
    <row r="28" spans="1:12" s="132" customFormat="1" ht="15" x14ac:dyDescent="0.25">
      <c r="A28" s="158"/>
      <c r="B28" s="145" t="s">
        <v>471</v>
      </c>
      <c r="C28" s="155"/>
      <c r="D28" s="154"/>
      <c r="E28" s="137"/>
      <c r="F28" s="1334"/>
      <c r="G28" s="1335"/>
      <c r="H28" s="432"/>
      <c r="I28" s="140"/>
      <c r="J28" s="137"/>
      <c r="L28" s="146">
        <v>0</v>
      </c>
    </row>
    <row r="29" spans="1:12" s="132" customFormat="1" ht="15" x14ac:dyDescent="0.25">
      <c r="A29" s="158"/>
      <c r="B29" s="178" t="s">
        <v>214</v>
      </c>
      <c r="C29" s="154"/>
      <c r="D29" s="154"/>
      <c r="E29" s="164"/>
      <c r="F29" s="164"/>
      <c r="G29" s="164"/>
      <c r="H29" s="165"/>
      <c r="I29" s="161"/>
      <c r="J29" s="131"/>
    </row>
    <row r="30" spans="1:12" s="132" customFormat="1" ht="15" x14ac:dyDescent="0.25">
      <c r="A30" s="158"/>
      <c r="B30" s="178" t="s">
        <v>213</v>
      </c>
      <c r="C30" s="154"/>
      <c r="D30" s="154"/>
      <c r="E30" s="164"/>
      <c r="F30" s="164"/>
      <c r="G30" s="164"/>
      <c r="H30" s="165"/>
      <c r="I30" s="161"/>
      <c r="J30" s="131"/>
    </row>
    <row r="31" spans="1:12" s="132" customFormat="1" ht="15" x14ac:dyDescent="0.25">
      <c r="A31" s="158"/>
      <c r="B31" s="178" t="s">
        <v>1160</v>
      </c>
      <c r="C31" s="154"/>
      <c r="D31" s="154"/>
      <c r="E31" s="164"/>
      <c r="F31" s="164"/>
      <c r="G31" s="164"/>
      <c r="H31" s="165"/>
      <c r="I31" s="161"/>
      <c r="J31" s="131"/>
    </row>
  </sheetData>
  <mergeCells count="8">
    <mergeCell ref="F27:G27"/>
    <mergeCell ref="F28:G28"/>
    <mergeCell ref="F8:G8"/>
    <mergeCell ref="F9:G9"/>
    <mergeCell ref="F10:G10"/>
    <mergeCell ref="F26:G26"/>
    <mergeCell ref="G16:H16"/>
    <mergeCell ref="G18:H18"/>
  </mergeCells>
  <phoneticPr fontId="3" type="noConversion"/>
  <printOptions horizontalCentered="1"/>
  <pageMargins left="0.5" right="0.5" top="0.5" bottom="0.5" header="0.4" footer="0.5"/>
  <pageSetup scale="85" orientation="portrait" r:id="rId1"/>
  <headerFooter alignWithMargins="0">
    <oddFooter>&amp;L&amp;8DWM/UST - Claim 1-17-2017&amp;R&amp;8(See also 2017 RRD for Task Details)</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11">
    <tabColor indexed="50"/>
    <pageSetUpPr fitToPage="1"/>
  </sheetPr>
  <dimension ref="A1:O53"/>
  <sheetViews>
    <sheetView view="pageBreakPreview" topLeftCell="A28" zoomScaleNormal="100" zoomScaleSheetLayoutView="100" workbookViewId="0">
      <selection activeCell="J116" sqref="J116"/>
    </sheetView>
  </sheetViews>
  <sheetFormatPr defaultRowHeight="12.75" x14ac:dyDescent="0.2"/>
  <cols>
    <col min="1" max="1" width="7.5703125" style="5" customWidth="1"/>
    <col min="2" max="2" width="10" style="5" customWidth="1"/>
    <col min="3" max="3" width="11" style="5" customWidth="1"/>
    <col min="4" max="4" width="10.140625" style="5" customWidth="1"/>
    <col min="5" max="5" width="12.7109375" style="5" customWidth="1"/>
    <col min="6" max="6" width="11" style="5" customWidth="1"/>
    <col min="7" max="7" width="6.5703125" style="5" customWidth="1"/>
    <col min="8" max="8" width="10.855468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123" t="s">
        <v>833</v>
      </c>
      <c r="B1" s="149"/>
      <c r="C1" s="149"/>
      <c r="D1" s="149"/>
      <c r="E1" s="149"/>
      <c r="F1" s="149"/>
      <c r="G1" s="149"/>
      <c r="H1" s="149"/>
      <c r="I1" s="149"/>
      <c r="J1" s="149"/>
      <c r="K1"/>
      <c r="L1"/>
    </row>
    <row r="2" spans="1:15" ht="8.25" customHeight="1" x14ac:dyDescent="0.2">
      <c r="K2"/>
      <c r="L2"/>
    </row>
    <row r="3" spans="1:15"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5" ht="6" customHeight="1" x14ac:dyDescent="0.2">
      <c r="H4" s="34"/>
      <c r="I4" s="34"/>
      <c r="K4"/>
      <c r="L4"/>
    </row>
    <row r="5" spans="1:15" ht="7.5" customHeight="1" x14ac:dyDescent="0.2">
      <c r="K5"/>
      <c r="L5"/>
    </row>
    <row r="6" spans="1:15" ht="19.5" customHeight="1" x14ac:dyDescent="0.2">
      <c r="A6" s="182" t="s">
        <v>834</v>
      </c>
      <c r="K6"/>
      <c r="L6" s="183" t="s">
        <v>472</v>
      </c>
    </row>
    <row r="7" spans="1:15" s="132" customFormat="1" ht="15" x14ac:dyDescent="0.25">
      <c r="A7" s="153">
        <v>11.02</v>
      </c>
      <c r="B7" s="130" t="s">
        <v>836</v>
      </c>
      <c r="C7" s="154"/>
      <c r="D7" s="154"/>
      <c r="E7" s="164"/>
      <c r="F7" s="164"/>
      <c r="G7" s="164"/>
      <c r="H7" s="169"/>
      <c r="I7" s="161"/>
      <c r="J7" s="128"/>
      <c r="L7" s="183" t="s">
        <v>103</v>
      </c>
    </row>
    <row r="8" spans="1:15" s="128" customFormat="1" ht="15" x14ac:dyDescent="0.25">
      <c r="A8" s="156"/>
      <c r="B8" s="1192" t="s">
        <v>1391</v>
      </c>
      <c r="C8" s="170"/>
      <c r="D8" s="177"/>
      <c r="I8" s="134"/>
      <c r="J8" s="151"/>
      <c r="K8" s="127"/>
    </row>
    <row r="9" spans="1:15" s="132" customFormat="1" ht="15" x14ac:dyDescent="0.25">
      <c r="A9" s="158"/>
      <c r="D9" s="134" t="s">
        <v>461</v>
      </c>
      <c r="E9" s="134" t="s">
        <v>459</v>
      </c>
      <c r="F9" s="134" t="s">
        <v>458</v>
      </c>
      <c r="G9" s="1305" t="s">
        <v>469</v>
      </c>
      <c r="H9" s="1305"/>
      <c r="I9" s="134" t="s">
        <v>698</v>
      </c>
      <c r="J9" s="134" t="s">
        <v>470</v>
      </c>
      <c r="K9" s="171"/>
      <c r="L9" s="131"/>
      <c r="M9" s="135"/>
      <c r="N9" s="143"/>
      <c r="O9" s="143"/>
    </row>
    <row r="10" spans="1:15" s="132" customFormat="1" ht="15" x14ac:dyDescent="0.25">
      <c r="A10" s="158"/>
      <c r="D10" s="134" t="s">
        <v>479</v>
      </c>
      <c r="E10" s="134" t="s">
        <v>485</v>
      </c>
      <c r="F10" s="134" t="s">
        <v>486</v>
      </c>
      <c r="G10" s="1305" t="s">
        <v>464</v>
      </c>
      <c r="H10" s="1305"/>
      <c r="I10" s="134" t="s">
        <v>465</v>
      </c>
      <c r="J10" s="134" t="s">
        <v>466</v>
      </c>
      <c r="K10" s="161"/>
      <c r="M10" s="135"/>
      <c r="N10" s="143"/>
      <c r="O10" s="143"/>
    </row>
    <row r="11" spans="1:15" s="132" customFormat="1" ht="15" x14ac:dyDescent="0.25">
      <c r="A11" s="158"/>
      <c r="D11" s="137"/>
      <c r="E11" s="139"/>
      <c r="F11" s="138"/>
      <c r="G11" s="1379"/>
      <c r="H11" s="1380"/>
      <c r="I11" s="140"/>
      <c r="J11" s="137"/>
      <c r="K11" s="161"/>
      <c r="L11" s="146">
        <f>(E11*F11)+(E12*F12)+(E13*F13)</f>
        <v>0</v>
      </c>
      <c r="M11" s="135"/>
      <c r="N11" s="143"/>
      <c r="O11" s="143"/>
    </row>
    <row r="12" spans="1:15" s="132" customFormat="1" ht="15" x14ac:dyDescent="0.25">
      <c r="A12" s="158"/>
      <c r="B12" s="145"/>
      <c r="D12" s="137"/>
      <c r="E12" s="139"/>
      <c r="F12" s="138"/>
      <c r="G12" s="1379"/>
      <c r="H12" s="1380"/>
      <c r="I12" s="140"/>
      <c r="J12" s="137"/>
      <c r="K12" s="161"/>
      <c r="L12" s="148"/>
    </row>
    <row r="13" spans="1:15" s="132" customFormat="1" ht="15" x14ac:dyDescent="0.25">
      <c r="A13" s="158"/>
      <c r="B13" s="145" t="s">
        <v>471</v>
      </c>
      <c r="D13" s="137"/>
      <c r="E13" s="139"/>
      <c r="F13" s="138"/>
      <c r="G13" s="1379"/>
      <c r="H13" s="1380"/>
      <c r="I13" s="140"/>
      <c r="J13" s="137"/>
      <c r="K13" s="161"/>
      <c r="L13" s="148"/>
    </row>
    <row r="14" spans="1:15" s="132" customFormat="1" ht="15" x14ac:dyDescent="0.25">
      <c r="A14" s="158"/>
      <c r="B14" s="178" t="s">
        <v>455</v>
      </c>
      <c r="C14" s="141"/>
      <c r="D14" s="179"/>
      <c r="E14" s="175"/>
      <c r="F14" s="141"/>
      <c r="G14" s="176"/>
      <c r="H14" s="175"/>
      <c r="I14" s="161"/>
      <c r="J14" s="131"/>
      <c r="K14" s="127"/>
      <c r="L14" s="128"/>
    </row>
    <row r="15" spans="1:15" s="132" customFormat="1" ht="15" x14ac:dyDescent="0.25">
      <c r="A15" s="158"/>
      <c r="B15" s="159" t="s">
        <v>506</v>
      </c>
      <c r="C15" s="154"/>
      <c r="D15" s="164"/>
      <c r="E15" s="165"/>
      <c r="F15" s="161"/>
      <c r="G15" s="172"/>
      <c r="H15" s="164"/>
      <c r="I15" s="173"/>
      <c r="J15" s="131"/>
      <c r="K15" s="127"/>
      <c r="L15" s="128"/>
    </row>
    <row r="16" spans="1:15" s="132" customFormat="1" ht="15" x14ac:dyDescent="0.25">
      <c r="A16" s="158"/>
      <c r="B16" s="159" t="s">
        <v>215</v>
      </c>
      <c r="C16" s="154"/>
      <c r="D16" s="164"/>
      <c r="E16" s="165"/>
      <c r="F16" s="161"/>
      <c r="G16" s="172"/>
      <c r="H16" s="164"/>
      <c r="I16" s="173"/>
      <c r="J16" s="131"/>
    </row>
    <row r="17" spans="1:15" s="132" customFormat="1" ht="15" x14ac:dyDescent="0.25">
      <c r="A17" s="158"/>
      <c r="B17" s="159" t="s">
        <v>1250</v>
      </c>
      <c r="C17" s="154"/>
      <c r="D17" s="164"/>
      <c r="E17" s="165"/>
      <c r="F17" s="161"/>
      <c r="G17" s="172"/>
      <c r="H17" s="164"/>
      <c r="I17" s="173"/>
      <c r="J17" s="131"/>
    </row>
    <row r="18" spans="1:15" s="132" customFormat="1" ht="15" x14ac:dyDescent="0.25">
      <c r="A18" s="158"/>
      <c r="B18" s="166"/>
      <c r="C18" s="154"/>
      <c r="D18" s="164"/>
      <c r="E18" s="165"/>
      <c r="F18" s="161"/>
      <c r="G18" s="172"/>
      <c r="H18" s="164"/>
      <c r="I18" s="173"/>
      <c r="J18" s="131"/>
      <c r="K18" s="161"/>
      <c r="L18" s="147"/>
    </row>
    <row r="19" spans="1:15" s="132" customFormat="1" ht="15" x14ac:dyDescent="0.25">
      <c r="A19" s="158"/>
      <c r="B19" s="166"/>
      <c r="C19" s="154"/>
      <c r="D19" s="164"/>
      <c r="E19" s="165"/>
      <c r="F19" s="161"/>
      <c r="G19" s="172"/>
      <c r="H19" s="164"/>
      <c r="I19" s="173"/>
      <c r="J19" s="131"/>
      <c r="K19" s="161"/>
      <c r="L19" s="147"/>
    </row>
    <row r="20" spans="1:15" s="132" customFormat="1" ht="15" x14ac:dyDescent="0.25">
      <c r="A20" s="153">
        <v>11.04</v>
      </c>
      <c r="B20" s="130" t="s">
        <v>838</v>
      </c>
      <c r="C20" s="154"/>
      <c r="D20" s="154"/>
      <c r="E20" s="164"/>
      <c r="F20" s="164"/>
      <c r="G20" s="164"/>
      <c r="H20" s="169"/>
      <c r="I20" s="161"/>
      <c r="J20" s="128"/>
      <c r="L20" s="183" t="s">
        <v>474</v>
      </c>
    </row>
    <row r="21" spans="1:15" s="128" customFormat="1" ht="15" x14ac:dyDescent="0.25">
      <c r="A21" s="156"/>
      <c r="B21" s="1192" t="s">
        <v>1392</v>
      </c>
      <c r="C21" s="170"/>
      <c r="D21" s="177"/>
      <c r="I21" s="134"/>
      <c r="J21" s="151"/>
      <c r="K21" s="127"/>
    </row>
    <row r="22" spans="1:15" s="132" customFormat="1" ht="15" x14ac:dyDescent="0.25">
      <c r="A22" s="158"/>
      <c r="D22" s="134" t="s">
        <v>461</v>
      </c>
      <c r="E22" s="134" t="s">
        <v>459</v>
      </c>
      <c r="F22" s="134" t="s">
        <v>458</v>
      </c>
      <c r="G22" s="1305" t="s">
        <v>469</v>
      </c>
      <c r="H22" s="1305"/>
      <c r="I22" s="134" t="s">
        <v>698</v>
      </c>
      <c r="J22" s="134" t="s">
        <v>470</v>
      </c>
      <c r="K22" s="171"/>
      <c r="L22" s="131"/>
      <c r="M22" s="135"/>
      <c r="N22" s="143"/>
      <c r="O22" s="143"/>
    </row>
    <row r="23" spans="1:15" s="132" customFormat="1" ht="15" x14ac:dyDescent="0.25">
      <c r="A23" s="158"/>
      <c r="D23" s="134" t="s">
        <v>473</v>
      </c>
      <c r="E23" s="134" t="s">
        <v>837</v>
      </c>
      <c r="F23" s="134" t="s">
        <v>839</v>
      </c>
      <c r="G23" s="1305" t="s">
        <v>464</v>
      </c>
      <c r="H23" s="1305"/>
      <c r="I23" s="134" t="s">
        <v>465</v>
      </c>
      <c r="J23" s="134" t="s">
        <v>466</v>
      </c>
      <c r="K23" s="161"/>
      <c r="M23" s="135"/>
      <c r="N23" s="143"/>
      <c r="O23" s="143"/>
    </row>
    <row r="24" spans="1:15" s="132" customFormat="1" ht="15" x14ac:dyDescent="0.25">
      <c r="A24" s="158"/>
      <c r="D24" s="137"/>
      <c r="E24" s="139"/>
      <c r="F24" s="138"/>
      <c r="G24" s="1379"/>
      <c r="H24" s="1380"/>
      <c r="I24" s="140"/>
      <c r="J24" s="137"/>
      <c r="K24" s="161"/>
      <c r="L24" s="146">
        <f>(E24*F24)+(E25*F25)+(E26*F26)</f>
        <v>0</v>
      </c>
      <c r="M24" s="135"/>
      <c r="N24" s="143"/>
      <c r="O24" s="143"/>
    </row>
    <row r="25" spans="1:15" s="132" customFormat="1" ht="15" x14ac:dyDescent="0.25">
      <c r="A25" s="158"/>
      <c r="B25" s="145"/>
      <c r="D25" s="137"/>
      <c r="E25" s="139"/>
      <c r="F25" s="138"/>
      <c r="G25" s="1379"/>
      <c r="H25" s="1380"/>
      <c r="I25" s="140"/>
      <c r="J25" s="137"/>
      <c r="K25" s="161"/>
      <c r="L25" s="148"/>
    </row>
    <row r="26" spans="1:15" s="132" customFormat="1" ht="15" x14ac:dyDescent="0.25">
      <c r="A26" s="158"/>
      <c r="B26" s="145" t="s">
        <v>471</v>
      </c>
      <c r="D26" s="137"/>
      <c r="E26" s="139"/>
      <c r="F26" s="138"/>
      <c r="G26" s="1379"/>
      <c r="H26" s="1380"/>
      <c r="I26" s="140"/>
      <c r="J26" s="137"/>
      <c r="K26" s="161"/>
      <c r="L26" s="148"/>
    </row>
    <row r="27" spans="1:15" s="132" customFormat="1" ht="15" x14ac:dyDescent="0.25">
      <c r="A27" s="158"/>
      <c r="B27" s="178" t="s">
        <v>455</v>
      </c>
      <c r="C27" s="141"/>
      <c r="D27" s="179"/>
      <c r="E27" s="175"/>
      <c r="F27" s="141"/>
      <c r="G27" s="176"/>
      <c r="H27" s="175"/>
      <c r="I27" s="161"/>
      <c r="J27" s="131"/>
      <c r="K27" s="127"/>
      <c r="L27" s="128"/>
    </row>
    <row r="28" spans="1:15" s="132" customFormat="1" ht="15" x14ac:dyDescent="0.25">
      <c r="A28" s="158"/>
      <c r="B28" s="159" t="s">
        <v>840</v>
      </c>
      <c r="C28" s="154"/>
      <c r="D28" s="164"/>
      <c r="E28" s="165"/>
      <c r="F28" s="161"/>
      <c r="G28" s="172"/>
      <c r="H28" s="164"/>
      <c r="I28" s="173"/>
      <c r="J28" s="131"/>
      <c r="K28" s="127"/>
      <c r="L28" s="128"/>
    </row>
    <row r="29" spans="1:15" s="132" customFormat="1" ht="15" x14ac:dyDescent="0.25">
      <c r="A29" s="158"/>
      <c r="B29" s="159" t="s">
        <v>1250</v>
      </c>
      <c r="C29" s="154"/>
      <c r="D29" s="164"/>
      <c r="E29" s="165"/>
      <c r="F29" s="161"/>
      <c r="G29" s="172"/>
      <c r="H29" s="164"/>
      <c r="I29" s="173"/>
      <c r="J29" s="131"/>
    </row>
    <row r="30" spans="1:15" s="132" customFormat="1" ht="15" x14ac:dyDescent="0.25">
      <c r="A30" s="158"/>
      <c r="B30" s="166"/>
      <c r="C30" s="154"/>
      <c r="D30" s="164"/>
      <c r="F30" s="161"/>
      <c r="G30" s="172"/>
      <c r="H30" s="164"/>
      <c r="I30" s="173"/>
      <c r="J30" s="131"/>
      <c r="K30" s="161"/>
      <c r="L30" s="147"/>
    </row>
    <row r="31" spans="1:15" s="132" customFormat="1" ht="15" x14ac:dyDescent="0.25">
      <c r="A31" s="158"/>
      <c r="B31" s="166"/>
      <c r="C31" s="154"/>
      <c r="D31" s="164"/>
      <c r="F31" s="161"/>
      <c r="G31" s="172"/>
      <c r="H31" s="164"/>
      <c r="I31" s="173"/>
      <c r="J31" s="131"/>
      <c r="K31" s="161"/>
      <c r="L31" s="147"/>
    </row>
    <row r="32" spans="1:15" s="132" customFormat="1" ht="15" x14ac:dyDescent="0.25">
      <c r="A32" s="153">
        <v>11.05</v>
      </c>
      <c r="B32" s="130" t="s">
        <v>841</v>
      </c>
      <c r="C32" s="154"/>
      <c r="D32" s="154"/>
      <c r="G32" s="164"/>
      <c r="I32" s="134"/>
      <c r="J32" s="169"/>
      <c r="K32" s="161"/>
      <c r="L32" s="148"/>
    </row>
    <row r="33" spans="1:12" s="128" customFormat="1" ht="15" x14ac:dyDescent="0.25">
      <c r="A33" s="156"/>
      <c r="B33" s="157" t="s">
        <v>692</v>
      </c>
      <c r="C33" s="170"/>
      <c r="D33" s="170"/>
    </row>
    <row r="34" spans="1:12" s="132" customFormat="1" ht="15" x14ac:dyDescent="0.25">
      <c r="A34" s="158"/>
      <c r="C34" s="154"/>
      <c r="D34" s="134" t="s">
        <v>461</v>
      </c>
      <c r="E34" s="134" t="s">
        <v>1251</v>
      </c>
      <c r="F34" s="1305" t="s">
        <v>1257</v>
      </c>
      <c r="G34" s="1305"/>
      <c r="H34" s="134" t="s">
        <v>1256</v>
      </c>
      <c r="I34" s="134" t="s">
        <v>698</v>
      </c>
      <c r="J34" s="134" t="s">
        <v>470</v>
      </c>
      <c r="K34" s="127"/>
      <c r="L34" s="151"/>
    </row>
    <row r="35" spans="1:12" s="132" customFormat="1" ht="15" x14ac:dyDescent="0.25">
      <c r="A35" s="158"/>
      <c r="C35" s="155"/>
      <c r="D35" s="134" t="s">
        <v>473</v>
      </c>
      <c r="E35" s="134" t="s">
        <v>1126</v>
      </c>
      <c r="F35" s="1340" t="s">
        <v>1252</v>
      </c>
      <c r="G35" s="1340"/>
      <c r="H35" s="382" t="s">
        <v>1253</v>
      </c>
      <c r="I35" s="134" t="s">
        <v>465</v>
      </c>
      <c r="J35" s="134" t="s">
        <v>466</v>
      </c>
      <c r="L35" s="131"/>
    </row>
    <row r="36" spans="1:12" s="132" customFormat="1" ht="15" x14ac:dyDescent="0.25">
      <c r="A36" s="158"/>
      <c r="C36" s="160"/>
      <c r="D36" s="137"/>
      <c r="E36" s="138"/>
      <c r="F36" s="1334"/>
      <c r="G36" s="1381"/>
      <c r="H36" s="1159"/>
      <c r="I36" s="140"/>
      <c r="J36" s="137"/>
      <c r="L36" s="146">
        <f>E36+E37</f>
        <v>0</v>
      </c>
    </row>
    <row r="37" spans="1:12" s="132" customFormat="1" ht="15" x14ac:dyDescent="0.25">
      <c r="A37" s="158"/>
      <c r="B37" s="145" t="s">
        <v>471</v>
      </c>
      <c r="C37" s="160"/>
      <c r="D37" s="137"/>
      <c r="E37" s="138"/>
      <c r="F37" s="1334"/>
      <c r="G37" s="1381"/>
      <c r="H37" s="1159"/>
      <c r="I37" s="140"/>
      <c r="J37" s="137"/>
      <c r="K37" s="161"/>
    </row>
    <row r="38" spans="1:12" s="132" customFormat="1" ht="15" x14ac:dyDescent="0.25">
      <c r="A38" s="158"/>
      <c r="B38" s="178" t="s">
        <v>455</v>
      </c>
      <c r="C38" s="163"/>
      <c r="D38" s="154"/>
      <c r="E38" s="164"/>
      <c r="F38" s="164"/>
      <c r="G38" s="164"/>
      <c r="H38" s="164"/>
      <c r="I38" s="164"/>
      <c r="J38" s="165"/>
      <c r="K38" s="161"/>
      <c r="L38" s="131"/>
    </row>
    <row r="39" spans="1:12" x14ac:dyDescent="0.2">
      <c r="B39" s="178" t="s">
        <v>1160</v>
      </c>
    </row>
    <row r="40" spans="1:12" x14ac:dyDescent="0.2">
      <c r="B40" s="159" t="s">
        <v>1255</v>
      </c>
    </row>
    <row r="41" spans="1:12" x14ac:dyDescent="0.2">
      <c r="B41" s="1271" t="s">
        <v>1254</v>
      </c>
    </row>
    <row r="42" spans="1:12" x14ac:dyDescent="0.2">
      <c r="B42" s="159" t="s">
        <v>1250</v>
      </c>
    </row>
    <row r="45" spans="1:12" ht="15" x14ac:dyDescent="0.25">
      <c r="A45" s="153">
        <v>11.06</v>
      </c>
      <c r="B45" s="130" t="s">
        <v>1393</v>
      </c>
      <c r="C45" s="154"/>
      <c r="D45" s="154"/>
      <c r="E45" s="132"/>
      <c r="F45" s="132"/>
      <c r="G45" s="164"/>
      <c r="H45" s="132"/>
      <c r="I45" s="1195"/>
      <c r="J45" s="169"/>
      <c r="K45" s="161"/>
      <c r="L45" s="148"/>
    </row>
    <row r="46" spans="1:12" ht="15" x14ac:dyDescent="0.25">
      <c r="A46" s="156"/>
      <c r="B46" s="1192" t="s">
        <v>1394</v>
      </c>
      <c r="C46" s="170"/>
      <c r="D46" s="170"/>
      <c r="E46" s="128"/>
      <c r="F46" s="128"/>
      <c r="G46" s="128"/>
      <c r="H46" s="128"/>
      <c r="I46" s="128"/>
      <c r="J46" s="128"/>
      <c r="K46" s="128"/>
      <c r="L46" s="128"/>
    </row>
    <row r="47" spans="1:12" ht="15" x14ac:dyDescent="0.25">
      <c r="A47" s="158"/>
      <c r="B47" s="132"/>
      <c r="C47" s="154"/>
      <c r="D47" s="1195" t="s">
        <v>461</v>
      </c>
      <c r="E47" s="1195" t="s">
        <v>1251</v>
      </c>
      <c r="F47" s="1305" t="s">
        <v>1396</v>
      </c>
      <c r="G47" s="1305"/>
      <c r="H47" s="1195" t="s">
        <v>1396</v>
      </c>
      <c r="I47" s="1195" t="s">
        <v>698</v>
      </c>
      <c r="J47" s="1195" t="s">
        <v>470</v>
      </c>
      <c r="K47" s="127"/>
      <c r="L47" s="151"/>
    </row>
    <row r="48" spans="1:12" ht="15" x14ac:dyDescent="0.25">
      <c r="A48" s="158"/>
      <c r="B48" s="132"/>
      <c r="C48" s="155"/>
      <c r="D48" s="1195" t="s">
        <v>473</v>
      </c>
      <c r="E48" s="1195" t="s">
        <v>1126</v>
      </c>
      <c r="F48" s="1340" t="s">
        <v>1252</v>
      </c>
      <c r="G48" s="1340"/>
      <c r="H48" s="1196" t="s">
        <v>1253</v>
      </c>
      <c r="I48" s="1195" t="s">
        <v>465</v>
      </c>
      <c r="J48" s="1195" t="s">
        <v>466</v>
      </c>
      <c r="K48" s="132"/>
      <c r="L48" s="131"/>
    </row>
    <row r="49" spans="1:12" ht="15" x14ac:dyDescent="0.25">
      <c r="A49" s="158"/>
      <c r="B49" s="132"/>
      <c r="C49" s="160"/>
      <c r="D49" s="137"/>
      <c r="E49" s="138"/>
      <c r="F49" s="1334"/>
      <c r="G49" s="1381"/>
      <c r="H49" s="1159"/>
      <c r="I49" s="140"/>
      <c r="J49" s="137"/>
      <c r="K49" s="132"/>
      <c r="L49" s="146">
        <f>E49+E50</f>
        <v>0</v>
      </c>
    </row>
    <row r="50" spans="1:12" ht="15" x14ac:dyDescent="0.25">
      <c r="A50" s="158"/>
      <c r="B50" s="145" t="s">
        <v>471</v>
      </c>
      <c r="C50" s="160"/>
      <c r="D50" s="137"/>
      <c r="E50" s="138"/>
      <c r="F50" s="1334"/>
      <c r="G50" s="1381"/>
      <c r="H50" s="1159"/>
      <c r="I50" s="140"/>
      <c r="J50" s="137"/>
      <c r="K50" s="161"/>
      <c r="L50" s="132"/>
    </row>
    <row r="51" spans="1:12" ht="15" x14ac:dyDescent="0.25">
      <c r="A51" s="158"/>
      <c r="B51" s="178" t="s">
        <v>455</v>
      </c>
      <c r="C51" s="163"/>
      <c r="D51" s="154"/>
      <c r="E51" s="164"/>
      <c r="F51" s="164"/>
      <c r="G51" s="164"/>
      <c r="H51" s="164"/>
      <c r="I51" s="164"/>
      <c r="J51" s="165"/>
      <c r="K51" s="161"/>
      <c r="L51" s="131"/>
    </row>
    <row r="52" spans="1:12" x14ac:dyDescent="0.2">
      <c r="B52" s="159" t="s">
        <v>1395</v>
      </c>
    </row>
    <row r="53" spans="1:12" x14ac:dyDescent="0.2">
      <c r="B53" s="159" t="s">
        <v>1250</v>
      </c>
    </row>
  </sheetData>
  <mergeCells count="18">
    <mergeCell ref="F47:G47"/>
    <mergeCell ref="F48:G48"/>
    <mergeCell ref="F49:G49"/>
    <mergeCell ref="F50:G50"/>
    <mergeCell ref="F36:G36"/>
    <mergeCell ref="F37:G37"/>
    <mergeCell ref="G9:H9"/>
    <mergeCell ref="G11:H11"/>
    <mergeCell ref="G12:H12"/>
    <mergeCell ref="G13:H13"/>
    <mergeCell ref="F35:G35"/>
    <mergeCell ref="G10:H10"/>
    <mergeCell ref="F34:G34"/>
    <mergeCell ref="G22:H22"/>
    <mergeCell ref="G23:H23"/>
    <mergeCell ref="G24:H24"/>
    <mergeCell ref="G25:H25"/>
    <mergeCell ref="G26:H26"/>
  </mergeCells>
  <phoneticPr fontId="3" type="noConversion"/>
  <printOptions horizontalCentered="1"/>
  <pageMargins left="0.5" right="0.5" top="0.5" bottom="0.5" header="0.4" footer="0.5"/>
  <pageSetup scale="85" orientation="portrait" r:id="rId1"/>
  <headerFooter alignWithMargins="0">
    <oddFooter>&amp;L&amp;8DWM/UST - Claim 1-17-2017&amp;R&amp;8(See also 2017 RRD for Task Details)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18"/>
    <pageSetUpPr fitToPage="1"/>
  </sheetPr>
  <dimension ref="A1:J106"/>
  <sheetViews>
    <sheetView view="pageBreakPreview" topLeftCell="A64" zoomScaleNormal="100" zoomScaleSheetLayoutView="100" workbookViewId="0">
      <selection activeCell="I9" sqref="I9"/>
    </sheetView>
  </sheetViews>
  <sheetFormatPr defaultRowHeight="12.75" x14ac:dyDescent="0.2"/>
  <cols>
    <col min="1" max="1" width="21.85546875" style="31" customWidth="1"/>
    <col min="2" max="2" width="15.140625" style="3" customWidth="1"/>
    <col min="3" max="3" width="13.140625" style="3" customWidth="1"/>
    <col min="4" max="4" width="11.85546875" style="3" customWidth="1"/>
    <col min="5" max="5" width="17.28515625" style="3" customWidth="1"/>
    <col min="6" max="6" width="14.42578125" style="3" customWidth="1"/>
    <col min="7" max="7" width="15.5703125" style="3" customWidth="1"/>
    <col min="8" max="8" width="18.42578125" style="3" customWidth="1"/>
    <col min="9" max="9" width="18.28515625" style="3" customWidth="1"/>
    <col min="10" max="10" width="2" style="3" customWidth="1"/>
    <col min="11" max="16384" width="9.140625" style="3"/>
  </cols>
  <sheetData>
    <row r="1" spans="1:9" s="606" customFormat="1" ht="15.75" x14ac:dyDescent="0.25">
      <c r="A1" s="605" t="s">
        <v>117</v>
      </c>
      <c r="E1" s="607"/>
      <c r="F1" s="607"/>
      <c r="G1" s="608"/>
      <c r="H1" s="608"/>
    </row>
    <row r="2" spans="1:9" s="606" customFormat="1" ht="4.5" customHeight="1" x14ac:dyDescent="0.25">
      <c r="A2" s="605"/>
      <c r="E2" s="607"/>
      <c r="F2" s="607"/>
      <c r="G2" s="608"/>
      <c r="H2" s="608"/>
    </row>
    <row r="3" spans="1:9" s="606" customFormat="1" ht="15.75" customHeight="1" x14ac:dyDescent="0.25">
      <c r="A3" s="792" t="s">
        <v>118</v>
      </c>
      <c r="B3" s="1296" t="s">
        <v>1565</v>
      </c>
      <c r="C3" s="1297"/>
      <c r="D3" s="1297"/>
      <c r="E3" s="1297"/>
      <c r="F3" s="1297"/>
      <c r="G3" s="1297"/>
      <c r="H3" s="1297"/>
      <c r="I3" s="1297"/>
    </row>
    <row r="4" spans="1:9" s="606" customFormat="1" ht="53.25" customHeight="1" x14ac:dyDescent="0.2">
      <c r="A4" s="793"/>
      <c r="B4" s="1297"/>
      <c r="C4" s="1297"/>
      <c r="D4" s="1297"/>
      <c r="E4" s="1297"/>
      <c r="F4" s="1297"/>
      <c r="G4" s="1297"/>
      <c r="H4" s="1297"/>
      <c r="I4" s="1297"/>
    </row>
    <row r="5" spans="1:9" s="606" customFormat="1" ht="9.75" customHeight="1" x14ac:dyDescent="0.2">
      <c r="A5" s="793"/>
      <c r="B5" s="726"/>
      <c r="C5" s="726"/>
      <c r="D5" s="726"/>
      <c r="E5" s="726"/>
      <c r="F5" s="726"/>
      <c r="G5" s="726"/>
      <c r="H5" s="726"/>
      <c r="I5" s="726"/>
    </row>
    <row r="6" spans="1:9" s="606" customFormat="1" ht="15.75" customHeight="1" x14ac:dyDescent="0.25">
      <c r="A6" s="792" t="s">
        <v>119</v>
      </c>
      <c r="B6" s="1298" t="s">
        <v>1316</v>
      </c>
      <c r="C6" s="1299"/>
      <c r="D6" s="1299"/>
      <c r="E6" s="1299"/>
      <c r="F6" s="1299"/>
      <c r="G6" s="1299"/>
      <c r="H6" s="1299"/>
      <c r="I6" s="1299"/>
    </row>
    <row r="7" spans="1:9" s="606" customFormat="1" ht="10.5" customHeight="1" x14ac:dyDescent="0.2">
      <c r="A7" s="794"/>
      <c r="B7" s="1299"/>
      <c r="C7" s="1299"/>
      <c r="D7" s="1299"/>
      <c r="E7" s="1299"/>
      <c r="F7" s="1299"/>
      <c r="G7" s="1299"/>
      <c r="H7" s="1299"/>
      <c r="I7" s="1299"/>
    </row>
    <row r="8" spans="1:9" s="606" customFormat="1" ht="15.75" customHeight="1" thickBot="1" x14ac:dyDescent="0.3">
      <c r="A8" s="795"/>
      <c r="B8" s="795"/>
      <c r="C8" s="795"/>
      <c r="D8" s="796"/>
      <c r="E8" s="796"/>
      <c r="F8" s="796"/>
      <c r="G8" s="795"/>
      <c r="H8" s="795"/>
      <c r="I8" s="795"/>
    </row>
    <row r="9" spans="1:9" ht="16.5" thickTop="1" x14ac:dyDescent="0.25">
      <c r="A9" s="617" t="s">
        <v>1307</v>
      </c>
      <c r="B9" s="618"/>
      <c r="C9" s="618"/>
      <c r="D9" s="618"/>
      <c r="E9" s="619"/>
      <c r="F9" s="619"/>
      <c r="G9" s="620"/>
      <c r="H9" s="620"/>
      <c r="I9" s="1118" t="str">
        <f>IF('Cost Summary Forms'!J1&gt;0,'Cost Summary Forms'!J1,"")</f>
        <v/>
      </c>
    </row>
    <row r="10" spans="1:9" s="798" customFormat="1" ht="18.75" customHeight="1" thickBot="1" x14ac:dyDescent="0.25">
      <c r="A10" s="797"/>
      <c r="E10" s="799"/>
      <c r="F10" s="799"/>
      <c r="G10" s="800"/>
      <c r="H10" s="800"/>
      <c r="I10" s="914" t="s">
        <v>120</v>
      </c>
    </row>
    <row r="11" spans="1:9" ht="18.75" customHeight="1" thickTop="1" x14ac:dyDescent="0.25">
      <c r="A11" s="622" t="s">
        <v>716</v>
      </c>
      <c r="B11" s="623"/>
      <c r="C11" s="624"/>
      <c r="D11" s="624"/>
      <c r="E11" s="801" t="s">
        <v>532</v>
      </c>
      <c r="F11" s="802" t="s">
        <v>533</v>
      </c>
      <c r="G11" s="803" t="s">
        <v>534</v>
      </c>
      <c r="H11" s="804" t="s">
        <v>663</v>
      </c>
      <c r="I11" s="805" t="s">
        <v>664</v>
      </c>
    </row>
    <row r="12" spans="1:9" ht="14.25" customHeight="1" x14ac:dyDescent="0.2">
      <c r="A12" s="655" t="s">
        <v>1308</v>
      </c>
      <c r="B12" s="19"/>
      <c r="C12" s="31"/>
      <c r="D12" s="31"/>
      <c r="E12" s="806" t="s">
        <v>535</v>
      </c>
      <c r="F12" s="807" t="s">
        <v>536</v>
      </c>
      <c r="G12" s="808">
        <v>3.1120000000000001</v>
      </c>
      <c r="H12" s="809">
        <v>40</v>
      </c>
      <c r="I12" s="810">
        <v>10</v>
      </c>
    </row>
    <row r="13" spans="1:9" s="385" customFormat="1" ht="14.25" customHeight="1" x14ac:dyDescent="0.2">
      <c r="A13" s="655" t="s">
        <v>1309</v>
      </c>
      <c r="B13" s="701"/>
      <c r="C13" s="690"/>
      <c r="D13" s="690"/>
      <c r="E13" s="811" t="s">
        <v>537</v>
      </c>
      <c r="F13" s="812" t="s">
        <v>538</v>
      </c>
      <c r="G13" s="813">
        <v>3.113</v>
      </c>
      <c r="H13" s="814">
        <v>50</v>
      </c>
      <c r="I13" s="815">
        <v>10</v>
      </c>
    </row>
    <row r="14" spans="1:9" s="385" customFormat="1" ht="14.25" customHeight="1" x14ac:dyDescent="0.2">
      <c r="A14" s="655" t="s">
        <v>1310</v>
      </c>
      <c r="B14" s="701"/>
      <c r="C14" s="690"/>
      <c r="D14" s="690"/>
      <c r="E14" s="811" t="s">
        <v>539</v>
      </c>
      <c r="F14" s="812" t="s">
        <v>540</v>
      </c>
      <c r="G14" s="813">
        <v>3.1160000000000001</v>
      </c>
      <c r="H14" s="814">
        <v>25</v>
      </c>
      <c r="I14" s="815">
        <v>10</v>
      </c>
    </row>
    <row r="15" spans="1:9" s="385" customFormat="1" ht="14.25" customHeight="1" x14ac:dyDescent="0.2">
      <c r="B15" s="701"/>
      <c r="C15" s="690"/>
      <c r="D15" s="690"/>
      <c r="E15" s="816" t="s">
        <v>541</v>
      </c>
      <c r="F15" s="817" t="s">
        <v>542</v>
      </c>
      <c r="G15" s="818">
        <v>3.117</v>
      </c>
      <c r="H15" s="819">
        <v>35</v>
      </c>
      <c r="I15" s="820">
        <v>10</v>
      </c>
    </row>
    <row r="16" spans="1:9" ht="16.5" customHeight="1" x14ac:dyDescent="0.25">
      <c r="A16" s="639" t="s">
        <v>543</v>
      </c>
      <c r="E16" s="663" t="s">
        <v>544</v>
      </c>
    </row>
    <row r="17" spans="1:10" ht="3.75" customHeight="1" x14ac:dyDescent="0.2">
      <c r="A17" s="403"/>
    </row>
    <row r="18" spans="1:10" ht="14.25" customHeight="1" x14ac:dyDescent="0.2">
      <c r="A18" s="646" t="s">
        <v>493</v>
      </c>
      <c r="B18" s="646" t="s">
        <v>1119</v>
      </c>
      <c r="C18" s="646" t="s">
        <v>545</v>
      </c>
      <c r="D18" s="646" t="s">
        <v>546</v>
      </c>
      <c r="F18" s="821" t="s">
        <v>547</v>
      </c>
    </row>
    <row r="19" spans="1:10" ht="14.25" customHeight="1" thickBot="1" x14ac:dyDescent="0.25">
      <c r="A19" s="404" t="s">
        <v>548</v>
      </c>
      <c r="B19" s="646" t="s">
        <v>461</v>
      </c>
      <c r="C19" s="404" t="s">
        <v>549</v>
      </c>
      <c r="D19" s="646" t="s">
        <v>665</v>
      </c>
      <c r="F19" s="822" t="s">
        <v>461</v>
      </c>
      <c r="G19" s="822" t="s">
        <v>550</v>
      </c>
      <c r="H19" s="404" t="s">
        <v>551</v>
      </c>
      <c r="I19" s="729" t="s">
        <v>509</v>
      </c>
      <c r="J19" s="31"/>
    </row>
    <row r="20" spans="1:10" ht="14.25" customHeight="1" thickBot="1" x14ac:dyDescent="0.25">
      <c r="A20" s="406"/>
      <c r="B20" s="823"/>
      <c r="C20" s="1116"/>
      <c r="D20" s="406"/>
      <c r="F20" s="1115"/>
      <c r="G20" s="824"/>
      <c r="H20" s="414"/>
      <c r="I20" s="825">
        <f>G20</f>
        <v>0</v>
      </c>
    </row>
    <row r="21" spans="1:10" ht="14.25" customHeight="1" x14ac:dyDescent="0.2">
      <c r="A21" s="689"/>
      <c r="C21" s="403"/>
      <c r="I21" s="826" t="s">
        <v>666</v>
      </c>
    </row>
    <row r="22" spans="1:10" ht="14.25" customHeight="1" x14ac:dyDescent="0.2">
      <c r="A22" s="689"/>
      <c r="C22" s="403"/>
      <c r="I22" s="415"/>
    </row>
    <row r="23" spans="1:10" ht="14.25" customHeight="1" x14ac:dyDescent="0.2">
      <c r="A23" s="705" t="s">
        <v>493</v>
      </c>
      <c r="B23" s="646" t="s">
        <v>493</v>
      </c>
      <c r="C23" s="646" t="s">
        <v>552</v>
      </c>
      <c r="D23" s="646" t="s">
        <v>1134</v>
      </c>
      <c r="E23" s="646" t="s">
        <v>553</v>
      </c>
      <c r="F23" s="646" t="s">
        <v>554</v>
      </c>
      <c r="G23" s="404" t="s">
        <v>1132</v>
      </c>
      <c r="H23" s="646" t="s">
        <v>1133</v>
      </c>
      <c r="I23" s="404" t="s">
        <v>555</v>
      </c>
    </row>
    <row r="24" spans="1:10" ht="14.25" customHeight="1" thickBot="1" x14ac:dyDescent="0.25">
      <c r="A24" s="827" t="s">
        <v>548</v>
      </c>
      <c r="B24" s="404" t="s">
        <v>667</v>
      </c>
      <c r="C24" s="649" t="s">
        <v>1066</v>
      </c>
      <c r="D24" s="646" t="s">
        <v>668</v>
      </c>
      <c r="E24" s="649" t="s">
        <v>669</v>
      </c>
      <c r="F24" s="649" t="s">
        <v>556</v>
      </c>
      <c r="G24" s="650" t="s">
        <v>1056</v>
      </c>
      <c r="H24" s="404" t="s">
        <v>464</v>
      </c>
      <c r="I24" s="404" t="s">
        <v>509</v>
      </c>
    </row>
    <row r="25" spans="1:10" ht="14.25" customHeight="1" thickBot="1" x14ac:dyDescent="0.25">
      <c r="A25" s="828" t="str">
        <f>IF(A20&gt;0,A20,"")</f>
        <v/>
      </c>
      <c r="B25" s="1114"/>
      <c r="C25" s="1114"/>
      <c r="D25" s="406"/>
      <c r="E25" s="1114"/>
      <c r="F25" s="1114"/>
      <c r="G25" s="409"/>
      <c r="H25" s="414"/>
      <c r="I25" s="829">
        <f>G25*F25</f>
        <v>0</v>
      </c>
    </row>
    <row r="26" spans="1:10" ht="14.25" customHeight="1" x14ac:dyDescent="0.2">
      <c r="A26" s="3"/>
      <c r="I26" s="830" t="str">
        <f>IF(D20&gt;0,"[Task "&amp;(VLOOKUP(D20,F12:G15,2))&amp;"]","")</f>
        <v/>
      </c>
    </row>
    <row r="27" spans="1:10" s="416" customFormat="1" ht="13.5" customHeight="1" x14ac:dyDescent="0.2">
      <c r="A27" s="655" t="s">
        <v>1312</v>
      </c>
      <c r="C27" s="665"/>
      <c r="D27" s="666"/>
      <c r="E27" s="667"/>
    </row>
    <row r="28" spans="1:10" s="416" customFormat="1" ht="13.5" customHeight="1" x14ac:dyDescent="0.2">
      <c r="A28" s="877" t="s">
        <v>1311</v>
      </c>
      <c r="C28" s="665"/>
      <c r="D28" s="666"/>
      <c r="E28" s="667"/>
    </row>
    <row r="29" spans="1:10" s="416" customFormat="1" ht="13.5" customHeight="1" x14ac:dyDescent="0.2">
      <c r="A29" s="912" t="s">
        <v>261</v>
      </c>
      <c r="C29" s="665"/>
      <c r="D29" s="666"/>
      <c r="E29" s="667"/>
    </row>
    <row r="30" spans="1:10" s="418" customFormat="1" ht="13.5" customHeight="1" x14ac:dyDescent="0.2">
      <c r="A30" s="913" t="s">
        <v>1555</v>
      </c>
      <c r="C30" s="419"/>
      <c r="D30" s="420"/>
      <c r="E30" s="421"/>
    </row>
    <row r="31" spans="1:10" s="405" customFormat="1" ht="13.5" customHeight="1" x14ac:dyDescent="0.2">
      <c r="A31" s="899" t="s">
        <v>1575</v>
      </c>
      <c r="B31" s="831"/>
      <c r="C31" s="832"/>
      <c r="D31" s="833"/>
      <c r="E31" s="834"/>
      <c r="F31" s="831"/>
      <c r="G31" s="831"/>
      <c r="H31" s="831"/>
      <c r="I31" s="831"/>
    </row>
    <row r="32" spans="1:10" s="416" customFormat="1" ht="13.5" customHeight="1" x14ac:dyDescent="0.2">
      <c r="B32" s="663"/>
      <c r="C32" s="663"/>
      <c r="D32" s="667"/>
      <c r="E32" s="667"/>
      <c r="F32" s="835"/>
      <c r="G32" s="773"/>
      <c r="H32" s="835"/>
      <c r="I32" s="773"/>
    </row>
    <row r="33" spans="1:10" ht="18" customHeight="1" x14ac:dyDescent="0.25">
      <c r="A33" s="639" t="s">
        <v>557</v>
      </c>
      <c r="B33" s="31"/>
      <c r="C33" s="646"/>
      <c r="D33" s="642"/>
      <c r="E33" s="642"/>
      <c r="F33" s="642"/>
      <c r="G33" s="702"/>
      <c r="H33" s="702"/>
      <c r="I33" s="635"/>
    </row>
    <row r="34" spans="1:10" ht="3.75" customHeight="1" x14ac:dyDescent="0.2">
      <c r="A34" s="689"/>
      <c r="C34" s="403"/>
      <c r="G34" s="403"/>
    </row>
    <row r="35" spans="1:10" ht="14.25" customHeight="1" x14ac:dyDescent="0.2">
      <c r="A35" s="19" t="s">
        <v>670</v>
      </c>
      <c r="C35" s="403"/>
      <c r="G35" s="403"/>
    </row>
    <row r="36" spans="1:10" ht="3" customHeight="1" x14ac:dyDescent="0.2">
      <c r="A36" s="19"/>
      <c r="C36" s="403"/>
      <c r="G36" s="403"/>
    </row>
    <row r="37" spans="1:10" s="405" customFormat="1" ht="14.25" customHeight="1" x14ac:dyDescent="0.2">
      <c r="A37" s="646" t="s">
        <v>558</v>
      </c>
      <c r="B37" s="646" t="s">
        <v>12</v>
      </c>
      <c r="C37" s="646" t="s">
        <v>559</v>
      </c>
      <c r="D37" s="646" t="s">
        <v>560</v>
      </c>
      <c r="E37" s="646" t="s">
        <v>1053</v>
      </c>
      <c r="F37" s="646" t="s">
        <v>561</v>
      </c>
      <c r="G37" s="705" t="s">
        <v>562</v>
      </c>
      <c r="H37" s="836" t="s">
        <v>671</v>
      </c>
      <c r="I37" s="404" t="s">
        <v>563</v>
      </c>
    </row>
    <row r="38" spans="1:10" s="405" customFormat="1" ht="14.25" customHeight="1" thickBot="1" x14ac:dyDescent="0.25">
      <c r="A38" s="650" t="s">
        <v>1054</v>
      </c>
      <c r="B38" s="404" t="s">
        <v>508</v>
      </c>
      <c r="C38" s="649" t="s">
        <v>1055</v>
      </c>
      <c r="D38" s="649" t="s">
        <v>556</v>
      </c>
      <c r="E38" s="650" t="s">
        <v>1056</v>
      </c>
      <c r="F38" s="404" t="s">
        <v>564</v>
      </c>
      <c r="G38" s="837" t="s">
        <v>565</v>
      </c>
      <c r="H38" s="838" t="s">
        <v>566</v>
      </c>
      <c r="I38" s="404" t="s">
        <v>509</v>
      </c>
    </row>
    <row r="39" spans="1:10" s="405" customFormat="1" ht="14.25" customHeight="1" thickBot="1" x14ac:dyDescent="0.25">
      <c r="A39" s="406"/>
      <c r="B39" s="407"/>
      <c r="C39" s="1114"/>
      <c r="D39" s="1114"/>
      <c r="E39" s="409"/>
      <c r="F39" s="406"/>
      <c r="G39" s="839">
        <f>D20</f>
        <v>0</v>
      </c>
      <c r="H39" s="840" t="e">
        <f>VLOOKUP(D20,F12:I15,4)</f>
        <v>#N/A</v>
      </c>
      <c r="I39" s="829">
        <f>D39*E39</f>
        <v>0</v>
      </c>
    </row>
    <row r="40" spans="1:10" s="405" customFormat="1" ht="14.25" customHeight="1" x14ac:dyDescent="0.2">
      <c r="C40" s="419"/>
      <c r="D40" s="420"/>
      <c r="E40" s="421"/>
      <c r="I40" s="412" t="s">
        <v>567</v>
      </c>
    </row>
    <row r="41" spans="1:10" s="405" customFormat="1" ht="14.25" customHeight="1" x14ac:dyDescent="0.2">
      <c r="C41" s="419"/>
      <c r="D41" s="420"/>
      <c r="E41" s="421"/>
      <c r="I41" s="412"/>
    </row>
    <row r="42" spans="1:10" s="405" customFormat="1" ht="14.25" customHeight="1" x14ac:dyDescent="0.2">
      <c r="A42" s="19" t="s">
        <v>231</v>
      </c>
      <c r="C42" s="419"/>
      <c r="D42" s="314" t="s">
        <v>988</v>
      </c>
      <c r="E42" s="729" t="s">
        <v>464</v>
      </c>
      <c r="F42" s="729" t="s">
        <v>1184</v>
      </c>
      <c r="G42" s="729" t="s">
        <v>990</v>
      </c>
      <c r="H42" s="729" t="s">
        <v>1190</v>
      </c>
      <c r="I42" s="729" t="s">
        <v>509</v>
      </c>
      <c r="J42" s="418"/>
    </row>
    <row r="43" spans="1:10" s="405" customFormat="1" ht="3.75" customHeight="1" thickBot="1" x14ac:dyDescent="0.25">
      <c r="C43" s="419"/>
      <c r="D43" s="314"/>
      <c r="E43" s="822"/>
      <c r="F43" s="822"/>
      <c r="G43" s="822"/>
      <c r="H43" s="822"/>
      <c r="I43" s="729"/>
    </row>
    <row r="44" spans="1:10" s="405" customFormat="1" ht="14.25" customHeight="1" thickBot="1" x14ac:dyDescent="0.25">
      <c r="A44" s="843" t="s">
        <v>232</v>
      </c>
      <c r="B44" s="31"/>
      <c r="C44" s="31"/>
      <c r="D44" s="314" t="s">
        <v>1183</v>
      </c>
      <c r="E44" s="406"/>
      <c r="F44" s="844"/>
      <c r="G44" s="845"/>
      <c r="H44" s="1117"/>
      <c r="I44" s="825">
        <f>F44*G44</f>
        <v>0</v>
      </c>
    </row>
    <row r="45" spans="1:10" s="405" customFormat="1" x14ac:dyDescent="0.2">
      <c r="A45" s="858" t="s">
        <v>1313</v>
      </c>
      <c r="B45" s="31"/>
      <c r="C45" s="31"/>
      <c r="D45" s="314"/>
      <c r="E45" s="753"/>
      <c r="F45" s="847"/>
      <c r="G45" s="745"/>
      <c r="H45" s="745"/>
      <c r="I45" s="849"/>
    </row>
    <row r="46" spans="1:10" s="405" customFormat="1" x14ac:dyDescent="0.2">
      <c r="A46" s="858" t="s">
        <v>233</v>
      </c>
      <c r="B46" s="31"/>
      <c r="C46" s="31"/>
      <c r="D46" s="314"/>
      <c r="E46" s="753"/>
      <c r="F46" s="847"/>
      <c r="G46" s="745"/>
      <c r="H46" s="848"/>
      <c r="I46" s="849"/>
    </row>
    <row r="47" spans="1:10" s="405" customFormat="1" ht="9.75" customHeight="1" thickBot="1" x14ac:dyDescent="0.25">
      <c r="A47" s="850"/>
      <c r="B47" s="850"/>
      <c r="C47" s="851"/>
      <c r="D47" s="852"/>
      <c r="E47" s="853"/>
      <c r="F47" s="850"/>
      <c r="G47" s="850"/>
      <c r="H47" s="850"/>
      <c r="I47" s="850"/>
      <c r="J47" s="615" t="s">
        <v>568</v>
      </c>
    </row>
    <row r="48" spans="1:10" s="405" customFormat="1" ht="11.25" customHeight="1" thickTop="1" x14ac:dyDescent="0.2">
      <c r="A48" s="418"/>
      <c r="B48" s="418"/>
      <c r="C48" s="419"/>
      <c r="D48" s="420"/>
      <c r="E48" s="421"/>
      <c r="F48" s="418"/>
      <c r="G48" s="418"/>
      <c r="H48" s="418"/>
      <c r="I48" s="418"/>
      <c r="J48" s="615"/>
    </row>
    <row r="49" spans="1:10" s="405" customFormat="1" ht="11.25" customHeight="1" x14ac:dyDescent="0.2">
      <c r="A49" s="418"/>
      <c r="B49" s="418"/>
      <c r="C49" s="419"/>
      <c r="D49" s="420"/>
      <c r="E49" s="421"/>
      <c r="F49" s="418"/>
      <c r="G49" s="418"/>
      <c r="H49" s="418"/>
      <c r="I49" s="418"/>
      <c r="J49" s="615"/>
    </row>
    <row r="50" spans="1:10" s="405" customFormat="1" ht="11.25" customHeight="1" x14ac:dyDescent="0.2">
      <c r="A50" s="418"/>
      <c r="B50" s="418"/>
      <c r="C50" s="419"/>
      <c r="D50" s="420"/>
      <c r="E50" s="421"/>
      <c r="F50" s="418"/>
      <c r="G50" s="418"/>
      <c r="H50" s="418"/>
      <c r="I50" s="418"/>
      <c r="J50" s="615"/>
    </row>
    <row r="51" spans="1:10" s="405" customFormat="1" ht="11.25" customHeight="1" x14ac:dyDescent="0.2">
      <c r="A51" s="418"/>
      <c r="B51" s="418"/>
      <c r="C51" s="419"/>
      <c r="D51" s="420"/>
      <c r="E51" s="421"/>
      <c r="F51" s="418"/>
      <c r="G51" s="418"/>
      <c r="H51" s="418"/>
      <c r="I51" s="418"/>
      <c r="J51" s="615"/>
    </row>
    <row r="52" spans="1:10" s="405" customFormat="1" ht="11.25" customHeight="1" x14ac:dyDescent="0.2">
      <c r="A52" s="418"/>
      <c r="B52" s="418"/>
      <c r="C52" s="419"/>
      <c r="D52" s="420"/>
      <c r="E52" s="421"/>
      <c r="F52" s="418"/>
      <c r="G52" s="418"/>
      <c r="H52" s="418"/>
      <c r="I52" s="418"/>
      <c r="J52" s="615"/>
    </row>
    <row r="53" spans="1:10" s="405" customFormat="1" ht="11.25" customHeight="1" x14ac:dyDescent="0.2">
      <c r="A53" s="418"/>
      <c r="B53" s="418"/>
      <c r="C53" s="419"/>
      <c r="D53" s="420"/>
      <c r="E53" s="421"/>
      <c r="F53" s="418"/>
      <c r="G53" s="418"/>
      <c r="H53" s="418"/>
      <c r="I53" s="418"/>
      <c r="J53" s="615"/>
    </row>
    <row r="54" spans="1:10" s="405" customFormat="1" ht="11.25" customHeight="1" x14ac:dyDescent="0.2">
      <c r="A54" s="418"/>
      <c r="B54" s="418"/>
      <c r="C54" s="419"/>
      <c r="D54" s="420"/>
      <c r="E54" s="421"/>
      <c r="F54" s="418"/>
      <c r="G54" s="418"/>
      <c r="H54" s="418"/>
      <c r="I54" s="418"/>
      <c r="J54" s="615"/>
    </row>
    <row r="55" spans="1:10" s="405" customFormat="1" ht="11.25" customHeight="1" x14ac:dyDescent="0.2">
      <c r="A55" s="418"/>
      <c r="B55" s="418"/>
      <c r="C55" s="419"/>
      <c r="D55" s="420"/>
      <c r="E55" s="421"/>
      <c r="F55" s="418"/>
      <c r="G55" s="418"/>
      <c r="H55" s="418"/>
      <c r="I55" s="418"/>
      <c r="J55" s="615"/>
    </row>
    <row r="56" spans="1:10" s="405" customFormat="1" ht="11.25" customHeight="1" x14ac:dyDescent="0.2">
      <c r="A56" s="418"/>
      <c r="B56" s="418"/>
      <c r="C56" s="419"/>
      <c r="D56" s="420"/>
      <c r="E56" s="421"/>
      <c r="F56" s="418"/>
      <c r="G56" s="418"/>
      <c r="H56" s="418"/>
      <c r="I56" s="418"/>
      <c r="J56" s="615"/>
    </row>
    <row r="57" spans="1:10" s="405" customFormat="1" ht="11.25" customHeight="1" x14ac:dyDescent="0.2">
      <c r="A57" s="418"/>
      <c r="B57" s="418"/>
      <c r="C57" s="419"/>
      <c r="D57" s="420"/>
      <c r="E57" s="421"/>
      <c r="F57" s="418"/>
      <c r="G57" s="418"/>
      <c r="H57" s="418"/>
      <c r="I57" s="418"/>
      <c r="J57" s="615"/>
    </row>
    <row r="58" spans="1:10" s="405" customFormat="1" ht="11.25" customHeight="1" x14ac:dyDescent="0.2">
      <c r="A58" s="418"/>
      <c r="B58" s="418"/>
      <c r="C58" s="419"/>
      <c r="D58" s="420"/>
      <c r="E58" s="421"/>
      <c r="F58" s="418"/>
      <c r="G58" s="418"/>
      <c r="H58" s="418"/>
      <c r="I58" s="418"/>
      <c r="J58" s="615"/>
    </row>
    <row r="59" spans="1:10" s="405" customFormat="1" ht="11.25" customHeight="1" x14ac:dyDescent="0.2">
      <c r="A59" s="418"/>
      <c r="B59" s="418"/>
      <c r="C59" s="419"/>
      <c r="D59" s="420"/>
      <c r="E59" s="421"/>
      <c r="F59" s="418"/>
      <c r="G59" s="418"/>
      <c r="H59" s="418"/>
      <c r="I59" s="418"/>
      <c r="J59" s="615"/>
    </row>
    <row r="60" spans="1:10" s="405" customFormat="1" ht="21" customHeight="1" x14ac:dyDescent="0.2">
      <c r="A60" s="418"/>
      <c r="B60" s="418"/>
      <c r="C60" s="419"/>
      <c r="D60" s="420"/>
      <c r="E60" s="421"/>
      <c r="F60" s="418"/>
      <c r="G60" s="418"/>
      <c r="H60" s="418"/>
      <c r="I60" s="418"/>
      <c r="J60" s="615"/>
    </row>
    <row r="61" spans="1:10" s="405" customFormat="1" ht="5.25" customHeight="1" thickBot="1" x14ac:dyDescent="0.25">
      <c r="A61" s="850"/>
      <c r="B61" s="850"/>
      <c r="C61" s="851"/>
      <c r="D61" s="852"/>
      <c r="E61" s="853"/>
      <c r="F61" s="850"/>
      <c r="G61" s="850"/>
      <c r="H61" s="850"/>
      <c r="I61" s="854"/>
    </row>
    <row r="62" spans="1:10" s="405" customFormat="1" ht="5.25" customHeight="1" thickTop="1" x14ac:dyDescent="0.2">
      <c r="A62" s="418"/>
      <c r="B62" s="418"/>
      <c r="C62" s="419"/>
      <c r="D62" s="420"/>
      <c r="E62" s="421"/>
      <c r="F62" s="418"/>
      <c r="G62" s="418"/>
      <c r="H62" s="418"/>
      <c r="I62" s="876"/>
    </row>
    <row r="63" spans="1:10" ht="15.75" x14ac:dyDescent="0.25">
      <c r="A63" s="628" t="s">
        <v>709</v>
      </c>
      <c r="B63" s="19"/>
      <c r="C63" s="31"/>
      <c r="D63" s="31"/>
      <c r="E63" s="31"/>
      <c r="F63" s="31"/>
      <c r="G63" s="31"/>
      <c r="H63" s="31"/>
      <c r="I63" s="31"/>
    </row>
    <row r="64" spans="1:10" ht="5.25" customHeight="1" x14ac:dyDescent="0.25">
      <c r="A64" s="628"/>
      <c r="B64" s="19"/>
      <c r="C64" s="31"/>
      <c r="D64" s="31"/>
      <c r="E64" s="31"/>
      <c r="F64" s="31"/>
      <c r="G64" s="31"/>
      <c r="H64" s="31"/>
      <c r="I64" s="31"/>
    </row>
    <row r="65" spans="1:10" s="385" customFormat="1" ht="12" x14ac:dyDescent="0.2">
      <c r="A65" s="747" t="s">
        <v>710</v>
      </c>
      <c r="B65" s="632"/>
      <c r="C65" s="731"/>
      <c r="D65" s="657"/>
      <c r="E65" s="657"/>
      <c r="F65" s="657"/>
      <c r="G65" s="687"/>
      <c r="H65" s="731"/>
      <c r="I65" s="657"/>
    </row>
    <row r="66" spans="1:10" s="405" customFormat="1" ht="5.25" customHeight="1" x14ac:dyDescent="0.2">
      <c r="C66" s="419"/>
      <c r="D66" s="420"/>
      <c r="E66" s="421"/>
      <c r="I66" s="412"/>
    </row>
    <row r="67" spans="1:10" s="856" customFormat="1" ht="15" x14ac:dyDescent="0.25">
      <c r="A67" s="639" t="s">
        <v>711</v>
      </c>
      <c r="B67" s="855"/>
      <c r="C67" s="855"/>
    </row>
    <row r="68" spans="1:10" ht="4.5" customHeight="1" x14ac:dyDescent="0.25">
      <c r="A68" s="639"/>
      <c r="B68" s="31"/>
      <c r="C68" s="31"/>
      <c r="D68" s="314"/>
      <c r="E68" s="729"/>
      <c r="F68" s="729"/>
      <c r="G68" s="729"/>
      <c r="H68" s="848"/>
      <c r="I68" s="729"/>
    </row>
    <row r="69" spans="1:10" x14ac:dyDescent="0.2">
      <c r="A69" s="19" t="s">
        <v>569</v>
      </c>
      <c r="B69" s="31"/>
      <c r="C69" s="31"/>
      <c r="D69" s="314" t="s">
        <v>988</v>
      </c>
      <c r="E69" s="729" t="s">
        <v>464</v>
      </c>
      <c r="F69" s="729" t="s">
        <v>989</v>
      </c>
      <c r="G69" s="729" t="s">
        <v>990</v>
      </c>
      <c r="H69" s="857" t="s">
        <v>673</v>
      </c>
      <c r="I69" s="729" t="s">
        <v>509</v>
      </c>
      <c r="J69" s="31"/>
    </row>
    <row r="70" spans="1:10" x14ac:dyDescent="0.2">
      <c r="A70" s="843" t="s">
        <v>570</v>
      </c>
      <c r="B70" s="31"/>
      <c r="C70" s="31"/>
      <c r="D70" s="314" t="s">
        <v>571</v>
      </c>
      <c r="E70" s="406"/>
      <c r="F70" s="844"/>
      <c r="G70" s="845"/>
      <c r="H70" s="846">
        <v>140</v>
      </c>
      <c r="I70" s="872">
        <f t="shared" ref="I70:I76" si="0">F70*G70</f>
        <v>0</v>
      </c>
    </row>
    <row r="71" spans="1:10" x14ac:dyDescent="0.2">
      <c r="A71" s="843" t="s">
        <v>570</v>
      </c>
      <c r="B71" s="31"/>
      <c r="C71" s="31"/>
      <c r="D71" s="314" t="s">
        <v>571</v>
      </c>
      <c r="E71" s="406"/>
      <c r="F71" s="844"/>
      <c r="G71" s="845"/>
      <c r="H71" s="846">
        <v>80</v>
      </c>
      <c r="I71" s="872">
        <f t="shared" si="0"/>
        <v>0</v>
      </c>
    </row>
    <row r="72" spans="1:10" x14ac:dyDescent="0.2">
      <c r="A72" s="843" t="s">
        <v>675</v>
      </c>
      <c r="D72" s="314" t="s">
        <v>147</v>
      </c>
      <c r="E72" s="406"/>
      <c r="F72" s="844"/>
      <c r="G72" s="845"/>
      <c r="H72" s="846">
        <v>10</v>
      </c>
      <c r="I72" s="872">
        <f t="shared" si="0"/>
        <v>0</v>
      </c>
    </row>
    <row r="73" spans="1:10" x14ac:dyDescent="0.2">
      <c r="A73" s="843" t="s">
        <v>1237</v>
      </c>
      <c r="D73" s="314" t="s">
        <v>1236</v>
      </c>
      <c r="E73" s="406"/>
      <c r="F73" s="844"/>
      <c r="G73" s="845"/>
      <c r="H73" s="846">
        <v>50</v>
      </c>
      <c r="I73" s="872">
        <f t="shared" si="0"/>
        <v>0</v>
      </c>
    </row>
    <row r="74" spans="1:10" x14ac:dyDescent="0.2">
      <c r="A74" s="843" t="s">
        <v>676</v>
      </c>
      <c r="D74" s="314" t="s">
        <v>572</v>
      </c>
      <c r="E74" s="406"/>
      <c r="F74" s="844"/>
      <c r="G74" s="845"/>
      <c r="H74" s="846">
        <v>105</v>
      </c>
      <c r="I74" s="872">
        <f t="shared" si="0"/>
        <v>0</v>
      </c>
    </row>
    <row r="75" spans="1:10" x14ac:dyDescent="0.2">
      <c r="A75" s="843" t="s">
        <v>676</v>
      </c>
      <c r="D75" s="314" t="s">
        <v>572</v>
      </c>
      <c r="E75" s="406"/>
      <c r="F75" s="844"/>
      <c r="G75" s="845"/>
      <c r="H75" s="846">
        <v>45</v>
      </c>
      <c r="I75" s="872">
        <f t="shared" si="0"/>
        <v>0</v>
      </c>
    </row>
    <row r="76" spans="1:10" x14ac:dyDescent="0.2">
      <c r="A76" s="843" t="s">
        <v>677</v>
      </c>
      <c r="D76" s="314" t="s">
        <v>573</v>
      </c>
      <c r="E76" s="406"/>
      <c r="F76" s="844"/>
      <c r="G76" s="845"/>
      <c r="H76" s="846">
        <v>30</v>
      </c>
      <c r="I76" s="872">
        <f t="shared" si="0"/>
        <v>0</v>
      </c>
    </row>
    <row r="77" spans="1:10" s="405" customFormat="1" ht="12" x14ac:dyDescent="0.2">
      <c r="C77" s="419"/>
      <c r="D77" s="420"/>
      <c r="E77" s="421"/>
    </row>
    <row r="78" spans="1:10" s="405" customFormat="1" x14ac:dyDescent="0.2">
      <c r="A78" s="19" t="s">
        <v>574</v>
      </c>
      <c r="C78" s="419"/>
      <c r="D78" s="314" t="s">
        <v>988</v>
      </c>
      <c r="E78" s="729" t="s">
        <v>464</v>
      </c>
      <c r="F78" s="729" t="s">
        <v>672</v>
      </c>
      <c r="G78" s="729" t="s">
        <v>990</v>
      </c>
      <c r="H78" s="841" t="s">
        <v>673</v>
      </c>
      <c r="I78" s="729" t="s">
        <v>509</v>
      </c>
      <c r="J78" s="418"/>
    </row>
    <row r="79" spans="1:10" s="405" customFormat="1" ht="3.75" customHeight="1" x14ac:dyDescent="0.2">
      <c r="C79" s="419"/>
      <c r="D79" s="314"/>
      <c r="E79" s="822"/>
      <c r="F79" s="822"/>
      <c r="G79" s="822"/>
      <c r="H79" s="842"/>
      <c r="I79" s="822"/>
    </row>
    <row r="80" spans="1:10" s="405" customFormat="1" x14ac:dyDescent="0.2">
      <c r="A80" s="843" t="s">
        <v>674</v>
      </c>
      <c r="B80" s="31"/>
      <c r="C80" s="31"/>
      <c r="D80" s="314" t="s">
        <v>1566</v>
      </c>
      <c r="E80" s="406"/>
      <c r="F80" s="844"/>
      <c r="G80" s="845"/>
      <c r="H80" s="846">
        <v>220</v>
      </c>
      <c r="I80" s="872">
        <f>F80*G80</f>
        <v>0</v>
      </c>
    </row>
    <row r="81" spans="1:9" s="405" customFormat="1" ht="12" x14ac:dyDescent="0.2">
      <c r="A81" s="858" t="s">
        <v>146</v>
      </c>
      <c r="C81" s="419"/>
      <c r="D81" s="420"/>
      <c r="E81" s="421"/>
    </row>
    <row r="82" spans="1:9" s="405" customFormat="1" ht="5.25" customHeight="1" x14ac:dyDescent="0.2">
      <c r="A82" s="918"/>
      <c r="B82" s="831"/>
      <c r="C82" s="832"/>
      <c r="D82" s="833"/>
      <c r="E82" s="834"/>
      <c r="F82" s="831"/>
      <c r="G82" s="831"/>
      <c r="H82" s="831"/>
      <c r="I82" s="831"/>
    </row>
    <row r="83" spans="1:9" s="405" customFormat="1" ht="4.5" customHeight="1" x14ac:dyDescent="0.2">
      <c r="C83" s="419"/>
      <c r="D83" s="420"/>
      <c r="E83" s="421"/>
    </row>
    <row r="84" spans="1:9" ht="15" x14ac:dyDescent="0.25">
      <c r="A84" s="639" t="s">
        <v>712</v>
      </c>
      <c r="B84" s="31"/>
      <c r="C84" s="646"/>
      <c r="D84" s="642"/>
      <c r="E84" s="642"/>
      <c r="F84" s="642"/>
      <c r="G84" s="702"/>
      <c r="H84" s="702"/>
      <c r="I84" s="635"/>
    </row>
    <row r="85" spans="1:9" ht="7.5" customHeight="1" x14ac:dyDescent="0.25">
      <c r="A85" s="639"/>
      <c r="B85" s="31"/>
      <c r="C85" s="646"/>
      <c r="D85" s="642"/>
      <c r="E85" s="642"/>
      <c r="F85" s="642"/>
      <c r="G85" s="702"/>
      <c r="H85" s="702"/>
      <c r="I85" s="635"/>
    </row>
    <row r="86" spans="1:9" x14ac:dyDescent="0.2">
      <c r="A86" s="703" t="s">
        <v>951</v>
      </c>
      <c r="B86" s="646" t="s">
        <v>952</v>
      </c>
      <c r="C86" s="646" t="s">
        <v>953</v>
      </c>
      <c r="D86" s="646" t="s">
        <v>188</v>
      </c>
      <c r="E86" s="646" t="s">
        <v>184</v>
      </c>
      <c r="F86" s="646" t="s">
        <v>1124</v>
      </c>
      <c r="G86" s="646" t="s">
        <v>954</v>
      </c>
      <c r="H86" s="647" t="s">
        <v>955</v>
      </c>
      <c r="I86" s="648" t="s">
        <v>575</v>
      </c>
    </row>
    <row r="87" spans="1:9" x14ac:dyDescent="0.2">
      <c r="A87" s="706" t="s">
        <v>576</v>
      </c>
      <c r="B87" s="646" t="s">
        <v>1131</v>
      </c>
      <c r="C87" s="646" t="s">
        <v>112</v>
      </c>
      <c r="D87" s="646" t="s">
        <v>461</v>
      </c>
      <c r="E87" s="646" t="s">
        <v>494</v>
      </c>
      <c r="F87" s="404" t="s">
        <v>959</v>
      </c>
      <c r="G87" s="404" t="s">
        <v>960</v>
      </c>
      <c r="H87" s="709" t="s">
        <v>961</v>
      </c>
      <c r="I87" s="652" t="s">
        <v>509</v>
      </c>
    </row>
    <row r="88" spans="1:9" x14ac:dyDescent="0.2">
      <c r="A88" s="710" t="s">
        <v>650</v>
      </c>
      <c r="B88" s="859" t="s">
        <v>1189</v>
      </c>
      <c r="C88" s="714">
        <v>272</v>
      </c>
      <c r="D88" s="860"/>
      <c r="E88" s="714"/>
      <c r="F88" s="409"/>
      <c r="G88" s="406"/>
      <c r="H88" s="715">
        <v>62</v>
      </c>
      <c r="I88" s="409">
        <f t="shared" ref="I88:I96" si="1">E88*F88</f>
        <v>0</v>
      </c>
    </row>
    <row r="89" spans="1:9" x14ac:dyDescent="0.2">
      <c r="A89" s="710" t="s">
        <v>651</v>
      </c>
      <c r="B89" s="861" t="s">
        <v>652</v>
      </c>
      <c r="C89" s="714">
        <v>280</v>
      </c>
      <c r="D89" s="860"/>
      <c r="E89" s="714"/>
      <c r="F89" s="409"/>
      <c r="G89" s="406"/>
      <c r="H89" s="715">
        <v>42</v>
      </c>
      <c r="I89" s="409">
        <f t="shared" si="1"/>
        <v>0</v>
      </c>
    </row>
    <row r="90" spans="1:9" x14ac:dyDescent="0.2">
      <c r="A90" s="710" t="s">
        <v>653</v>
      </c>
      <c r="B90" s="861" t="s">
        <v>654</v>
      </c>
      <c r="C90" s="714">
        <v>330</v>
      </c>
      <c r="D90" s="860"/>
      <c r="E90" s="714"/>
      <c r="F90" s="409"/>
      <c r="G90" s="406"/>
      <c r="H90" s="715">
        <v>13</v>
      </c>
      <c r="I90" s="409">
        <f t="shared" si="1"/>
        <v>0</v>
      </c>
    </row>
    <row r="91" spans="1:9" x14ac:dyDescent="0.2">
      <c r="A91" s="710" t="s">
        <v>655</v>
      </c>
      <c r="B91" s="862" t="s">
        <v>656</v>
      </c>
      <c r="C91" s="714">
        <v>220</v>
      </c>
      <c r="D91" s="860"/>
      <c r="E91" s="714"/>
      <c r="F91" s="409"/>
      <c r="G91" s="406"/>
      <c r="H91" s="715">
        <v>37</v>
      </c>
      <c r="I91" s="409">
        <f t="shared" si="1"/>
        <v>0</v>
      </c>
    </row>
    <row r="92" spans="1:9" x14ac:dyDescent="0.2">
      <c r="A92" s="710" t="s">
        <v>975</v>
      </c>
      <c r="B92" s="862" t="s">
        <v>657</v>
      </c>
      <c r="C92" s="714">
        <v>301</v>
      </c>
      <c r="D92" s="860"/>
      <c r="E92" s="714"/>
      <c r="F92" s="409"/>
      <c r="G92" s="406"/>
      <c r="H92" s="715">
        <v>196</v>
      </c>
      <c r="I92" s="409">
        <f t="shared" si="1"/>
        <v>0</v>
      </c>
    </row>
    <row r="93" spans="1:9" x14ac:dyDescent="0.2">
      <c r="A93" s="710" t="s">
        <v>974</v>
      </c>
      <c r="B93" s="859" t="s">
        <v>977</v>
      </c>
      <c r="C93" s="714">
        <v>341</v>
      </c>
      <c r="D93" s="860"/>
      <c r="E93" s="714"/>
      <c r="F93" s="409"/>
      <c r="G93" s="406"/>
      <c r="H93" s="715">
        <v>52</v>
      </c>
      <c r="I93" s="409">
        <f t="shared" si="1"/>
        <v>0</v>
      </c>
    </row>
    <row r="94" spans="1:9" x14ac:dyDescent="0.2">
      <c r="A94" s="710" t="s">
        <v>975</v>
      </c>
      <c r="B94" s="859" t="s">
        <v>978</v>
      </c>
      <c r="C94" s="714">
        <v>342</v>
      </c>
      <c r="D94" s="860"/>
      <c r="E94" s="714"/>
      <c r="F94" s="409"/>
      <c r="G94" s="406"/>
      <c r="H94" s="715">
        <v>94</v>
      </c>
      <c r="I94" s="409">
        <f t="shared" si="1"/>
        <v>0</v>
      </c>
    </row>
    <row r="95" spans="1:9" x14ac:dyDescent="0.2">
      <c r="A95" s="710" t="s">
        <v>658</v>
      </c>
      <c r="B95" s="861" t="s">
        <v>968</v>
      </c>
      <c r="C95" s="714">
        <v>331</v>
      </c>
      <c r="D95" s="860"/>
      <c r="E95" s="714"/>
      <c r="F95" s="409"/>
      <c r="G95" s="406"/>
      <c r="H95" s="715">
        <v>19</v>
      </c>
      <c r="I95" s="409">
        <f t="shared" si="1"/>
        <v>0</v>
      </c>
    </row>
    <row r="96" spans="1:9" x14ac:dyDescent="0.2">
      <c r="A96" s="710" t="s">
        <v>1186</v>
      </c>
      <c r="B96" s="859" t="s">
        <v>1187</v>
      </c>
      <c r="C96" s="714">
        <v>240</v>
      </c>
      <c r="D96" s="860"/>
      <c r="E96" s="714"/>
      <c r="F96" s="409"/>
      <c r="G96" s="406"/>
      <c r="H96" s="715">
        <v>88</v>
      </c>
      <c r="I96" s="409">
        <f t="shared" si="1"/>
        <v>0</v>
      </c>
    </row>
    <row r="97" spans="1:10" ht="4.5" customHeight="1" thickBot="1" x14ac:dyDescent="0.25">
      <c r="A97" s="718"/>
      <c r="B97" s="719"/>
      <c r="C97" s="536"/>
      <c r="D97" s="720"/>
      <c r="E97" s="632"/>
      <c r="F97" s="721"/>
      <c r="G97" s="721"/>
      <c r="H97" s="722"/>
      <c r="I97" s="874"/>
      <c r="J97" s="31"/>
    </row>
    <row r="98" spans="1:10" ht="19.5" customHeight="1" thickBot="1" x14ac:dyDescent="0.3">
      <c r="A98" s="1287" t="s">
        <v>659</v>
      </c>
      <c r="B98" s="1287"/>
      <c r="C98" s="1287"/>
      <c r="D98" s="1287"/>
      <c r="E98" s="1287"/>
      <c r="F98" s="1287"/>
      <c r="G98" s="724"/>
      <c r="H98" s="684" t="s">
        <v>660</v>
      </c>
      <c r="I98" s="863">
        <f>SUM(I88:I96)</f>
        <v>0</v>
      </c>
    </row>
    <row r="99" spans="1:10" s="416" customFormat="1" ht="9" customHeight="1" x14ac:dyDescent="0.15">
      <c r="A99" s="1287" t="s">
        <v>680</v>
      </c>
      <c r="B99" s="1287"/>
      <c r="C99" s="1287"/>
      <c r="D99" s="1287"/>
      <c r="E99" s="1287"/>
      <c r="F99" s="1287"/>
      <c r="G99" s="1287"/>
      <c r="H99" s="1287"/>
      <c r="I99" s="1287"/>
    </row>
    <row r="100" spans="1:10" s="416" customFormat="1" ht="9" customHeight="1" x14ac:dyDescent="0.15">
      <c r="A100" s="663" t="s">
        <v>661</v>
      </c>
      <c r="B100" s="725"/>
      <c r="C100" s="725"/>
      <c r="D100" s="725"/>
      <c r="E100" s="725"/>
      <c r="F100" s="725"/>
      <c r="G100" s="725"/>
      <c r="H100" s="725"/>
      <c r="I100" s="725"/>
    </row>
    <row r="101" spans="1:10" s="616" customFormat="1" ht="9.75" thickBot="1" x14ac:dyDescent="0.2">
      <c r="A101" s="1078" t="s">
        <v>1188</v>
      </c>
      <c r="B101" s="864"/>
      <c r="C101" s="864"/>
      <c r="D101" s="865"/>
      <c r="E101" s="865"/>
      <c r="F101" s="865"/>
      <c r="G101" s="864"/>
      <c r="H101" s="864"/>
      <c r="I101" s="864"/>
    </row>
    <row r="102" spans="1:10" ht="6" customHeight="1" thickTop="1" x14ac:dyDescent="0.2">
      <c r="A102" s="765"/>
      <c r="B102" s="31"/>
      <c r="C102" s="31"/>
      <c r="D102" s="19"/>
      <c r="E102" s="19"/>
      <c r="F102" s="19"/>
      <c r="G102" s="31"/>
      <c r="H102" s="31"/>
      <c r="I102" s="31"/>
    </row>
    <row r="103" spans="1:10" s="385" customFormat="1" ht="12" thickBot="1" x14ac:dyDescent="0.25">
      <c r="A103" s="690"/>
      <c r="B103" s="690"/>
      <c r="C103" s="690"/>
      <c r="D103" s="701"/>
      <c r="E103" s="701"/>
      <c r="F103" s="738"/>
      <c r="G103" s="682"/>
      <c r="H103" s="739"/>
      <c r="I103" s="873"/>
      <c r="J103" s="690"/>
    </row>
    <row r="104" spans="1:10" s="118" customFormat="1" ht="16.5" thickBot="1" x14ac:dyDescent="0.3">
      <c r="A104" s="777" t="s">
        <v>1314</v>
      </c>
      <c r="B104" s="866"/>
      <c r="C104" s="866"/>
      <c r="D104" s="628"/>
      <c r="E104" s="628"/>
      <c r="F104" s="867"/>
      <c r="G104" s="868"/>
      <c r="H104" s="869" t="s">
        <v>389</v>
      </c>
      <c r="I104" s="870">
        <f>I98+I76+I74+I73+I72+I70+I39+I20+I25+I80+I44</f>
        <v>0</v>
      </c>
    </row>
    <row r="105" spans="1:10" ht="4.5" customHeight="1" x14ac:dyDescent="0.2">
      <c r="A105" s="26"/>
      <c r="B105" s="26"/>
      <c r="C105" s="786"/>
      <c r="D105" s="26"/>
      <c r="E105" s="26"/>
      <c r="F105" s="26"/>
      <c r="G105" s="26"/>
      <c r="H105" s="26"/>
      <c r="I105" s="26"/>
    </row>
    <row r="106" spans="1:10" s="416" customFormat="1" ht="11.25" customHeight="1" x14ac:dyDescent="0.15">
      <c r="A106" s="756" t="s">
        <v>1380</v>
      </c>
      <c r="J106" s="871" t="s">
        <v>662</v>
      </c>
    </row>
  </sheetData>
  <mergeCells count="4">
    <mergeCell ref="A98:F98"/>
    <mergeCell ref="B3:I4"/>
    <mergeCell ref="B6:I7"/>
    <mergeCell ref="A99:I99"/>
  </mergeCells>
  <phoneticPr fontId="3" type="noConversion"/>
  <printOptions horizontalCentered="1"/>
  <pageMargins left="0.5" right="0.5" top="0.25" bottom="0.25" header="0.5" footer="0.5"/>
  <pageSetup scale="87" fitToHeight="2" orientation="landscape" r:id="rId1"/>
  <headerFooter alignWithMargins="0"/>
  <rowBreaks count="1" manualBreakCount="1">
    <brk id="60"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8"/>
    <pageSetUpPr fitToPage="1"/>
  </sheetPr>
  <dimension ref="A1:O63"/>
  <sheetViews>
    <sheetView view="pageBreakPreview" zoomScaleNormal="100" zoomScaleSheetLayoutView="100" workbookViewId="0">
      <selection activeCell="J116" sqref="J116"/>
    </sheetView>
  </sheetViews>
  <sheetFormatPr defaultRowHeight="12.75" x14ac:dyDescent="0.2"/>
  <cols>
    <col min="1" max="1" width="7.42578125" style="5" customWidth="1"/>
    <col min="2" max="2" width="9.42578125" style="5" customWidth="1"/>
    <col min="3" max="3" width="9.7109375" style="5" customWidth="1"/>
    <col min="4" max="4" width="10.7109375" style="5" customWidth="1"/>
    <col min="5" max="5" width="12.7109375" style="5" customWidth="1"/>
    <col min="6" max="6" width="11.42578125" style="5" customWidth="1"/>
    <col min="7" max="7" width="9.5703125" style="5" bestFit="1" customWidth="1"/>
    <col min="8" max="8" width="10.85546875" style="5" customWidth="1"/>
    <col min="9" max="9" width="9.85546875" style="5" customWidth="1"/>
    <col min="10" max="10" width="10.28515625" style="5" customWidth="1"/>
    <col min="11" max="11" width="0.85546875" style="5" customWidth="1"/>
    <col min="12" max="12" width="12.7109375" style="5" customWidth="1"/>
    <col min="14" max="14" width="7.42578125" bestFit="1" customWidth="1"/>
  </cols>
  <sheetData>
    <row r="1" spans="1:15" ht="15.75" x14ac:dyDescent="0.25">
      <c r="A1" s="123" t="s">
        <v>326</v>
      </c>
      <c r="B1" s="149"/>
      <c r="C1" s="149"/>
      <c r="D1" s="149"/>
      <c r="E1" s="149"/>
      <c r="F1" s="149"/>
      <c r="G1" s="149"/>
      <c r="H1" s="149"/>
      <c r="I1" s="149"/>
      <c r="J1" s="149"/>
      <c r="K1" s="124"/>
      <c r="L1" s="124"/>
    </row>
    <row r="2" spans="1:15" ht="8.25" customHeight="1" x14ac:dyDescent="0.2">
      <c r="K2"/>
      <c r="L2"/>
    </row>
    <row r="3" spans="1:15" s="128" customFormat="1" ht="15" customHeight="1" x14ac:dyDescent="0.25">
      <c r="A3" s="150" t="s">
        <v>287</v>
      </c>
      <c r="B3" s="151"/>
      <c r="C3" s="1112"/>
      <c r="D3" s="125"/>
      <c r="E3" s="1113" t="str">
        <f>IF('Cost Summary Forms'!E3&gt;0,'Cost Summary Forms'!E3,"")</f>
        <v/>
      </c>
      <c r="F3" s="125"/>
      <c r="G3" s="125"/>
      <c r="H3" s="125"/>
      <c r="K3" s="152" t="s">
        <v>289</v>
      </c>
      <c r="L3" s="1113" t="str">
        <f>IF('Cost Summary Forms'!J1&gt;0,'Cost Summary Forms'!J1,"")</f>
        <v/>
      </c>
    </row>
    <row r="4" spans="1:15" ht="6" customHeight="1" x14ac:dyDescent="0.2">
      <c r="H4" s="34"/>
      <c r="I4" s="34"/>
      <c r="K4"/>
      <c r="L4"/>
    </row>
    <row r="5" spans="1:15" ht="7.5" customHeight="1" x14ac:dyDescent="0.2">
      <c r="K5"/>
      <c r="L5"/>
    </row>
    <row r="6" spans="1:15" ht="19.5" customHeight="1" x14ac:dyDescent="0.2">
      <c r="A6" s="182" t="s">
        <v>327</v>
      </c>
      <c r="K6"/>
      <c r="L6" s="183" t="s">
        <v>472</v>
      </c>
    </row>
    <row r="7" spans="1:15" s="132" customFormat="1" ht="12" customHeight="1" x14ac:dyDescent="0.25">
      <c r="A7" s="153">
        <v>12.01</v>
      </c>
      <c r="B7" s="130" t="s">
        <v>229</v>
      </c>
      <c r="C7" s="154"/>
      <c r="D7" s="154"/>
      <c r="E7" s="164"/>
      <c r="F7" s="164"/>
      <c r="G7" s="164"/>
      <c r="H7" s="169"/>
      <c r="I7" s="161"/>
      <c r="J7" s="148"/>
      <c r="L7" s="183" t="s">
        <v>103</v>
      </c>
    </row>
    <row r="8" spans="1:15" s="128" customFormat="1" ht="12" customHeight="1" x14ac:dyDescent="0.25">
      <c r="A8" s="156"/>
      <c r="B8" s="1192" t="s">
        <v>1382</v>
      </c>
      <c r="C8" s="170"/>
      <c r="D8" s="170"/>
      <c r="E8" s="134"/>
      <c r="F8" s="134"/>
      <c r="H8" s="134" t="s">
        <v>472</v>
      </c>
      <c r="I8" s="134" t="s">
        <v>47</v>
      </c>
      <c r="J8" s="134" t="s">
        <v>470</v>
      </c>
      <c r="K8" s="127"/>
    </row>
    <row r="9" spans="1:15" s="132" customFormat="1" ht="12" customHeight="1" x14ac:dyDescent="0.25">
      <c r="A9" s="158"/>
      <c r="B9" s="134" t="s">
        <v>12</v>
      </c>
      <c r="C9" s="134" t="s">
        <v>53</v>
      </c>
      <c r="D9" s="134" t="s">
        <v>333</v>
      </c>
      <c r="E9" s="134" t="s">
        <v>334</v>
      </c>
      <c r="F9" s="134" t="s">
        <v>336</v>
      </c>
      <c r="G9" s="134" t="s">
        <v>469</v>
      </c>
      <c r="H9" s="134" t="s">
        <v>331</v>
      </c>
      <c r="I9" s="134" t="s">
        <v>45</v>
      </c>
      <c r="J9" s="134" t="s">
        <v>466</v>
      </c>
      <c r="K9" s="171"/>
      <c r="L9" s="131"/>
      <c r="M9" s="135"/>
      <c r="N9" s="143"/>
      <c r="O9" s="143"/>
    </row>
    <row r="10" spans="1:15" s="132" customFormat="1" ht="12" customHeight="1" x14ac:dyDescent="0.25">
      <c r="A10" s="158"/>
      <c r="B10" s="134" t="s">
        <v>328</v>
      </c>
      <c r="C10" s="134" t="s">
        <v>329</v>
      </c>
      <c r="D10" s="134" t="s">
        <v>332</v>
      </c>
      <c r="E10" s="134" t="s">
        <v>335</v>
      </c>
      <c r="F10" s="134" t="s">
        <v>332</v>
      </c>
      <c r="G10" s="134" t="s">
        <v>464</v>
      </c>
      <c r="H10" s="134" t="s">
        <v>328</v>
      </c>
      <c r="I10" s="134" t="s">
        <v>46</v>
      </c>
      <c r="J10" s="136" t="s">
        <v>478</v>
      </c>
      <c r="K10" s="161"/>
      <c r="L10" s="128"/>
      <c r="M10" s="135"/>
      <c r="N10" s="143"/>
      <c r="O10" s="143"/>
    </row>
    <row r="11" spans="1:15" s="132" customFormat="1" ht="12" customHeight="1" x14ac:dyDescent="0.25">
      <c r="A11" s="158"/>
      <c r="B11" s="137"/>
      <c r="C11" s="139"/>
      <c r="D11" s="138"/>
      <c r="E11" s="138"/>
      <c r="F11" s="138">
        <f t="shared" ref="F11:F19" si="0">D11+E11</f>
        <v>0</v>
      </c>
      <c r="G11" s="139"/>
      <c r="H11" s="542"/>
      <c r="I11" s="140"/>
      <c r="J11" s="137"/>
      <c r="K11" s="161"/>
      <c r="L11" s="146">
        <f>(C11*F11)+(C12*F12)+(C13*F13)+(C14*F14)+(C15*F15)+(C16*F16)+(C17*F17)+(C18*F18)+(C19*F19)</f>
        <v>0</v>
      </c>
      <c r="M11" s="135"/>
      <c r="N11" s="143"/>
      <c r="O11" s="143"/>
    </row>
    <row r="12" spans="1:15" s="132" customFormat="1" ht="12" customHeight="1" x14ac:dyDescent="0.25">
      <c r="A12" s="158"/>
      <c r="B12" s="137"/>
      <c r="C12" s="139"/>
      <c r="D12" s="138"/>
      <c r="E12" s="138"/>
      <c r="F12" s="138">
        <f t="shared" si="0"/>
        <v>0</v>
      </c>
      <c r="G12" s="139"/>
      <c r="H12" s="542"/>
      <c r="I12" s="140"/>
      <c r="J12" s="137"/>
      <c r="K12" s="161"/>
      <c r="L12" s="148"/>
      <c r="M12" s="141"/>
      <c r="N12" s="143"/>
      <c r="O12" s="143"/>
    </row>
    <row r="13" spans="1:15" s="132" customFormat="1" ht="12" customHeight="1" x14ac:dyDescent="0.25">
      <c r="A13" s="158"/>
      <c r="B13" s="137"/>
      <c r="C13" s="139"/>
      <c r="D13" s="138"/>
      <c r="E13" s="138"/>
      <c r="F13" s="138">
        <f t="shared" si="0"/>
        <v>0</v>
      </c>
      <c r="G13" s="139"/>
      <c r="H13" s="542"/>
      <c r="I13" s="140"/>
      <c r="J13" s="137"/>
      <c r="K13" s="161"/>
      <c r="L13" s="148"/>
    </row>
    <row r="14" spans="1:15" s="132" customFormat="1" ht="12" customHeight="1" x14ac:dyDescent="0.25">
      <c r="A14" s="158"/>
      <c r="B14" s="137"/>
      <c r="C14" s="139"/>
      <c r="D14" s="138"/>
      <c r="E14" s="138"/>
      <c r="F14" s="138">
        <f t="shared" si="0"/>
        <v>0</v>
      </c>
      <c r="G14" s="139"/>
      <c r="H14" s="542"/>
      <c r="I14" s="140"/>
      <c r="J14" s="137"/>
      <c r="K14" s="161"/>
      <c r="L14" s="148"/>
      <c r="M14" s="141"/>
      <c r="N14" s="143"/>
      <c r="O14" s="143"/>
    </row>
    <row r="15" spans="1:15" s="132" customFormat="1" ht="12" customHeight="1" x14ac:dyDescent="0.25">
      <c r="A15" s="158"/>
      <c r="B15" s="137"/>
      <c r="C15" s="139"/>
      <c r="D15" s="138"/>
      <c r="E15" s="138"/>
      <c r="F15" s="138">
        <f t="shared" si="0"/>
        <v>0</v>
      </c>
      <c r="G15" s="139"/>
      <c r="H15" s="542"/>
      <c r="I15" s="140"/>
      <c r="J15" s="137"/>
      <c r="K15" s="161"/>
      <c r="L15" s="148"/>
    </row>
    <row r="16" spans="1:15" s="132" customFormat="1" ht="12" customHeight="1" x14ac:dyDescent="0.25">
      <c r="B16" s="137"/>
      <c r="C16" s="139"/>
      <c r="D16" s="138"/>
      <c r="E16" s="138"/>
      <c r="F16" s="138">
        <f t="shared" si="0"/>
        <v>0</v>
      </c>
      <c r="G16" s="139"/>
      <c r="H16" s="542"/>
      <c r="I16" s="140"/>
      <c r="J16" s="137"/>
      <c r="K16" s="161"/>
      <c r="L16" s="148"/>
    </row>
    <row r="17" spans="1:15" s="132" customFormat="1" ht="12" customHeight="1" x14ac:dyDescent="0.25">
      <c r="A17" s="158"/>
      <c r="B17" s="137"/>
      <c r="C17" s="139"/>
      <c r="D17" s="138"/>
      <c r="E17" s="138"/>
      <c r="F17" s="138">
        <f t="shared" si="0"/>
        <v>0</v>
      </c>
      <c r="G17" s="139"/>
      <c r="H17" s="542"/>
      <c r="I17" s="140"/>
      <c r="J17" s="137"/>
      <c r="K17" s="161"/>
      <c r="L17" s="148"/>
      <c r="M17" s="141"/>
      <c r="N17" s="143"/>
      <c r="O17" s="143"/>
    </row>
    <row r="18" spans="1:15" s="132" customFormat="1" ht="12" customHeight="1" x14ac:dyDescent="0.25">
      <c r="A18" s="158"/>
      <c r="B18" s="137"/>
      <c r="C18" s="139"/>
      <c r="D18" s="138"/>
      <c r="E18" s="138"/>
      <c r="F18" s="138">
        <f t="shared" si="0"/>
        <v>0</v>
      </c>
      <c r="G18" s="139"/>
      <c r="H18" s="542"/>
      <c r="I18" s="140"/>
      <c r="J18" s="137"/>
      <c r="K18" s="161"/>
      <c r="L18" s="148"/>
    </row>
    <row r="19" spans="1:15" s="132" customFormat="1" ht="12" customHeight="1" x14ac:dyDescent="0.25">
      <c r="B19" s="137"/>
      <c r="C19" s="139"/>
      <c r="D19" s="138"/>
      <c r="E19" s="138"/>
      <c r="F19" s="138">
        <f t="shared" si="0"/>
        <v>0</v>
      </c>
      <c r="G19" s="139"/>
      <c r="H19" s="542"/>
      <c r="I19" s="140"/>
      <c r="J19" s="137"/>
      <c r="K19" s="161"/>
      <c r="L19" s="148"/>
    </row>
    <row r="20" spans="1:15" s="132" customFormat="1" ht="12" customHeight="1" x14ac:dyDescent="0.25">
      <c r="B20" s="145" t="s">
        <v>471</v>
      </c>
      <c r="C20" s="155"/>
      <c r="D20" s="154"/>
      <c r="E20" s="175"/>
      <c r="F20" s="141"/>
      <c r="G20" s="176"/>
      <c r="H20" s="175"/>
      <c r="I20" s="161"/>
      <c r="J20" s="148"/>
    </row>
    <row r="21" spans="1:15" s="132" customFormat="1" ht="12" customHeight="1" x14ac:dyDescent="0.25">
      <c r="A21" s="158"/>
      <c r="B21" s="178" t="s">
        <v>207</v>
      </c>
      <c r="C21" s="155"/>
      <c r="D21" s="154"/>
      <c r="E21" s="175"/>
      <c r="F21" s="141"/>
      <c r="G21" s="176"/>
      <c r="H21" s="175"/>
      <c r="I21" s="161"/>
      <c r="J21" s="148"/>
    </row>
    <row r="22" spans="1:15" s="132" customFormat="1" ht="12" customHeight="1" x14ac:dyDescent="0.25">
      <c r="A22" s="158"/>
      <c r="B22" s="178" t="s">
        <v>213</v>
      </c>
      <c r="C22" s="155"/>
      <c r="D22" s="154"/>
      <c r="E22" s="175"/>
      <c r="F22" s="141"/>
      <c r="G22" s="176"/>
      <c r="H22" s="175"/>
      <c r="I22" s="161"/>
      <c r="J22" s="148"/>
    </row>
    <row r="23" spans="1:15" s="132" customFormat="1" ht="12" customHeight="1" x14ac:dyDescent="0.25">
      <c r="A23" s="158"/>
      <c r="B23" s="159" t="s">
        <v>1387</v>
      </c>
      <c r="C23" s="155"/>
      <c r="D23" s="154"/>
      <c r="E23" s="175"/>
      <c r="F23" s="141"/>
      <c r="G23" s="176"/>
      <c r="H23" s="175"/>
      <c r="I23" s="161"/>
      <c r="J23" s="148"/>
    </row>
    <row r="24" spans="1:15" s="132" customFormat="1" ht="12" customHeight="1" x14ac:dyDescent="0.25">
      <c r="A24" s="158"/>
      <c r="B24" s="159" t="s">
        <v>1388</v>
      </c>
      <c r="C24" s="155"/>
      <c r="D24" s="154"/>
      <c r="E24" s="175"/>
      <c r="F24" s="141"/>
      <c r="G24" s="176"/>
      <c r="H24" s="175"/>
      <c r="I24" s="161"/>
      <c r="J24" s="148"/>
    </row>
    <row r="25" spans="1:15" s="132" customFormat="1" ht="12" customHeight="1" x14ac:dyDescent="0.25">
      <c r="A25" s="158"/>
      <c r="B25" s="159" t="s">
        <v>1389</v>
      </c>
      <c r="C25" s="155"/>
      <c r="D25" s="154"/>
      <c r="E25" s="175"/>
      <c r="F25" s="141"/>
      <c r="G25" s="176"/>
      <c r="H25" s="175"/>
      <c r="I25" s="161"/>
      <c r="J25" s="148"/>
    </row>
    <row r="26" spans="1:15" s="132" customFormat="1" ht="11.25" customHeight="1" x14ac:dyDescent="0.25">
      <c r="A26" s="158"/>
      <c r="B26" s="159"/>
      <c r="C26" s="155"/>
      <c r="D26" s="154"/>
      <c r="E26" s="175"/>
      <c r="F26" s="141"/>
      <c r="G26" s="176"/>
      <c r="H26" s="175"/>
      <c r="I26" s="161"/>
      <c r="J26" s="148"/>
    </row>
    <row r="27" spans="1:15" s="132" customFormat="1" ht="11.25" customHeight="1" x14ac:dyDescent="0.25">
      <c r="A27" s="158"/>
      <c r="B27" s="159"/>
      <c r="C27" s="155"/>
      <c r="D27" s="154"/>
      <c r="E27" s="175"/>
      <c r="F27" s="141"/>
      <c r="G27" s="176"/>
      <c r="H27" s="175"/>
      <c r="I27" s="161"/>
      <c r="J27" s="148"/>
    </row>
    <row r="28" spans="1:15" s="132" customFormat="1" ht="12" customHeight="1" x14ac:dyDescent="0.25">
      <c r="A28" s="153">
        <v>12.03</v>
      </c>
      <c r="B28" s="130" t="s">
        <v>424</v>
      </c>
      <c r="C28" s="154"/>
      <c r="D28" s="154"/>
      <c r="E28" s="155"/>
      <c r="F28" s="155"/>
      <c r="G28" s="155"/>
      <c r="H28" s="155"/>
      <c r="I28" s="155"/>
      <c r="K28" s="135"/>
      <c r="M28" s="143"/>
    </row>
    <row r="29" spans="1:15" s="128" customFormat="1" ht="12" customHeight="1" x14ac:dyDescent="0.25">
      <c r="A29" s="156"/>
      <c r="B29" s="1192" t="s">
        <v>1383</v>
      </c>
      <c r="C29" s="134"/>
      <c r="D29" s="151"/>
      <c r="H29" s="134" t="s">
        <v>472</v>
      </c>
      <c r="I29" s="134" t="s">
        <v>47</v>
      </c>
      <c r="J29" s="134" t="s">
        <v>470</v>
      </c>
      <c r="K29" s="127"/>
      <c r="L29" s="151"/>
      <c r="M29" s="144"/>
    </row>
    <row r="30" spans="1:15" s="132" customFormat="1" ht="12" customHeight="1" x14ac:dyDescent="0.25">
      <c r="A30" s="158"/>
      <c r="B30" s="134" t="s">
        <v>337</v>
      </c>
      <c r="C30" s="134" t="s">
        <v>342</v>
      </c>
      <c r="D30" s="134" t="s">
        <v>458</v>
      </c>
      <c r="E30" s="134" t="s">
        <v>341</v>
      </c>
      <c r="F30" s="134" t="s">
        <v>341</v>
      </c>
      <c r="G30" s="134" t="s">
        <v>469</v>
      </c>
      <c r="H30" s="134" t="s">
        <v>331</v>
      </c>
      <c r="I30" s="134" t="s">
        <v>45</v>
      </c>
      <c r="J30" s="134" t="s">
        <v>466</v>
      </c>
      <c r="K30" s="171"/>
      <c r="L30" s="131"/>
      <c r="M30" s="135"/>
      <c r="N30" s="143"/>
      <c r="O30" s="143"/>
    </row>
    <row r="31" spans="1:15" s="132" customFormat="1" ht="12" customHeight="1" x14ac:dyDescent="0.25">
      <c r="A31" s="158"/>
      <c r="B31" s="134" t="s">
        <v>461</v>
      </c>
      <c r="C31" s="134" t="s">
        <v>338</v>
      </c>
      <c r="D31" s="134" t="s">
        <v>339</v>
      </c>
      <c r="E31" s="134" t="s">
        <v>700</v>
      </c>
      <c r="F31" s="134" t="s">
        <v>464</v>
      </c>
      <c r="G31" s="134" t="s">
        <v>464</v>
      </c>
      <c r="H31" s="134" t="s">
        <v>328</v>
      </c>
      <c r="I31" s="134" t="s">
        <v>46</v>
      </c>
      <c r="J31" s="136" t="s">
        <v>478</v>
      </c>
      <c r="K31" s="161"/>
      <c r="L31" s="128"/>
      <c r="M31" s="135"/>
      <c r="N31" s="143"/>
      <c r="O31" s="143"/>
    </row>
    <row r="32" spans="1:15" s="132" customFormat="1" ht="12" customHeight="1" x14ac:dyDescent="0.25">
      <c r="A32" s="158"/>
      <c r="B32" s="137"/>
      <c r="C32" s="139"/>
      <c r="D32" s="138"/>
      <c r="E32" s="543"/>
      <c r="F32" s="139"/>
      <c r="G32" s="139"/>
      <c r="H32" s="542"/>
      <c r="I32" s="140"/>
      <c r="J32" s="137"/>
      <c r="K32" s="161"/>
      <c r="L32" s="146">
        <f>(C32*D32)+(C33*D33)+(C34*D34)+(C35*D35)+(C36*D36)+(C37*D37)+(C38*D38)+(C39*D39)</f>
        <v>0</v>
      </c>
      <c r="M32" s="135"/>
      <c r="N32" s="143"/>
      <c r="O32" s="143"/>
    </row>
    <row r="33" spans="1:15" s="132" customFormat="1" ht="12" customHeight="1" x14ac:dyDescent="0.25">
      <c r="A33" s="158"/>
      <c r="B33" s="137"/>
      <c r="C33" s="139"/>
      <c r="D33" s="138"/>
      <c r="E33" s="543"/>
      <c r="F33" s="139"/>
      <c r="G33" s="139"/>
      <c r="H33" s="542"/>
      <c r="I33" s="140"/>
      <c r="J33" s="137"/>
      <c r="K33" s="161"/>
      <c r="L33" s="148"/>
      <c r="M33" s="141"/>
      <c r="N33" s="143"/>
      <c r="O33" s="143"/>
    </row>
    <row r="34" spans="1:15" s="132" customFormat="1" ht="12" customHeight="1" x14ac:dyDescent="0.25">
      <c r="A34" s="158"/>
      <c r="B34" s="137"/>
      <c r="C34" s="139"/>
      <c r="D34" s="138"/>
      <c r="E34" s="543"/>
      <c r="F34" s="139"/>
      <c r="G34" s="139"/>
      <c r="H34" s="542"/>
      <c r="I34" s="140"/>
      <c r="J34" s="137"/>
      <c r="K34" s="161"/>
      <c r="L34" s="148"/>
      <c r="M34" s="141"/>
      <c r="N34" s="143"/>
      <c r="O34" s="143"/>
    </row>
    <row r="35" spans="1:15" s="132" customFormat="1" ht="12" customHeight="1" x14ac:dyDescent="0.25">
      <c r="A35" s="158"/>
      <c r="B35" s="137"/>
      <c r="C35" s="139"/>
      <c r="D35" s="138"/>
      <c r="E35" s="543"/>
      <c r="F35" s="139"/>
      <c r="G35" s="139"/>
      <c r="H35" s="542"/>
      <c r="I35" s="140"/>
      <c r="J35" s="137"/>
      <c r="K35" s="161"/>
      <c r="L35" s="148"/>
      <c r="M35" s="141"/>
      <c r="N35" s="143"/>
      <c r="O35" s="143"/>
    </row>
    <row r="36" spans="1:15" s="132" customFormat="1" ht="12" customHeight="1" x14ac:dyDescent="0.25">
      <c r="A36" s="158"/>
      <c r="B36" s="137"/>
      <c r="C36" s="139"/>
      <c r="D36" s="138"/>
      <c r="E36" s="543"/>
      <c r="F36" s="139"/>
      <c r="G36" s="139"/>
      <c r="H36" s="542"/>
      <c r="I36" s="140"/>
      <c r="J36" s="137"/>
      <c r="K36" s="161"/>
      <c r="L36" s="148"/>
    </row>
    <row r="37" spans="1:15" s="132" customFormat="1" ht="12" customHeight="1" x14ac:dyDescent="0.25">
      <c r="B37" s="137"/>
      <c r="C37" s="139"/>
      <c r="D37" s="138"/>
      <c r="E37" s="543"/>
      <c r="F37" s="139"/>
      <c r="G37" s="139"/>
      <c r="H37" s="542"/>
      <c r="I37" s="140"/>
      <c r="J37" s="137"/>
      <c r="K37" s="161"/>
      <c r="L37" s="148"/>
    </row>
    <row r="38" spans="1:15" s="132" customFormat="1" ht="12" customHeight="1" x14ac:dyDescent="0.25">
      <c r="A38" s="158"/>
      <c r="B38" s="137"/>
      <c r="C38" s="139"/>
      <c r="D38" s="138"/>
      <c r="E38" s="543"/>
      <c r="F38" s="139"/>
      <c r="G38" s="139"/>
      <c r="H38" s="542"/>
      <c r="I38" s="140"/>
      <c r="J38" s="137"/>
      <c r="K38" s="161"/>
      <c r="L38" s="148"/>
    </row>
    <row r="39" spans="1:15" s="132" customFormat="1" ht="12" customHeight="1" x14ac:dyDescent="0.25">
      <c r="B39" s="137"/>
      <c r="C39" s="139"/>
      <c r="D39" s="138"/>
      <c r="E39" s="543"/>
      <c r="F39" s="139"/>
      <c r="G39" s="139"/>
      <c r="H39" s="542"/>
      <c r="I39" s="140"/>
      <c r="J39" s="137"/>
      <c r="K39" s="161"/>
      <c r="L39" s="148"/>
    </row>
    <row r="40" spans="1:15" s="132" customFormat="1" ht="12" customHeight="1" x14ac:dyDescent="0.25">
      <c r="B40" s="145" t="s">
        <v>471</v>
      </c>
      <c r="C40" s="181"/>
      <c r="D40" s="179"/>
      <c r="E40" s="544"/>
      <c r="F40" s="544"/>
      <c r="G40" s="544"/>
      <c r="I40" s="176"/>
      <c r="J40" s="175"/>
      <c r="K40" s="161"/>
      <c r="L40" s="148"/>
    </row>
    <row r="41" spans="1:15" s="132" customFormat="1" ht="12" customHeight="1" x14ac:dyDescent="0.25">
      <c r="A41" s="158"/>
      <c r="B41" s="178" t="s">
        <v>344</v>
      </c>
      <c r="C41" s="155"/>
      <c r="D41" s="155"/>
      <c r="M41" s="143"/>
    </row>
    <row r="42" spans="1:15" s="132" customFormat="1" ht="12" customHeight="1" x14ac:dyDescent="0.25">
      <c r="A42" s="158"/>
      <c r="B42" s="178" t="s">
        <v>213</v>
      </c>
      <c r="C42" s="160"/>
      <c r="D42" s="155"/>
      <c r="E42" s="155"/>
      <c r="F42" s="155"/>
      <c r="G42" s="141"/>
      <c r="H42" s="155"/>
      <c r="I42" s="161"/>
      <c r="L42" s="155"/>
    </row>
    <row r="43" spans="1:15" s="132" customFormat="1" ht="11.25" customHeight="1" x14ac:dyDescent="0.25">
      <c r="A43" s="158"/>
      <c r="B43" s="159" t="s">
        <v>1390</v>
      </c>
      <c r="C43" s="155"/>
      <c r="D43" s="154"/>
      <c r="E43" s="175"/>
      <c r="F43" s="141"/>
      <c r="G43" s="176"/>
      <c r="H43" s="175"/>
      <c r="I43" s="161"/>
      <c r="J43" s="148"/>
    </row>
    <row r="44" spans="1:15" x14ac:dyDescent="0.2">
      <c r="B44" s="159" t="s">
        <v>343</v>
      </c>
    </row>
    <row r="45" spans="1:15" x14ac:dyDescent="0.2">
      <c r="B45" s="159" t="s">
        <v>345</v>
      </c>
    </row>
    <row r="47" spans="1:15" ht="15" x14ac:dyDescent="0.25">
      <c r="A47" s="153">
        <v>12.05</v>
      </c>
      <c r="B47" s="130" t="s">
        <v>1384</v>
      </c>
      <c r="C47" s="154"/>
      <c r="D47" s="154"/>
      <c r="E47" s="164"/>
      <c r="F47" s="164"/>
      <c r="G47" s="164"/>
      <c r="H47" s="169"/>
      <c r="I47" s="161"/>
      <c r="J47" s="148"/>
      <c r="K47" s="132"/>
      <c r="L47" s="183" t="s">
        <v>103</v>
      </c>
    </row>
    <row r="48" spans="1:15" ht="15" x14ac:dyDescent="0.25">
      <c r="A48" s="156"/>
      <c r="B48" s="1192" t="s">
        <v>1385</v>
      </c>
      <c r="C48" s="170"/>
      <c r="D48" s="170"/>
      <c r="E48" s="1195" t="s">
        <v>472</v>
      </c>
      <c r="F48" s="1195" t="s">
        <v>47</v>
      </c>
      <c r="G48" s="1195" t="s">
        <v>470</v>
      </c>
      <c r="H48" s="127"/>
      <c r="I48" s="128"/>
      <c r="J48"/>
      <c r="K48"/>
      <c r="L48"/>
    </row>
    <row r="49" spans="1:12" ht="15" x14ac:dyDescent="0.25">
      <c r="A49" s="158"/>
      <c r="B49" s="1195" t="s">
        <v>12</v>
      </c>
      <c r="C49" s="1195" t="s">
        <v>336</v>
      </c>
      <c r="D49" s="1195" t="s">
        <v>469</v>
      </c>
      <c r="E49" s="1195" t="s">
        <v>331</v>
      </c>
      <c r="F49" s="1195" t="s">
        <v>45</v>
      </c>
      <c r="G49" s="1195" t="s">
        <v>466</v>
      </c>
      <c r="H49" s="171"/>
      <c r="I49" s="131"/>
      <c r="J49"/>
      <c r="K49"/>
      <c r="L49"/>
    </row>
    <row r="50" spans="1:12" ht="15" x14ac:dyDescent="0.25">
      <c r="A50" s="158"/>
      <c r="B50" s="1195" t="s">
        <v>328</v>
      </c>
      <c r="C50" s="1195" t="s">
        <v>1386</v>
      </c>
      <c r="D50" s="1195" t="s">
        <v>464</v>
      </c>
      <c r="E50" s="1195" t="s">
        <v>328</v>
      </c>
      <c r="F50" s="1195" t="s">
        <v>46</v>
      </c>
      <c r="G50" s="1197" t="s">
        <v>478</v>
      </c>
      <c r="H50" s="161"/>
      <c r="I50" s="128"/>
      <c r="J50"/>
      <c r="K50"/>
      <c r="L50"/>
    </row>
    <row r="51" spans="1:12" ht="15" x14ac:dyDescent="0.25">
      <c r="A51" s="158"/>
      <c r="B51" s="137"/>
      <c r="C51" s="138"/>
      <c r="D51" s="139"/>
      <c r="E51" s="542"/>
      <c r="F51" s="140"/>
      <c r="G51" s="137"/>
      <c r="H51" s="161"/>
      <c r="J51"/>
      <c r="K51"/>
      <c r="L51" s="146">
        <f>(SUM(C51:C59))</f>
        <v>0</v>
      </c>
    </row>
    <row r="52" spans="1:12" ht="15" x14ac:dyDescent="0.25">
      <c r="A52" s="158"/>
      <c r="B52" s="137"/>
      <c r="C52" s="138"/>
      <c r="D52" s="139"/>
      <c r="E52" s="542"/>
      <c r="F52" s="140"/>
      <c r="G52" s="137"/>
      <c r="H52" s="161"/>
      <c r="I52" s="148"/>
      <c r="J52"/>
      <c r="K52"/>
      <c r="L52"/>
    </row>
    <row r="53" spans="1:12" ht="15" x14ac:dyDescent="0.25">
      <c r="A53" s="158"/>
      <c r="B53" s="137"/>
      <c r="C53" s="138"/>
      <c r="D53" s="139"/>
      <c r="E53" s="542"/>
      <c r="F53" s="140"/>
      <c r="G53" s="137"/>
      <c r="H53" s="161"/>
      <c r="I53" s="148"/>
      <c r="J53"/>
      <c r="K53"/>
      <c r="L53"/>
    </row>
    <row r="54" spans="1:12" ht="15" x14ac:dyDescent="0.25">
      <c r="A54" s="158"/>
      <c r="B54" s="137"/>
      <c r="C54" s="138"/>
      <c r="D54" s="139"/>
      <c r="E54" s="542"/>
      <c r="F54" s="140"/>
      <c r="G54" s="137"/>
      <c r="H54" s="161"/>
      <c r="I54" s="148"/>
      <c r="J54"/>
      <c r="K54"/>
      <c r="L54"/>
    </row>
    <row r="55" spans="1:12" ht="15" x14ac:dyDescent="0.25">
      <c r="A55" s="158"/>
      <c r="B55" s="137"/>
      <c r="C55" s="138"/>
      <c r="D55" s="139"/>
      <c r="E55" s="542"/>
      <c r="F55" s="140"/>
      <c r="G55" s="137"/>
      <c r="H55" s="161"/>
      <c r="I55" s="148"/>
      <c r="J55"/>
      <c r="K55"/>
      <c r="L55"/>
    </row>
    <row r="56" spans="1:12" ht="15" x14ac:dyDescent="0.25">
      <c r="A56" s="132"/>
      <c r="B56" s="137"/>
      <c r="C56" s="138"/>
      <c r="D56" s="139"/>
      <c r="E56" s="542"/>
      <c r="F56" s="140"/>
      <c r="G56" s="137"/>
      <c r="H56" s="161"/>
      <c r="I56" s="148"/>
      <c r="J56"/>
      <c r="K56"/>
      <c r="L56"/>
    </row>
    <row r="57" spans="1:12" ht="15" x14ac:dyDescent="0.25">
      <c r="A57" s="158"/>
      <c r="B57" s="137"/>
      <c r="C57" s="138"/>
      <c r="D57" s="139"/>
      <c r="E57" s="542"/>
      <c r="F57" s="140"/>
      <c r="G57" s="137"/>
      <c r="H57" s="161"/>
      <c r="I57" s="148"/>
      <c r="J57"/>
      <c r="K57"/>
      <c r="L57"/>
    </row>
    <row r="58" spans="1:12" ht="15" x14ac:dyDescent="0.25">
      <c r="A58" s="158"/>
      <c r="B58" s="137"/>
      <c r="C58" s="138"/>
      <c r="D58" s="139"/>
      <c r="E58" s="542"/>
      <c r="F58" s="140"/>
      <c r="G58" s="137"/>
      <c r="H58" s="161"/>
      <c r="I58" s="148"/>
      <c r="J58"/>
      <c r="K58"/>
      <c r="L58"/>
    </row>
    <row r="59" spans="1:12" ht="15" x14ac:dyDescent="0.25">
      <c r="A59" s="132"/>
      <c r="B59" s="137"/>
      <c r="C59" s="138"/>
      <c r="D59" s="139"/>
      <c r="E59" s="542"/>
      <c r="F59" s="140"/>
      <c r="G59" s="137"/>
      <c r="H59" s="161"/>
      <c r="I59" s="148"/>
      <c r="J59"/>
      <c r="K59"/>
      <c r="L59"/>
    </row>
    <row r="60" spans="1:12" ht="15" x14ac:dyDescent="0.25">
      <c r="A60" s="132"/>
      <c r="B60" s="145" t="s">
        <v>471</v>
      </c>
      <c r="C60" s="155"/>
      <c r="D60" s="154"/>
      <c r="E60" s="175"/>
      <c r="F60" s="141"/>
      <c r="G60" s="176"/>
      <c r="H60" s="175"/>
      <c r="I60" s="161"/>
      <c r="J60" s="148"/>
      <c r="K60" s="132"/>
      <c r="L60" s="132"/>
    </row>
    <row r="61" spans="1:12" ht="15" x14ac:dyDescent="0.25">
      <c r="A61" s="158"/>
      <c r="B61" s="178" t="s">
        <v>207</v>
      </c>
      <c r="C61" s="155"/>
      <c r="D61" s="154"/>
      <c r="E61" s="175"/>
      <c r="F61" s="141"/>
      <c r="G61" s="176"/>
      <c r="H61" s="175"/>
      <c r="I61" s="161"/>
      <c r="J61" s="148"/>
      <c r="K61" s="132"/>
      <c r="L61" s="132"/>
    </row>
    <row r="62" spans="1:12" ht="15" x14ac:dyDescent="0.25">
      <c r="A62" s="158"/>
      <c r="B62" s="178" t="s">
        <v>213</v>
      </c>
      <c r="C62" s="155"/>
      <c r="D62" s="154"/>
      <c r="E62" s="175"/>
      <c r="F62" s="141"/>
      <c r="G62" s="176"/>
      <c r="H62" s="175"/>
      <c r="I62" s="161"/>
      <c r="J62" s="148"/>
      <c r="K62" s="132"/>
      <c r="L62" s="132"/>
    </row>
    <row r="63" spans="1:12" ht="15" x14ac:dyDescent="0.25">
      <c r="A63" s="158"/>
      <c r="B63" s="159" t="s">
        <v>1389</v>
      </c>
      <c r="C63" s="155"/>
      <c r="D63" s="154"/>
      <c r="E63" s="175"/>
      <c r="F63" s="141"/>
      <c r="G63" s="176"/>
      <c r="H63" s="175"/>
      <c r="I63" s="161"/>
      <c r="J63" s="148"/>
      <c r="K63" s="132"/>
      <c r="L63" s="132"/>
    </row>
  </sheetData>
  <phoneticPr fontId="3" type="noConversion"/>
  <printOptions horizontalCentered="1"/>
  <pageMargins left="0.5" right="0.5" top="0.5" bottom="0.5" header="0.4" footer="0.5"/>
  <pageSetup scale="84" orientation="portrait" r:id="rId1"/>
  <headerFooter alignWithMargins="0">
    <oddFooter>&amp;L&amp;8DWM/UST - Claim 1-17-2017&amp;R&amp;8(See also 2017 RRD for Task Details)</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8"/>
    <pageSetUpPr fitToPage="1"/>
  </sheetPr>
  <dimension ref="A1:I68"/>
  <sheetViews>
    <sheetView view="pageBreakPreview" zoomScaleNormal="100" zoomScaleSheetLayoutView="100" workbookViewId="0">
      <selection activeCell="J116" sqref="J116"/>
    </sheetView>
  </sheetViews>
  <sheetFormatPr defaultRowHeight="12.75" x14ac:dyDescent="0.2"/>
  <cols>
    <col min="1" max="2" width="9.7109375" customWidth="1"/>
    <col min="3" max="3" width="23.85546875" customWidth="1"/>
    <col min="4" max="4" width="13.7109375" customWidth="1"/>
    <col min="5" max="5" width="14.140625" customWidth="1"/>
    <col min="6" max="6" width="14.7109375" customWidth="1"/>
    <col min="7" max="7" width="8.42578125" customWidth="1"/>
    <col min="8" max="8" width="6.85546875" style="129" customWidth="1"/>
    <col min="9" max="9" width="13" customWidth="1"/>
    <col min="10" max="10" width="1.85546875" customWidth="1"/>
  </cols>
  <sheetData>
    <row r="1" spans="1:9" s="184" customFormat="1" x14ac:dyDescent="0.2">
      <c r="A1" s="306" t="s">
        <v>635</v>
      </c>
      <c r="B1" s="1126" t="str">
        <f>IF('Cost Summary Forms'!J1&gt;0,'Cost Summary Forms'!J1,"")</f>
        <v/>
      </c>
      <c r="C1" s="185" t="s">
        <v>287</v>
      </c>
      <c r="D1" s="192"/>
      <c r="E1" s="1156" t="str">
        <f>IF('Cost Summary Forms'!E3&gt;0,'Cost Summary Forms'!E3,"")</f>
        <v/>
      </c>
      <c r="F1" s="192"/>
      <c r="G1" s="185" t="s">
        <v>507</v>
      </c>
      <c r="H1" s="556"/>
      <c r="I1" s="556" t="s">
        <v>467</v>
      </c>
    </row>
    <row r="2" spans="1:9" s="184" customFormat="1" ht="26.25" customHeight="1" x14ac:dyDescent="0.25">
      <c r="A2" s="123" t="s">
        <v>1162</v>
      </c>
      <c r="B2" s="124"/>
      <c r="C2" s="124"/>
      <c r="D2" s="124"/>
      <c r="E2" s="124"/>
      <c r="F2" s="189"/>
      <c r="G2" s="189"/>
      <c r="H2" s="189"/>
      <c r="I2" s="189"/>
    </row>
    <row r="3" spans="1:9" s="184" customFormat="1" ht="7.5" customHeight="1" x14ac:dyDescent="0.3">
      <c r="A3" s="192"/>
      <c r="B3" s="192"/>
      <c r="C3" s="192"/>
      <c r="D3" s="192"/>
      <c r="E3" s="192"/>
      <c r="F3" s="191"/>
      <c r="G3" s="192"/>
      <c r="H3" s="192"/>
      <c r="I3" s="191"/>
    </row>
    <row r="4" spans="1:9" ht="8.25" customHeight="1" thickBot="1" x14ac:dyDescent="0.25">
      <c r="C4" s="308"/>
      <c r="E4" s="309"/>
      <c r="F4" s="309"/>
      <c r="G4" s="309"/>
      <c r="H4" s="310"/>
      <c r="I4" s="309"/>
    </row>
    <row r="5" spans="1:9" s="5" customFormat="1" ht="15" thickBot="1" x14ac:dyDescent="0.25">
      <c r="A5" s="545" t="s">
        <v>363</v>
      </c>
      <c r="B5"/>
      <c r="C5" s="1149"/>
      <c r="D5" s="311"/>
      <c r="E5" s="313"/>
      <c r="F5" s="313"/>
      <c r="G5" s="1305" t="s">
        <v>1154</v>
      </c>
      <c r="H5" s="1305"/>
      <c r="I5" s="1305" t="s">
        <v>362</v>
      </c>
    </row>
    <row r="6" spans="1:9" s="1" customFormat="1" ht="7.5" customHeight="1" x14ac:dyDescent="0.2">
      <c r="A6" s="314"/>
      <c r="B6" s="518"/>
      <c r="C6" s="2"/>
      <c r="D6" s="314"/>
      <c r="E6" s="134"/>
      <c r="F6" s="134"/>
      <c r="G6" s="1305"/>
      <c r="H6" s="1305"/>
      <c r="I6" s="1305"/>
    </row>
    <row r="7" spans="1:9" s="1" customFormat="1" ht="11.25" customHeight="1" x14ac:dyDescent="0.25">
      <c r="A7" s="517"/>
      <c r="B7" s="518" t="s">
        <v>353</v>
      </c>
      <c r="C7" s="518"/>
      <c r="D7" s="519"/>
      <c r="E7" s="134"/>
      <c r="F7" s="134"/>
      <c r="G7" s="134" t="s">
        <v>468</v>
      </c>
      <c r="H7" s="134" t="s">
        <v>1079</v>
      </c>
      <c r="I7" s="134" t="s">
        <v>13</v>
      </c>
    </row>
    <row r="8" spans="1:9" s="1" customFormat="1" ht="11.25" customHeight="1" x14ac:dyDescent="0.2">
      <c r="A8" s="316"/>
      <c r="B8" s="518" t="s">
        <v>866</v>
      </c>
      <c r="C8" s="518" t="s">
        <v>346</v>
      </c>
      <c r="D8" s="519" t="s">
        <v>347</v>
      </c>
      <c r="E8" s="134" t="s">
        <v>360</v>
      </c>
      <c r="F8" s="134" t="s">
        <v>348</v>
      </c>
      <c r="G8" s="1383" t="s">
        <v>361</v>
      </c>
      <c r="H8" s="1383"/>
      <c r="I8" s="134" t="s">
        <v>355</v>
      </c>
    </row>
    <row r="9" spans="1:9" x14ac:dyDescent="0.2">
      <c r="A9" s="295" t="s">
        <v>352</v>
      </c>
      <c r="B9" s="317"/>
      <c r="C9" s="1119"/>
      <c r="D9" s="1148"/>
      <c r="E9" s="543"/>
      <c r="F9" s="139"/>
      <c r="G9" s="138"/>
      <c r="H9" s="139"/>
      <c r="I9" s="138"/>
    </row>
    <row r="10" spans="1:9" x14ac:dyDescent="0.2">
      <c r="A10" s="295" t="s">
        <v>356</v>
      </c>
      <c r="B10" s="317"/>
      <c r="C10" s="1119"/>
      <c r="D10" s="1148"/>
      <c r="E10" s="543"/>
      <c r="F10" s="139"/>
      <c r="G10" s="138"/>
      <c r="H10" s="139"/>
      <c r="I10" s="137"/>
    </row>
    <row r="11" spans="1:9" x14ac:dyDescent="0.2">
      <c r="A11" s="295" t="s">
        <v>357</v>
      </c>
      <c r="B11" s="317"/>
      <c r="C11" s="1119"/>
      <c r="D11" s="1148"/>
      <c r="E11" s="543"/>
      <c r="F11" s="139"/>
      <c r="G11" s="138"/>
      <c r="H11" s="139"/>
      <c r="I11" s="137"/>
    </row>
    <row r="12" spans="1:9" x14ac:dyDescent="0.2">
      <c r="A12" s="295" t="s">
        <v>358</v>
      </c>
      <c r="B12" s="317"/>
      <c r="C12" s="1119"/>
      <c r="D12" s="1148"/>
      <c r="E12" s="543"/>
      <c r="F12" s="139"/>
      <c r="G12" s="138"/>
      <c r="H12" s="139"/>
      <c r="I12" s="137"/>
    </row>
    <row r="13" spans="1:9" x14ac:dyDescent="0.2">
      <c r="A13" s="295" t="s">
        <v>359</v>
      </c>
      <c r="B13" s="317"/>
      <c r="C13" s="1119"/>
      <c r="D13" s="1148"/>
      <c r="E13" s="543"/>
      <c r="F13" s="139"/>
      <c r="G13" s="138"/>
      <c r="H13" s="139"/>
      <c r="I13" s="137"/>
    </row>
    <row r="14" spans="1:9" ht="7.5" customHeight="1" x14ac:dyDescent="0.2">
      <c r="A14" s="295"/>
      <c r="B14" s="295"/>
      <c r="C14" s="551"/>
      <c r="D14" s="552"/>
      <c r="E14" s="141"/>
      <c r="F14" s="176"/>
      <c r="G14" s="141"/>
      <c r="H14" s="141"/>
      <c r="I14" s="175"/>
    </row>
    <row r="15" spans="1:9" s="112" customFormat="1" ht="15" x14ac:dyDescent="0.25">
      <c r="A15" s="550" t="s">
        <v>1381</v>
      </c>
      <c r="B15" s="369"/>
      <c r="C15" s="369"/>
      <c r="D15" s="369"/>
      <c r="E15" s="320"/>
    </row>
    <row r="16" spans="1:9" s="129" customFormat="1" ht="12.75" customHeight="1" x14ac:dyDescent="0.2">
      <c r="A16" s="159" t="s">
        <v>354</v>
      </c>
      <c r="E16" s="141"/>
      <c r="F16" s="181"/>
      <c r="I16" s="323"/>
    </row>
    <row r="17" spans="1:9" s="332" customFormat="1" ht="13.5" customHeight="1" x14ac:dyDescent="0.2">
      <c r="A17" s="159" t="s">
        <v>1155</v>
      </c>
      <c r="D17" s="331"/>
      <c r="E17" s="333"/>
    </row>
    <row r="18" spans="1:9" s="332" customFormat="1" ht="13.5" customHeight="1" x14ac:dyDescent="0.2">
      <c r="A18" s="159" t="s">
        <v>1153</v>
      </c>
      <c r="D18" s="331"/>
      <c r="E18" s="333"/>
    </row>
    <row r="19" spans="1:9" s="332" customFormat="1" ht="7.5" customHeight="1" x14ac:dyDescent="0.3">
      <c r="A19" s="192"/>
      <c r="B19" s="192"/>
      <c r="C19" s="192"/>
      <c r="D19" s="192"/>
      <c r="E19" s="192"/>
      <c r="F19" s="191"/>
      <c r="G19" s="192"/>
      <c r="H19" s="192"/>
      <c r="I19" s="191"/>
    </row>
    <row r="20" spans="1:9" ht="7.5" customHeight="1" thickBot="1" x14ac:dyDescent="0.25">
      <c r="C20" s="308"/>
      <c r="E20" s="309"/>
      <c r="F20" s="309"/>
      <c r="G20" s="309"/>
      <c r="H20" s="310"/>
      <c r="I20" s="309"/>
    </row>
    <row r="21" spans="1:9" ht="15" thickBot="1" x14ac:dyDescent="0.25">
      <c r="A21" s="545" t="s">
        <v>363</v>
      </c>
      <c r="C21" s="1149"/>
      <c r="D21" s="311"/>
      <c r="E21" s="313"/>
      <c r="F21" s="313"/>
      <c r="G21" s="1305" t="s">
        <v>1154</v>
      </c>
      <c r="H21" s="1305"/>
      <c r="I21" s="1305" t="s">
        <v>362</v>
      </c>
    </row>
    <row r="22" spans="1:9" x14ac:dyDescent="0.2">
      <c r="A22" s="314"/>
      <c r="B22" s="518"/>
      <c r="C22" s="2"/>
      <c r="D22" s="314"/>
      <c r="E22" s="134"/>
      <c r="F22" s="134"/>
      <c r="G22" s="1305"/>
      <c r="H22" s="1305"/>
      <c r="I22" s="1305"/>
    </row>
    <row r="23" spans="1:9" ht="13.5" x14ac:dyDescent="0.25">
      <c r="A23" s="517"/>
      <c r="B23" s="518" t="s">
        <v>353</v>
      </c>
      <c r="C23" s="518"/>
      <c r="D23" s="519"/>
      <c r="E23" s="134"/>
      <c r="F23" s="134"/>
      <c r="G23" s="134" t="s">
        <v>468</v>
      </c>
      <c r="H23" s="134" t="s">
        <v>1079</v>
      </c>
      <c r="I23" s="134" t="s">
        <v>13</v>
      </c>
    </row>
    <row r="24" spans="1:9" x14ac:dyDescent="0.2">
      <c r="A24" s="316"/>
      <c r="B24" s="518" t="s">
        <v>866</v>
      </c>
      <c r="C24" s="518" t="s">
        <v>346</v>
      </c>
      <c r="D24" s="519" t="s">
        <v>347</v>
      </c>
      <c r="E24" s="134" t="s">
        <v>360</v>
      </c>
      <c r="F24" s="134" t="s">
        <v>348</v>
      </c>
      <c r="G24" s="1383" t="s">
        <v>361</v>
      </c>
      <c r="H24" s="1383"/>
      <c r="I24" s="134" t="s">
        <v>355</v>
      </c>
    </row>
    <row r="25" spans="1:9" x14ac:dyDescent="0.2">
      <c r="A25" s="295" t="s">
        <v>352</v>
      </c>
      <c r="B25" s="317"/>
      <c r="C25" s="1119"/>
      <c r="D25" s="1148"/>
      <c r="E25" s="543"/>
      <c r="F25" s="139"/>
      <c r="G25" s="138"/>
      <c r="H25" s="139"/>
      <c r="I25" s="138"/>
    </row>
    <row r="26" spans="1:9" x14ac:dyDescent="0.2">
      <c r="A26" s="295" t="s">
        <v>356</v>
      </c>
      <c r="B26" s="317"/>
      <c r="C26" s="1119"/>
      <c r="D26" s="1148"/>
      <c r="E26" s="543"/>
      <c r="F26" s="139"/>
      <c r="G26" s="138"/>
      <c r="H26" s="139"/>
      <c r="I26" s="137"/>
    </row>
    <row r="27" spans="1:9" x14ac:dyDescent="0.2">
      <c r="A27" s="295" t="s">
        <v>357</v>
      </c>
      <c r="B27" s="317"/>
      <c r="C27" s="1119"/>
      <c r="D27" s="1148"/>
      <c r="E27" s="543"/>
      <c r="F27" s="139"/>
      <c r="G27" s="138"/>
      <c r="H27" s="139"/>
      <c r="I27" s="137"/>
    </row>
    <row r="28" spans="1:9" x14ac:dyDescent="0.2">
      <c r="A28" s="295" t="s">
        <v>358</v>
      </c>
      <c r="B28" s="317"/>
      <c r="C28" s="1119"/>
      <c r="D28" s="1148"/>
      <c r="E28" s="543"/>
      <c r="F28" s="139"/>
      <c r="G28" s="138"/>
      <c r="H28" s="139"/>
      <c r="I28" s="137"/>
    </row>
    <row r="29" spans="1:9" x14ac:dyDescent="0.2">
      <c r="A29" s="295" t="s">
        <v>359</v>
      </c>
      <c r="B29" s="317"/>
      <c r="C29" s="1119"/>
      <c r="D29" s="1148"/>
      <c r="E29" s="543"/>
      <c r="F29" s="139"/>
      <c r="G29" s="138"/>
      <c r="H29" s="139"/>
      <c r="I29" s="137"/>
    </row>
    <row r="30" spans="1:9" ht="7.5" customHeight="1" x14ac:dyDescent="0.2">
      <c r="A30" s="295"/>
      <c r="B30" s="295"/>
      <c r="C30" s="551"/>
      <c r="D30" s="552"/>
      <c r="E30" s="141"/>
      <c r="F30" s="176"/>
      <c r="G30" s="141"/>
      <c r="H30" s="141"/>
      <c r="I30" s="175"/>
    </row>
    <row r="31" spans="1:9" ht="15" x14ac:dyDescent="0.25">
      <c r="A31" s="550" t="s">
        <v>1381</v>
      </c>
      <c r="B31" s="369"/>
      <c r="C31" s="369"/>
      <c r="D31" s="369"/>
      <c r="E31" s="320"/>
      <c r="F31" s="112"/>
      <c r="G31" s="112"/>
      <c r="H31" s="112"/>
      <c r="I31" s="112"/>
    </row>
    <row r="32" spans="1:9" s="129" customFormat="1" ht="12.75" customHeight="1" x14ac:dyDescent="0.2">
      <c r="A32" s="159" t="s">
        <v>354</v>
      </c>
      <c r="E32" s="141"/>
      <c r="F32" s="181"/>
      <c r="I32" s="323"/>
    </row>
    <row r="33" spans="1:9" s="332" customFormat="1" ht="13.5" customHeight="1" x14ac:dyDescent="0.2">
      <c r="A33" s="159" t="s">
        <v>1155</v>
      </c>
      <c r="D33" s="331"/>
      <c r="E33" s="333"/>
    </row>
    <row r="34" spans="1:9" x14ac:dyDescent="0.2">
      <c r="A34" s="159" t="s">
        <v>1153</v>
      </c>
      <c r="B34" s="332"/>
      <c r="C34" s="332"/>
      <c r="D34" s="331"/>
      <c r="E34" s="333"/>
      <c r="F34" s="332"/>
      <c r="G34" s="332"/>
      <c r="H34" s="332"/>
      <c r="I34" s="332"/>
    </row>
    <row r="35" spans="1:9" ht="7.5" customHeight="1" x14ac:dyDescent="0.3">
      <c r="A35" s="192"/>
      <c r="B35" s="192"/>
      <c r="C35" s="192"/>
      <c r="D35" s="192"/>
      <c r="E35" s="192"/>
      <c r="F35" s="191"/>
      <c r="G35" s="192"/>
      <c r="H35" s="192"/>
      <c r="I35" s="191"/>
    </row>
    <row r="36" spans="1:9" ht="7.5" customHeight="1" thickBot="1" x14ac:dyDescent="0.25">
      <c r="C36" s="308"/>
      <c r="E36" s="309"/>
      <c r="F36" s="309"/>
      <c r="G36" s="309"/>
      <c r="H36" s="310"/>
      <c r="I36" s="309"/>
    </row>
    <row r="37" spans="1:9" ht="15" thickBot="1" x14ac:dyDescent="0.25">
      <c r="A37" s="545" t="s">
        <v>363</v>
      </c>
      <c r="C37" s="1149"/>
      <c r="D37" s="311"/>
      <c r="E37" s="313"/>
      <c r="F37" s="313"/>
      <c r="G37" s="1305" t="s">
        <v>1154</v>
      </c>
      <c r="H37" s="1305"/>
      <c r="I37" s="1305" t="s">
        <v>362</v>
      </c>
    </row>
    <row r="38" spans="1:9" x14ac:dyDescent="0.2">
      <c r="A38" s="314"/>
      <c r="B38" s="518"/>
      <c r="C38" s="2"/>
      <c r="D38" s="314"/>
      <c r="E38" s="134"/>
      <c r="F38" s="134"/>
      <c r="G38" s="1305"/>
      <c r="H38" s="1305"/>
      <c r="I38" s="1305"/>
    </row>
    <row r="39" spans="1:9" ht="13.5" x14ac:dyDescent="0.25">
      <c r="A39" s="517"/>
      <c r="B39" s="518" t="s">
        <v>353</v>
      </c>
      <c r="C39" s="518"/>
      <c r="D39" s="519"/>
      <c r="E39" s="134"/>
      <c r="F39" s="134"/>
      <c r="G39" s="134" t="s">
        <v>468</v>
      </c>
      <c r="H39" s="134" t="s">
        <v>1157</v>
      </c>
      <c r="I39" s="134" t="s">
        <v>13</v>
      </c>
    </row>
    <row r="40" spans="1:9" x14ac:dyDescent="0.2">
      <c r="A40" s="316"/>
      <c r="B40" s="518" t="s">
        <v>866</v>
      </c>
      <c r="C40" s="518" t="s">
        <v>346</v>
      </c>
      <c r="D40" s="519" t="s">
        <v>347</v>
      </c>
      <c r="E40" s="134" t="s">
        <v>360</v>
      </c>
      <c r="F40" s="134" t="s">
        <v>348</v>
      </c>
      <c r="G40" s="1383" t="s">
        <v>361</v>
      </c>
      <c r="H40" s="1383"/>
      <c r="I40" s="134" t="s">
        <v>355</v>
      </c>
    </row>
    <row r="41" spans="1:9" x14ac:dyDescent="0.2">
      <c r="A41" s="295" t="s">
        <v>352</v>
      </c>
      <c r="B41" s="317"/>
      <c r="C41" s="1119"/>
      <c r="D41" s="1148"/>
      <c r="E41" s="543"/>
      <c r="F41" s="139"/>
      <c r="G41" s="138"/>
      <c r="H41" s="139"/>
      <c r="I41" s="138"/>
    </row>
    <row r="42" spans="1:9" x14ac:dyDescent="0.2">
      <c r="A42" s="295" t="s">
        <v>356</v>
      </c>
      <c r="B42" s="317"/>
      <c r="C42" s="1119"/>
      <c r="D42" s="1148"/>
      <c r="E42" s="543"/>
      <c r="F42" s="139"/>
      <c r="G42" s="138"/>
      <c r="H42" s="139"/>
      <c r="I42" s="137"/>
    </row>
    <row r="43" spans="1:9" x14ac:dyDescent="0.2">
      <c r="A43" s="295" t="s">
        <v>357</v>
      </c>
      <c r="B43" s="317"/>
      <c r="C43" s="1119"/>
      <c r="D43" s="1148"/>
      <c r="E43" s="543"/>
      <c r="F43" s="139"/>
      <c r="G43" s="138"/>
      <c r="H43" s="139"/>
      <c r="I43" s="137"/>
    </row>
    <row r="44" spans="1:9" x14ac:dyDescent="0.2">
      <c r="A44" s="295" t="s">
        <v>358</v>
      </c>
      <c r="B44" s="317"/>
      <c r="C44" s="1119"/>
      <c r="D44" s="1148"/>
      <c r="E44" s="543"/>
      <c r="F44" s="139"/>
      <c r="G44" s="138"/>
      <c r="H44" s="139"/>
      <c r="I44" s="137"/>
    </row>
    <row r="45" spans="1:9" x14ac:dyDescent="0.2">
      <c r="A45" s="295" t="s">
        <v>359</v>
      </c>
      <c r="B45" s="317"/>
      <c r="C45" s="1119"/>
      <c r="D45" s="1148"/>
      <c r="E45" s="543"/>
      <c r="F45" s="139"/>
      <c r="G45" s="138"/>
      <c r="H45" s="139"/>
      <c r="I45" s="137"/>
    </row>
    <row r="46" spans="1:9" ht="7.5" customHeight="1" x14ac:dyDescent="0.2">
      <c r="A46" s="295"/>
      <c r="B46" s="295"/>
      <c r="C46" s="551"/>
      <c r="D46" s="552"/>
      <c r="E46" s="141"/>
      <c r="F46" s="176"/>
      <c r="G46" s="141"/>
      <c r="H46" s="141"/>
      <c r="I46" s="175"/>
    </row>
    <row r="47" spans="1:9" ht="15" x14ac:dyDescent="0.25">
      <c r="A47" s="550" t="s">
        <v>1381</v>
      </c>
      <c r="B47" s="369"/>
      <c r="C47" s="369"/>
      <c r="D47" s="369"/>
      <c r="E47" s="320"/>
      <c r="F47" s="112"/>
      <c r="G47" s="112"/>
      <c r="H47" s="112"/>
      <c r="I47" s="112"/>
    </row>
    <row r="48" spans="1:9" s="129" customFormat="1" ht="12.75" customHeight="1" x14ac:dyDescent="0.2">
      <c r="A48" s="159" t="s">
        <v>354</v>
      </c>
      <c r="E48" s="141"/>
      <c r="F48" s="181"/>
      <c r="I48" s="323"/>
    </row>
    <row r="49" spans="1:9" s="332" customFormat="1" ht="13.5" customHeight="1" x14ac:dyDescent="0.2">
      <c r="A49" s="159" t="s">
        <v>1155</v>
      </c>
      <c r="D49" s="331"/>
      <c r="E49" s="333"/>
    </row>
    <row r="50" spans="1:9" x14ac:dyDescent="0.2">
      <c r="A50" s="159" t="s">
        <v>1153</v>
      </c>
      <c r="B50" s="332"/>
      <c r="C50" s="332"/>
      <c r="D50" s="331"/>
      <c r="E50" s="333"/>
      <c r="F50" s="332"/>
      <c r="G50" s="332"/>
      <c r="H50" s="332"/>
      <c r="I50" s="332"/>
    </row>
    <row r="51" spans="1:9" ht="11.25" customHeight="1" thickBot="1" x14ac:dyDescent="0.35">
      <c r="A51" s="554"/>
      <c r="B51" s="554"/>
      <c r="C51" s="554"/>
      <c r="D51" s="554"/>
      <c r="E51" s="554"/>
      <c r="F51" s="555"/>
      <c r="G51" s="554"/>
      <c r="H51" s="554"/>
      <c r="I51" s="555"/>
    </row>
    <row r="52" spans="1:9" ht="11.25" customHeight="1" thickTop="1" thickBot="1" x14ac:dyDescent="0.25">
      <c r="C52" s="308"/>
      <c r="E52" s="309"/>
      <c r="F52" s="309"/>
      <c r="G52" s="309"/>
      <c r="H52" s="310"/>
      <c r="I52" s="309"/>
    </row>
    <row r="53" spans="1:9" ht="15" thickBot="1" x14ac:dyDescent="0.25">
      <c r="A53" s="545" t="s">
        <v>1156</v>
      </c>
      <c r="C53" s="1149"/>
    </row>
    <row r="54" spans="1:9" ht="6" customHeight="1" x14ac:dyDescent="0.2">
      <c r="A54" s="545"/>
      <c r="C54" s="553"/>
    </row>
    <row r="55" spans="1:9" s="184" customFormat="1" x14ac:dyDescent="0.2">
      <c r="D55" s="1382" t="s">
        <v>1163</v>
      </c>
      <c r="E55" s="1382"/>
      <c r="F55" s="546" t="s">
        <v>340</v>
      </c>
      <c r="G55" s="1384" t="s">
        <v>787</v>
      </c>
      <c r="H55" s="1384"/>
    </row>
    <row r="56" spans="1:9" s="388" customFormat="1" x14ac:dyDescent="0.2">
      <c r="C56" s="518" t="s">
        <v>346</v>
      </c>
      <c r="D56" s="558" t="s">
        <v>1164</v>
      </c>
      <c r="E56" s="558" t="s">
        <v>1165</v>
      </c>
      <c r="F56" s="546" t="s">
        <v>6</v>
      </c>
      <c r="G56" s="557" t="s">
        <v>468</v>
      </c>
      <c r="H56" s="557" t="s">
        <v>1157</v>
      </c>
      <c r="I56" s="547" t="s">
        <v>509</v>
      </c>
    </row>
    <row r="57" spans="1:9" x14ac:dyDescent="0.2">
      <c r="C57" s="1119"/>
      <c r="D57" s="317"/>
      <c r="E57" s="317"/>
      <c r="F57" s="548"/>
      <c r="G57" s="1147"/>
      <c r="H57" s="548"/>
      <c r="I57" s="200">
        <f t="shared" ref="I57:I62" si="0">G57*H57</f>
        <v>0</v>
      </c>
    </row>
    <row r="58" spans="1:9" x14ac:dyDescent="0.2">
      <c r="C58" s="1119"/>
      <c r="D58" s="317"/>
      <c r="E58" s="317"/>
      <c r="F58" s="548"/>
      <c r="G58" s="1147"/>
      <c r="H58" s="548"/>
      <c r="I58" s="200">
        <f t="shared" si="0"/>
        <v>0</v>
      </c>
    </row>
    <row r="59" spans="1:9" x14ac:dyDescent="0.2">
      <c r="C59" s="1119"/>
      <c r="D59" s="317"/>
      <c r="E59" s="317"/>
      <c r="F59" s="548"/>
      <c r="G59" s="1147"/>
      <c r="H59" s="548"/>
      <c r="I59" s="200">
        <f t="shared" si="0"/>
        <v>0</v>
      </c>
    </row>
    <row r="60" spans="1:9" x14ac:dyDescent="0.2">
      <c r="C60" s="1119"/>
      <c r="D60" s="317"/>
      <c r="E60" s="317"/>
      <c r="F60" s="548"/>
      <c r="G60" s="1147"/>
      <c r="H60" s="548"/>
      <c r="I60" s="200">
        <f t="shared" si="0"/>
        <v>0</v>
      </c>
    </row>
    <row r="61" spans="1:9" x14ac:dyDescent="0.2">
      <c r="C61" s="1119"/>
      <c r="D61" s="317"/>
      <c r="E61" s="317"/>
      <c r="F61" s="548"/>
      <c r="G61" s="1147"/>
      <c r="H61" s="548"/>
      <c r="I61" s="200">
        <f t="shared" si="0"/>
        <v>0</v>
      </c>
    </row>
    <row r="62" spans="1:9" ht="13.5" thickBot="1" x14ac:dyDescent="0.25">
      <c r="C62" s="1119"/>
      <c r="D62" s="317"/>
      <c r="E62" s="317"/>
      <c r="F62" s="548"/>
      <c r="G62" s="1147"/>
      <c r="H62" s="548"/>
      <c r="I62" s="200">
        <f t="shared" si="0"/>
        <v>0</v>
      </c>
    </row>
    <row r="63" spans="1:9" ht="13.5" thickBot="1" x14ac:dyDescent="0.25">
      <c r="F63" s="129"/>
      <c r="H63" s="311" t="s">
        <v>349</v>
      </c>
      <c r="I63" s="549">
        <f>SUM(I57:I62)</f>
        <v>0</v>
      </c>
    </row>
    <row r="64" spans="1:9" ht="13.5" thickBot="1" x14ac:dyDescent="0.25">
      <c r="A64" s="550" t="s">
        <v>350</v>
      </c>
      <c r="D64" s="129"/>
    </row>
    <row r="65" spans="1:9" x14ac:dyDescent="0.2">
      <c r="A65" s="159" t="s">
        <v>786</v>
      </c>
      <c r="C65" s="129"/>
      <c r="D65" s="311"/>
      <c r="G65" s="129"/>
      <c r="H65" s="311" t="s">
        <v>1158</v>
      </c>
      <c r="I65" s="559"/>
    </row>
    <row r="66" spans="1:9" ht="13.5" thickBot="1" x14ac:dyDescent="0.25">
      <c r="G66" s="129"/>
      <c r="H66" s="311" t="s">
        <v>1159</v>
      </c>
      <c r="I66" s="560"/>
    </row>
    <row r="67" spans="1:9" ht="13.5" thickBot="1" x14ac:dyDescent="0.25">
      <c r="G67" s="129"/>
      <c r="H67" s="311" t="s">
        <v>351</v>
      </c>
      <c r="I67" s="549">
        <f>I66-I65-I63</f>
        <v>0</v>
      </c>
    </row>
    <row r="68" spans="1:9" x14ac:dyDescent="0.2">
      <c r="A68" s="756" t="s">
        <v>1380</v>
      </c>
    </row>
  </sheetData>
  <mergeCells count="11">
    <mergeCell ref="I5:I6"/>
    <mergeCell ref="G5:H6"/>
    <mergeCell ref="G8:H8"/>
    <mergeCell ref="I37:I38"/>
    <mergeCell ref="G37:H38"/>
    <mergeCell ref="D55:E55"/>
    <mergeCell ref="I21:I22"/>
    <mergeCell ref="G21:H22"/>
    <mergeCell ref="G24:H24"/>
    <mergeCell ref="G40:H40"/>
    <mergeCell ref="G55:H55"/>
  </mergeCells>
  <phoneticPr fontId="3" type="noConversion"/>
  <printOptions horizontalCentered="1"/>
  <pageMargins left="0.25" right="0.25" top="0.5" bottom="0.5" header="0.5" footer="0.5"/>
  <pageSetup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8"/>
  </sheetPr>
  <dimension ref="A1:IV87"/>
  <sheetViews>
    <sheetView zoomScaleNormal="100" zoomScaleSheetLayoutView="100" workbookViewId="0">
      <selection activeCell="I9" sqref="I9"/>
    </sheetView>
  </sheetViews>
  <sheetFormatPr defaultRowHeight="12.75" x14ac:dyDescent="0.2"/>
  <cols>
    <col min="1" max="1" width="21.85546875" style="31" customWidth="1"/>
    <col min="2" max="2" width="15.140625" style="3" customWidth="1"/>
    <col min="3" max="3" width="13.85546875" style="3" customWidth="1"/>
    <col min="4" max="4" width="12.140625" style="3" customWidth="1"/>
    <col min="5" max="5" width="13.7109375" style="3" customWidth="1"/>
    <col min="6" max="6" width="15.5703125" style="3" customWidth="1"/>
    <col min="7" max="7" width="16.28515625" style="3" customWidth="1"/>
    <col min="8" max="8" width="18.42578125" style="3" customWidth="1"/>
    <col min="9" max="9" width="20.140625" style="3" customWidth="1"/>
    <col min="10" max="16384" width="9.140625" style="3"/>
  </cols>
  <sheetData>
    <row r="1" spans="1:18" s="606" customFormat="1" ht="15.75" x14ac:dyDescent="0.25">
      <c r="A1" s="605" t="s">
        <v>117</v>
      </c>
      <c r="E1" s="607"/>
      <c r="F1" s="607"/>
      <c r="G1" s="1198"/>
      <c r="H1" s="1198"/>
    </row>
    <row r="2" spans="1:18" s="606" customFormat="1" ht="4.5" customHeight="1" x14ac:dyDescent="0.25">
      <c r="A2" s="605"/>
      <c r="E2" s="607"/>
      <c r="F2" s="607"/>
      <c r="G2" s="1198"/>
      <c r="H2" s="1198"/>
    </row>
    <row r="3" spans="1:18" s="606" customFormat="1" ht="15.75" customHeight="1" x14ac:dyDescent="0.25">
      <c r="A3" s="792" t="s">
        <v>118</v>
      </c>
      <c r="B3" s="1303" t="s">
        <v>1362</v>
      </c>
      <c r="C3" s="1303"/>
      <c r="D3" s="1303"/>
      <c r="E3" s="1303"/>
      <c r="F3" s="1303"/>
      <c r="G3" s="1303"/>
      <c r="H3" s="1303"/>
      <c r="I3" s="1303"/>
      <c r="K3" s="1301"/>
      <c r="L3" s="1301"/>
      <c r="M3" s="1301"/>
      <c r="N3" s="1301"/>
      <c r="O3" s="1301"/>
      <c r="P3" s="1301"/>
      <c r="Q3" s="1301"/>
      <c r="R3" s="1301"/>
    </row>
    <row r="4" spans="1:18" s="606" customFormat="1" ht="77.25" customHeight="1" x14ac:dyDescent="0.2">
      <c r="A4" s="1199"/>
      <c r="B4" s="1303"/>
      <c r="C4" s="1303"/>
      <c r="D4" s="1303"/>
      <c r="E4" s="1303"/>
      <c r="F4" s="1303"/>
      <c r="G4" s="1303"/>
      <c r="H4" s="1303"/>
      <c r="I4" s="1303"/>
      <c r="K4" s="1301"/>
      <c r="L4" s="1301"/>
      <c r="M4" s="1301"/>
      <c r="N4" s="1301"/>
      <c r="O4" s="1301"/>
      <c r="P4" s="1301"/>
      <c r="Q4" s="1301"/>
      <c r="R4" s="1301"/>
    </row>
    <row r="5" spans="1:18" s="606" customFormat="1" ht="17.25" customHeight="1" x14ac:dyDescent="0.2">
      <c r="A5" s="1187" t="s">
        <v>1334</v>
      </c>
      <c r="B5" s="1194"/>
      <c r="C5" s="1194"/>
      <c r="D5" s="1194"/>
      <c r="E5" s="1194"/>
      <c r="F5" s="1194"/>
      <c r="G5" s="1194"/>
      <c r="H5" s="1194"/>
      <c r="I5" s="1194"/>
    </row>
    <row r="6" spans="1:18" s="606" customFormat="1" ht="15.75" customHeight="1" x14ac:dyDescent="0.25">
      <c r="A6" s="792" t="s">
        <v>119</v>
      </c>
      <c r="B6" s="1288" t="s">
        <v>1370</v>
      </c>
      <c r="C6" s="1302"/>
      <c r="D6" s="1302"/>
      <c r="E6" s="1302"/>
      <c r="F6" s="1302"/>
      <c r="G6" s="1302"/>
      <c r="H6" s="1302"/>
      <c r="I6" s="1302"/>
    </row>
    <row r="7" spans="1:18" s="606" customFormat="1" ht="42.75" customHeight="1" x14ac:dyDescent="0.2">
      <c r="A7" s="794"/>
      <c r="B7" s="1302"/>
      <c r="C7" s="1302"/>
      <c r="D7" s="1302"/>
      <c r="E7" s="1302"/>
      <c r="F7" s="1302"/>
      <c r="G7" s="1302"/>
      <c r="H7" s="1302"/>
      <c r="I7" s="1302"/>
    </row>
    <row r="8" spans="1:18" s="606" customFormat="1" ht="18.75" thickBot="1" x14ac:dyDescent="0.3">
      <c r="A8" s="795"/>
      <c r="B8" s="795"/>
      <c r="C8" s="795"/>
      <c r="D8" s="796"/>
      <c r="E8" s="796"/>
      <c r="F8" s="796"/>
      <c r="G8" s="795"/>
      <c r="H8" s="795"/>
      <c r="I8" s="795"/>
    </row>
    <row r="9" spans="1:18" ht="16.5" thickTop="1" x14ac:dyDescent="0.25">
      <c r="A9" s="617" t="s">
        <v>1363</v>
      </c>
      <c r="B9" s="618"/>
      <c r="C9" s="618"/>
      <c r="D9" s="618"/>
      <c r="E9" s="619"/>
      <c r="F9" s="619"/>
      <c r="G9" s="189"/>
      <c r="H9" s="189"/>
      <c r="I9" s="1118" t="str">
        <f>IF('Cost Summary Forms'!J1&gt;0,'Cost Summary Forms'!J1,"")</f>
        <v/>
      </c>
    </row>
    <row r="10" spans="1:18" s="306" customFormat="1" ht="12" thickBot="1" x14ac:dyDescent="0.25">
      <c r="A10" s="799"/>
      <c r="B10" s="799"/>
      <c r="C10" s="799"/>
      <c r="D10" s="799"/>
      <c r="E10" s="799"/>
      <c r="F10" s="799"/>
      <c r="G10" s="799"/>
      <c r="H10" s="799"/>
      <c r="I10" s="915" t="s">
        <v>1364</v>
      </c>
    </row>
    <row r="11" spans="1:18" s="1200" customFormat="1" ht="5.25" customHeight="1" thickTop="1" x14ac:dyDescent="0.2">
      <c r="A11" s="83"/>
      <c r="B11" s="83"/>
      <c r="C11" s="83"/>
      <c r="D11" s="83"/>
      <c r="E11" s="83"/>
      <c r="F11" s="83"/>
      <c r="G11" s="80"/>
      <c r="H11" s="80"/>
      <c r="I11" s="80"/>
    </row>
    <row r="12" spans="1:18" ht="15.75" x14ac:dyDescent="0.25">
      <c r="A12" s="628" t="s">
        <v>1326</v>
      </c>
      <c r="B12" s="31"/>
      <c r="C12" s="646"/>
      <c r="D12" s="642"/>
      <c r="E12" s="642"/>
      <c r="F12" s="642"/>
      <c r="G12" s="702"/>
      <c r="H12" s="702"/>
      <c r="I12" s="729"/>
      <c r="J12" s="31"/>
    </row>
    <row r="13" spans="1:18" x14ac:dyDescent="0.2">
      <c r="A13" s="875" t="s">
        <v>1327</v>
      </c>
      <c r="B13" s="19"/>
      <c r="C13" s="31"/>
      <c r="D13" s="31"/>
    </row>
    <row r="14" spans="1:18" s="187" customFormat="1" ht="12" x14ac:dyDescent="0.2">
      <c r="A14" s="1076" t="s">
        <v>1328</v>
      </c>
      <c r="B14" s="701"/>
      <c r="C14" s="480"/>
      <c r="D14" s="480"/>
    </row>
    <row r="15" spans="1:18" ht="7.5" customHeight="1" x14ac:dyDescent="0.2">
      <c r="B15" s="31"/>
      <c r="C15" s="31"/>
      <c r="D15" s="19"/>
      <c r="E15" s="314"/>
      <c r="G15" s="80"/>
      <c r="H15" s="537"/>
      <c r="I15" s="1186"/>
    </row>
    <row r="16" spans="1:18" x14ac:dyDescent="0.2">
      <c r="A16" s="19" t="s">
        <v>1325</v>
      </c>
      <c r="B16" s="31"/>
      <c r="C16" s="31"/>
      <c r="D16" s="19"/>
      <c r="E16" s="314"/>
      <c r="F16" s="751" t="s">
        <v>137</v>
      </c>
      <c r="G16" s="751" t="s">
        <v>1333</v>
      </c>
      <c r="H16" s="751" t="s">
        <v>990</v>
      </c>
      <c r="I16" s="652" t="s">
        <v>527</v>
      </c>
    </row>
    <row r="17" spans="1:9" x14ac:dyDescent="0.2">
      <c r="A17" s="1184" t="s">
        <v>1365</v>
      </c>
      <c r="B17" s="31"/>
      <c r="C17" s="31"/>
      <c r="D17" s="19"/>
      <c r="E17" s="750"/>
      <c r="F17" s="1201"/>
      <c r="G17" s="394"/>
      <c r="H17" s="395"/>
      <c r="I17" s="395">
        <f>G17*H17</f>
        <v>0</v>
      </c>
    </row>
    <row r="18" spans="1:9" x14ac:dyDescent="0.2">
      <c r="A18" s="1184" t="s">
        <v>1366</v>
      </c>
      <c r="B18" s="31"/>
      <c r="C18" s="31"/>
      <c r="D18" s="19"/>
      <c r="E18" s="750"/>
      <c r="F18" s="1201"/>
      <c r="G18" s="394"/>
      <c r="H18" s="395"/>
      <c r="I18" s="395">
        <f>G18*H18</f>
        <v>0</v>
      </c>
    </row>
    <row r="19" spans="1:9" ht="4.5" customHeight="1" thickBot="1" x14ac:dyDescent="0.25">
      <c r="A19" s="1184"/>
      <c r="B19" s="31"/>
      <c r="C19" s="31"/>
      <c r="D19" s="19"/>
      <c r="E19" s="750"/>
      <c r="F19" s="1202"/>
      <c r="G19" s="428"/>
      <c r="H19" s="656"/>
      <c r="I19" s="656"/>
    </row>
    <row r="20" spans="1:9" ht="15.75" thickBot="1" x14ac:dyDescent="0.3">
      <c r="A20" s="875" t="s">
        <v>1332</v>
      </c>
      <c r="B20" s="31"/>
      <c r="C20" s="31"/>
      <c r="D20" s="19"/>
      <c r="E20" s="750"/>
      <c r="F20" s="1202"/>
      <c r="G20" s="642"/>
      <c r="H20" s="1183" t="s">
        <v>1336</v>
      </c>
      <c r="I20" s="863">
        <f>SUM(I17:I18)</f>
        <v>0</v>
      </c>
    </row>
    <row r="21" spans="1:9" s="480" customFormat="1" ht="11.25" x14ac:dyDescent="0.2">
      <c r="B21" s="1203"/>
      <c r="C21" s="731"/>
      <c r="D21" s="657"/>
      <c r="E21" s="657"/>
      <c r="F21" s="657"/>
      <c r="G21" s="1204"/>
      <c r="H21" s="731"/>
      <c r="I21" s="729"/>
    </row>
    <row r="22" spans="1:9" s="31" customFormat="1" ht="3.75" customHeight="1" thickBot="1" x14ac:dyDescent="0.25">
      <c r="A22" s="1184"/>
      <c r="D22" s="19"/>
      <c r="E22" s="314"/>
      <c r="F22" s="1202"/>
      <c r="G22" s="428"/>
      <c r="H22" s="656"/>
      <c r="I22" s="656"/>
    </row>
    <row r="23" spans="1:9" ht="16.5" thickTop="1" x14ac:dyDescent="0.25">
      <c r="A23" s="622" t="s">
        <v>1324</v>
      </c>
      <c r="B23" s="623"/>
      <c r="C23" s="624"/>
      <c r="D23" s="624"/>
      <c r="E23" s="624"/>
      <c r="F23" s="624"/>
      <c r="G23" s="625"/>
      <c r="H23" s="1205"/>
      <c r="I23" s="627"/>
    </row>
    <row r="24" spans="1:9" ht="3" customHeight="1" x14ac:dyDescent="0.25">
      <c r="A24" s="628"/>
      <c r="B24" s="19"/>
      <c r="C24" s="31"/>
      <c r="D24" s="31"/>
      <c r="E24" s="31"/>
      <c r="F24" s="31"/>
      <c r="G24" s="629"/>
      <c r="H24" s="1206"/>
      <c r="I24" s="631"/>
    </row>
    <row r="25" spans="1:9" x14ac:dyDescent="0.2">
      <c r="A25" s="633" t="s">
        <v>1287</v>
      </c>
      <c r="B25" s="1175"/>
      <c r="C25" s="1177"/>
      <c r="D25" s="1176">
        <f>(B25*2)+(C25*2)</f>
        <v>0</v>
      </c>
      <c r="E25" s="1178"/>
      <c r="F25" s="1176"/>
      <c r="G25" s="1178"/>
      <c r="H25" s="634"/>
      <c r="I25" s="1207" t="s">
        <v>123</v>
      </c>
    </row>
    <row r="26" spans="1:9" x14ac:dyDescent="0.2">
      <c r="A26" s="1179" t="s">
        <v>1288</v>
      </c>
      <c r="B26" s="1174" t="s">
        <v>1318</v>
      </c>
      <c r="C26" s="1174" t="s">
        <v>1319</v>
      </c>
      <c r="D26" s="1174" t="s">
        <v>1291</v>
      </c>
      <c r="E26" s="1180" t="s">
        <v>1289</v>
      </c>
      <c r="F26" s="1174" t="s">
        <v>1320</v>
      </c>
      <c r="G26" s="1180" t="s">
        <v>1302</v>
      </c>
      <c r="H26" s="1174" t="s">
        <v>1321</v>
      </c>
      <c r="I26" s="1074" t="s">
        <v>127</v>
      </c>
    </row>
    <row r="27" spans="1:9" ht="3.75" customHeight="1" x14ac:dyDescent="0.2">
      <c r="A27" s="636"/>
      <c r="B27" s="636"/>
      <c r="C27" s="637"/>
      <c r="D27" s="637"/>
      <c r="E27" s="637"/>
      <c r="F27" s="637"/>
      <c r="G27" s="637"/>
      <c r="H27" s="638"/>
      <c r="I27" s="636"/>
    </row>
    <row r="28" spans="1:9" x14ac:dyDescent="0.2">
      <c r="A28" s="875" t="s">
        <v>1290</v>
      </c>
      <c r="B28" s="19"/>
      <c r="C28" s="31"/>
      <c r="D28" s="31"/>
    </row>
    <row r="29" spans="1:9" s="187" customFormat="1" ht="12" x14ac:dyDescent="0.2">
      <c r="A29" s="1076" t="s">
        <v>1315</v>
      </c>
      <c r="B29" s="701"/>
      <c r="C29" s="480"/>
      <c r="D29" s="480"/>
    </row>
    <row r="30" spans="1:9" s="187" customFormat="1" ht="9.75" customHeight="1" x14ac:dyDescent="0.2">
      <c r="A30" s="1076"/>
      <c r="B30" s="701"/>
      <c r="C30" s="480"/>
      <c r="D30" s="480"/>
    </row>
    <row r="31" spans="1:9" ht="15" x14ac:dyDescent="0.25">
      <c r="A31" s="639" t="s">
        <v>236</v>
      </c>
    </row>
    <row r="32" spans="1:9" ht="3.75" customHeight="1" x14ac:dyDescent="0.2">
      <c r="A32" s="403"/>
    </row>
    <row r="33" spans="1:256" x14ac:dyDescent="0.2">
      <c r="A33" s="19" t="s">
        <v>1294</v>
      </c>
      <c r="C33" s="403"/>
    </row>
    <row r="34" spans="1:256" ht="3" customHeight="1" x14ac:dyDescent="0.2">
      <c r="A34" s="19"/>
      <c r="C34" s="403"/>
    </row>
    <row r="35" spans="1:256" x14ac:dyDescent="0.2">
      <c r="A35" s="646" t="s">
        <v>237</v>
      </c>
      <c r="B35" s="646" t="s">
        <v>1115</v>
      </c>
      <c r="C35" s="646" t="s">
        <v>238</v>
      </c>
      <c r="D35" s="646" t="s">
        <v>552</v>
      </c>
      <c r="E35" s="646" t="s">
        <v>554</v>
      </c>
      <c r="F35" s="404" t="s">
        <v>1305</v>
      </c>
      <c r="G35" s="646" t="s">
        <v>1133</v>
      </c>
      <c r="H35" s="705" t="s">
        <v>955</v>
      </c>
      <c r="I35" s="404" t="s">
        <v>555</v>
      </c>
    </row>
    <row r="36" spans="1:256" ht="13.5" thickBot="1" x14ac:dyDescent="0.25">
      <c r="A36" s="404" t="s">
        <v>1292</v>
      </c>
      <c r="B36" s="646" t="s">
        <v>461</v>
      </c>
      <c r="C36" s="404" t="s">
        <v>246</v>
      </c>
      <c r="D36" s="649" t="s">
        <v>1066</v>
      </c>
      <c r="E36" s="649" t="s">
        <v>556</v>
      </c>
      <c r="F36" s="650" t="s">
        <v>1056</v>
      </c>
      <c r="G36" s="404" t="s">
        <v>464</v>
      </c>
      <c r="H36" s="837" t="s">
        <v>239</v>
      </c>
      <c r="I36" s="404" t="s">
        <v>509</v>
      </c>
    </row>
    <row r="37" spans="1:256" ht="13.5" thickBot="1" x14ac:dyDescent="0.25">
      <c r="A37" s="1201"/>
      <c r="B37" s="1208"/>
      <c r="C37" s="1209"/>
      <c r="D37" s="1210"/>
      <c r="E37" s="1210"/>
      <c r="F37" s="1211"/>
      <c r="G37" s="1201"/>
      <c r="H37" s="1212">
        <v>20</v>
      </c>
      <c r="I37" s="829">
        <f>F37*E37</f>
        <v>0</v>
      </c>
    </row>
    <row r="38" spans="1:256" x14ac:dyDescent="0.2">
      <c r="A38" s="689"/>
      <c r="E38" s="31"/>
      <c r="I38" s="884"/>
    </row>
    <row r="39" spans="1:256" x14ac:dyDescent="0.2">
      <c r="A39" s="875" t="s">
        <v>1295</v>
      </c>
      <c r="F39" s="1182" t="s">
        <v>1301</v>
      </c>
    </row>
    <row r="40" spans="1:256" ht="13.5" thickBot="1" x14ac:dyDescent="0.25">
      <c r="A40" s="1181" t="s">
        <v>1367</v>
      </c>
      <c r="F40" s="822" t="s">
        <v>1086</v>
      </c>
      <c r="G40" s="822" t="s">
        <v>550</v>
      </c>
      <c r="H40" s="404" t="s">
        <v>551</v>
      </c>
      <c r="I40" s="729" t="s">
        <v>509</v>
      </c>
      <c r="J40" s="31"/>
    </row>
    <row r="41" spans="1:256" ht="13.5" thickBot="1" x14ac:dyDescent="0.25">
      <c r="A41" s="1181" t="s">
        <v>1368</v>
      </c>
      <c r="F41" s="1213"/>
      <c r="G41" s="1214"/>
      <c r="H41" s="1201"/>
      <c r="I41" s="825">
        <f>G41</f>
        <v>0</v>
      </c>
    </row>
    <row r="42" spans="1:256" s="187" customFormat="1" ht="11.25" x14ac:dyDescent="0.2">
      <c r="A42" s="655" t="s">
        <v>1303</v>
      </c>
    </row>
    <row r="43" spans="1:256" s="416" customFormat="1" ht="11.25" x14ac:dyDescent="0.2">
      <c r="A43" s="655" t="s">
        <v>243</v>
      </c>
      <c r="C43" s="665"/>
      <c r="D43" s="666"/>
      <c r="E43" s="667"/>
    </row>
    <row r="44" spans="1:256" s="416" customFormat="1" ht="11.25" x14ac:dyDescent="0.2">
      <c r="A44" s="655" t="s">
        <v>1372</v>
      </c>
      <c r="B44" s="655"/>
      <c r="C44" s="655"/>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A44" s="655"/>
      <c r="AB44" s="655"/>
      <c r="AC44" s="655"/>
      <c r="AD44" s="655"/>
      <c r="AE44" s="655"/>
      <c r="AF44" s="655"/>
      <c r="AG44" s="655"/>
      <c r="AH44" s="655"/>
      <c r="AI44" s="655"/>
      <c r="AJ44" s="655"/>
      <c r="AK44" s="655"/>
      <c r="AL44" s="655"/>
      <c r="AM44" s="655"/>
      <c r="AN44" s="655"/>
      <c r="AO44" s="655"/>
      <c r="AP44" s="655"/>
      <c r="AQ44" s="655"/>
      <c r="AR44" s="655"/>
      <c r="AS44" s="655"/>
      <c r="AT44" s="655"/>
      <c r="AU44" s="655"/>
      <c r="AV44" s="655"/>
      <c r="AW44" s="655"/>
      <c r="AX44" s="655"/>
      <c r="AY44" s="655"/>
      <c r="AZ44" s="655"/>
      <c r="BA44" s="655"/>
      <c r="BB44" s="655"/>
      <c r="BC44" s="655"/>
      <c r="BD44" s="655"/>
      <c r="BE44" s="655"/>
      <c r="BF44" s="655"/>
      <c r="BG44" s="655"/>
      <c r="BH44" s="655"/>
      <c r="BI44" s="655"/>
      <c r="BJ44" s="655"/>
      <c r="BK44" s="655"/>
      <c r="BL44" s="655"/>
      <c r="BM44" s="655"/>
      <c r="BN44" s="655"/>
      <c r="BO44" s="655"/>
      <c r="BP44" s="655"/>
      <c r="BQ44" s="655"/>
      <c r="BR44" s="655"/>
      <c r="BS44" s="655"/>
      <c r="BT44" s="655"/>
      <c r="BU44" s="655"/>
      <c r="BV44" s="655"/>
      <c r="BW44" s="655"/>
      <c r="BX44" s="655"/>
      <c r="BY44" s="655"/>
      <c r="BZ44" s="655"/>
      <c r="CA44" s="655"/>
      <c r="CB44" s="655"/>
      <c r="CC44" s="655"/>
      <c r="CD44" s="655"/>
      <c r="CE44" s="655"/>
      <c r="CF44" s="655"/>
      <c r="CG44" s="655"/>
      <c r="CH44" s="655"/>
      <c r="CI44" s="655"/>
      <c r="CJ44" s="655"/>
      <c r="CK44" s="655"/>
      <c r="CL44" s="655"/>
      <c r="CM44" s="655"/>
      <c r="CN44" s="655"/>
      <c r="CO44" s="655"/>
      <c r="CP44" s="655"/>
      <c r="CQ44" s="655"/>
      <c r="CR44" s="655"/>
      <c r="CS44" s="655"/>
      <c r="CT44" s="655"/>
      <c r="CU44" s="655"/>
      <c r="CV44" s="655"/>
      <c r="CW44" s="655"/>
      <c r="CX44" s="655"/>
      <c r="CY44" s="655"/>
      <c r="CZ44" s="655"/>
      <c r="DA44" s="655"/>
      <c r="DB44" s="655"/>
      <c r="DC44" s="655"/>
      <c r="DD44" s="655"/>
      <c r="DE44" s="655"/>
      <c r="DF44" s="655"/>
      <c r="DG44" s="655"/>
      <c r="DH44" s="655"/>
      <c r="DI44" s="655"/>
      <c r="DJ44" s="655"/>
      <c r="DK44" s="655"/>
      <c r="DL44" s="655"/>
      <c r="DM44" s="655"/>
      <c r="DN44" s="655"/>
      <c r="DO44" s="655"/>
      <c r="DP44" s="655"/>
      <c r="DQ44" s="655"/>
      <c r="DR44" s="655"/>
      <c r="DS44" s="655"/>
      <c r="DT44" s="655"/>
      <c r="DU44" s="655"/>
      <c r="DV44" s="655"/>
      <c r="DW44" s="655"/>
      <c r="DX44" s="655"/>
      <c r="DY44" s="655"/>
      <c r="DZ44" s="655"/>
      <c r="EA44" s="655"/>
      <c r="EB44" s="655"/>
      <c r="EC44" s="655"/>
      <c r="ED44" s="655"/>
      <c r="EE44" s="655"/>
      <c r="EF44" s="655"/>
      <c r="EG44" s="655"/>
      <c r="EH44" s="655"/>
      <c r="EI44" s="655"/>
      <c r="EJ44" s="655"/>
      <c r="EK44" s="655"/>
      <c r="EL44" s="655"/>
      <c r="EM44" s="655"/>
      <c r="EN44" s="655"/>
      <c r="EO44" s="655"/>
      <c r="EP44" s="655"/>
      <c r="EQ44" s="655"/>
      <c r="ER44" s="655"/>
      <c r="ES44" s="655"/>
      <c r="ET44" s="655"/>
      <c r="EU44" s="655"/>
      <c r="EV44" s="655"/>
      <c r="EW44" s="655"/>
      <c r="EX44" s="655"/>
      <c r="EY44" s="655"/>
      <c r="EZ44" s="655"/>
      <c r="FA44" s="655"/>
      <c r="FB44" s="655"/>
      <c r="FC44" s="655"/>
      <c r="FD44" s="655"/>
      <c r="FE44" s="655"/>
      <c r="FF44" s="655"/>
      <c r="FG44" s="655"/>
      <c r="FH44" s="655"/>
      <c r="FI44" s="655"/>
      <c r="FJ44" s="655"/>
      <c r="FK44" s="655"/>
      <c r="FL44" s="655"/>
      <c r="FM44" s="655"/>
      <c r="FN44" s="655"/>
      <c r="FO44" s="655"/>
      <c r="FP44" s="655"/>
      <c r="FQ44" s="655"/>
      <c r="FR44" s="655"/>
      <c r="FS44" s="655"/>
      <c r="FT44" s="655"/>
      <c r="FU44" s="655"/>
      <c r="FV44" s="655"/>
      <c r="FW44" s="655"/>
      <c r="FX44" s="655"/>
      <c r="FY44" s="655"/>
      <c r="FZ44" s="655"/>
      <c r="GA44" s="655"/>
      <c r="GB44" s="655"/>
      <c r="GC44" s="655"/>
      <c r="GD44" s="655"/>
      <c r="GE44" s="655"/>
      <c r="GF44" s="655"/>
      <c r="GG44" s="655"/>
      <c r="GH44" s="655"/>
      <c r="GI44" s="655"/>
      <c r="GJ44" s="655"/>
      <c r="GK44" s="655"/>
      <c r="GL44" s="655"/>
      <c r="GM44" s="655"/>
      <c r="GN44" s="655"/>
      <c r="GO44" s="655"/>
      <c r="GP44" s="655"/>
      <c r="GQ44" s="655"/>
      <c r="GR44" s="655"/>
      <c r="GS44" s="655"/>
      <c r="GT44" s="655"/>
      <c r="GU44" s="655"/>
      <c r="GV44" s="655"/>
      <c r="GW44" s="655"/>
      <c r="GX44" s="655"/>
      <c r="GY44" s="655"/>
      <c r="GZ44" s="655"/>
      <c r="HA44" s="655"/>
      <c r="HB44" s="655"/>
      <c r="HC44" s="655"/>
      <c r="HD44" s="655"/>
      <c r="HE44" s="655"/>
      <c r="HF44" s="655"/>
      <c r="HG44" s="655"/>
      <c r="HH44" s="655"/>
      <c r="HI44" s="655"/>
      <c r="HJ44" s="655"/>
      <c r="HK44" s="655"/>
      <c r="HL44" s="655"/>
      <c r="HM44" s="655"/>
      <c r="HN44" s="655"/>
      <c r="HO44" s="655"/>
      <c r="HP44" s="655"/>
      <c r="HQ44" s="655"/>
      <c r="HR44" s="655"/>
      <c r="HS44" s="655"/>
      <c r="HT44" s="655"/>
      <c r="HU44" s="655"/>
      <c r="HV44" s="655"/>
      <c r="HW44" s="655"/>
      <c r="HX44" s="655"/>
      <c r="HY44" s="655"/>
      <c r="HZ44" s="655"/>
      <c r="IA44" s="655"/>
      <c r="IB44" s="655"/>
      <c r="IC44" s="655"/>
      <c r="ID44" s="655"/>
      <c r="IE44" s="655"/>
      <c r="IF44" s="655"/>
      <c r="IG44" s="655"/>
      <c r="IH44" s="655"/>
      <c r="II44" s="655"/>
      <c r="IJ44" s="655"/>
      <c r="IK44" s="655"/>
      <c r="IL44" s="655"/>
      <c r="IM44" s="655"/>
      <c r="IN44" s="655"/>
      <c r="IO44" s="655"/>
      <c r="IP44" s="655"/>
      <c r="IQ44" s="655"/>
      <c r="IR44" s="655"/>
      <c r="IS44" s="655"/>
      <c r="IT44" s="655"/>
      <c r="IU44" s="655"/>
      <c r="IV44" s="655"/>
    </row>
    <row r="45" spans="1:256" s="43" customFormat="1" ht="10.5" customHeight="1" x14ac:dyDescent="0.2">
      <c r="A45" s="899" t="s">
        <v>1584</v>
      </c>
      <c r="B45" s="1215"/>
      <c r="C45" s="1216"/>
      <c r="D45" s="1217"/>
      <c r="E45" s="1218"/>
      <c r="F45" s="1215"/>
      <c r="G45" s="1215"/>
      <c r="H45" s="1215"/>
      <c r="I45" s="1215"/>
    </row>
    <row r="46" spans="1:256" s="1200" customFormat="1" ht="4.5" customHeight="1" thickBot="1" x14ac:dyDescent="0.25">
      <c r="A46" s="890"/>
      <c r="B46" s="891"/>
      <c r="C46" s="891"/>
      <c r="D46" s="892"/>
      <c r="E46" s="892"/>
      <c r="F46" s="892"/>
      <c r="G46" s="891"/>
      <c r="H46" s="909"/>
      <c r="I46" s="1219"/>
    </row>
    <row r="47" spans="1:256" s="1200" customFormat="1" ht="13.5" thickTop="1" x14ac:dyDescent="0.2">
      <c r="A47" s="727"/>
      <c r="B47" s="80"/>
      <c r="C47" s="80"/>
      <c r="D47" s="83"/>
      <c r="E47" s="83"/>
      <c r="F47" s="83"/>
      <c r="G47" s="80"/>
      <c r="H47" s="80"/>
      <c r="I47" s="691" t="s">
        <v>568</v>
      </c>
    </row>
    <row r="48" spans="1:256" s="1200" customFormat="1" ht="13.5" thickBot="1" x14ac:dyDescent="0.25">
      <c r="A48" s="890"/>
      <c r="B48" s="891"/>
      <c r="C48" s="891"/>
      <c r="D48" s="892"/>
      <c r="E48" s="892"/>
      <c r="F48" s="892"/>
      <c r="G48" s="891"/>
      <c r="H48" s="891"/>
      <c r="I48" s="1188"/>
    </row>
    <row r="49" spans="1:10" ht="18" customHeight="1" thickTop="1" x14ac:dyDescent="0.25">
      <c r="A49" s="639" t="s">
        <v>557</v>
      </c>
      <c r="B49" s="31"/>
      <c r="C49" s="646"/>
      <c r="D49" s="642"/>
      <c r="E49" s="642"/>
      <c r="F49" s="642"/>
      <c r="G49" s="702"/>
      <c r="H49" s="702"/>
      <c r="I49" s="635"/>
    </row>
    <row r="50" spans="1:10" ht="3.75" customHeight="1" x14ac:dyDescent="0.2">
      <c r="A50" s="689"/>
      <c r="C50" s="403"/>
      <c r="G50" s="403"/>
    </row>
    <row r="51" spans="1:10" x14ac:dyDescent="0.2">
      <c r="A51" s="19" t="s">
        <v>1293</v>
      </c>
      <c r="C51" s="403"/>
    </row>
    <row r="52" spans="1:10" ht="3" customHeight="1" x14ac:dyDescent="0.2">
      <c r="A52" s="19"/>
      <c r="C52" s="403"/>
    </row>
    <row r="53" spans="1:10" s="43" customFormat="1" ht="12" x14ac:dyDescent="0.2">
      <c r="A53" s="646" t="s">
        <v>558</v>
      </c>
      <c r="B53" s="646" t="s">
        <v>12</v>
      </c>
      <c r="C53" s="646" t="s">
        <v>559</v>
      </c>
      <c r="D53" s="646" t="s">
        <v>560</v>
      </c>
      <c r="E53" s="646" t="s">
        <v>1053</v>
      </c>
      <c r="F53" s="646" t="s">
        <v>1115</v>
      </c>
      <c r="G53" s="705" t="s">
        <v>955</v>
      </c>
      <c r="I53" s="404" t="s">
        <v>563</v>
      </c>
    </row>
    <row r="54" spans="1:10" s="43" customFormat="1" thickBot="1" x14ac:dyDescent="0.25">
      <c r="A54" s="650" t="s">
        <v>1054</v>
      </c>
      <c r="B54" s="404" t="s">
        <v>508</v>
      </c>
      <c r="C54" s="649" t="s">
        <v>1055</v>
      </c>
      <c r="D54" s="649" t="s">
        <v>556</v>
      </c>
      <c r="E54" s="650" t="s">
        <v>1056</v>
      </c>
      <c r="F54" s="404" t="s">
        <v>244</v>
      </c>
      <c r="G54" s="837" t="s">
        <v>239</v>
      </c>
      <c r="I54" s="404" t="s">
        <v>509</v>
      </c>
    </row>
    <row r="55" spans="1:10" s="43" customFormat="1" ht="13.5" thickBot="1" x14ac:dyDescent="0.25">
      <c r="A55" s="1201"/>
      <c r="B55" s="1208"/>
      <c r="C55" s="1210"/>
      <c r="D55" s="1210"/>
      <c r="E55" s="1211"/>
      <c r="F55" s="1211"/>
      <c r="G55" s="1212">
        <v>10</v>
      </c>
      <c r="I55" s="829">
        <f>D55*E55</f>
        <v>0</v>
      </c>
    </row>
    <row r="56" spans="1:10" s="43" customFormat="1" ht="12" x14ac:dyDescent="0.2">
      <c r="A56" s="1215"/>
      <c r="B56" s="1215"/>
      <c r="C56" s="1216"/>
      <c r="D56" s="1217"/>
      <c r="E56" s="1218"/>
      <c r="F56" s="1215"/>
      <c r="G56" s="1215"/>
      <c r="H56" s="1220"/>
      <c r="I56" s="1215"/>
    </row>
    <row r="57" spans="1:10" s="44" customFormat="1" ht="5.25" customHeight="1" x14ac:dyDescent="0.2">
      <c r="C57" s="1221"/>
      <c r="D57" s="1222"/>
      <c r="E57" s="1223"/>
      <c r="I57" s="1224"/>
    </row>
    <row r="58" spans="1:10" ht="15" x14ac:dyDescent="0.25">
      <c r="A58" s="639" t="s">
        <v>1296</v>
      </c>
      <c r="B58" s="31"/>
      <c r="C58" s="646"/>
      <c r="D58" s="642"/>
      <c r="E58" s="642"/>
      <c r="F58" s="642"/>
      <c r="G58" s="702"/>
      <c r="H58" s="702"/>
      <c r="I58" s="635"/>
    </row>
    <row r="59" spans="1:10" ht="7.5" customHeight="1" x14ac:dyDescent="0.25">
      <c r="A59" s="639"/>
      <c r="B59" s="31"/>
      <c r="C59" s="646"/>
      <c r="D59" s="642"/>
      <c r="E59" s="642"/>
      <c r="F59" s="642"/>
      <c r="G59" s="702"/>
      <c r="H59" s="702"/>
      <c r="I59" s="635"/>
    </row>
    <row r="60" spans="1:10" x14ac:dyDescent="0.2">
      <c r="A60" s="703" t="s">
        <v>951</v>
      </c>
      <c r="B60" s="704" t="s">
        <v>952</v>
      </c>
      <c r="C60" s="705" t="s">
        <v>953</v>
      </c>
      <c r="D60" s="646" t="s">
        <v>188</v>
      </c>
      <c r="E60" s="646" t="s">
        <v>184</v>
      </c>
      <c r="F60" s="646" t="s">
        <v>1124</v>
      </c>
      <c r="G60" s="646" t="s">
        <v>954</v>
      </c>
      <c r="H60" s="647" t="s">
        <v>955</v>
      </c>
      <c r="I60" s="648" t="s">
        <v>956</v>
      </c>
    </row>
    <row r="61" spans="1:10" x14ac:dyDescent="0.2">
      <c r="A61" s="706" t="s">
        <v>1304</v>
      </c>
      <c r="B61" s="707" t="s">
        <v>1131</v>
      </c>
      <c r="C61" s="708" t="s">
        <v>112</v>
      </c>
      <c r="D61" s="646" t="s">
        <v>461</v>
      </c>
      <c r="E61" s="646" t="s">
        <v>973</v>
      </c>
      <c r="F61" s="404" t="s">
        <v>959</v>
      </c>
      <c r="G61" s="404" t="s">
        <v>960</v>
      </c>
      <c r="H61" s="709" t="s">
        <v>961</v>
      </c>
      <c r="I61" s="652" t="s">
        <v>509</v>
      </c>
    </row>
    <row r="62" spans="1:10" x14ac:dyDescent="0.2">
      <c r="A62" s="1225" t="s">
        <v>962</v>
      </c>
      <c r="B62" s="711" t="s">
        <v>1297</v>
      </c>
      <c r="C62" s="1226">
        <v>350</v>
      </c>
      <c r="D62" s="1227"/>
      <c r="E62" s="1228"/>
      <c r="F62" s="1211"/>
      <c r="G62" s="1201"/>
      <c r="H62" s="1229">
        <v>36</v>
      </c>
      <c r="I62" s="1211">
        <f>E62*F62</f>
        <v>0</v>
      </c>
    </row>
    <row r="63" spans="1:10" x14ac:dyDescent="0.2">
      <c r="A63" s="1225" t="s">
        <v>964</v>
      </c>
      <c r="B63" s="717" t="s">
        <v>1298</v>
      </c>
      <c r="C63" s="1226">
        <v>370</v>
      </c>
      <c r="D63" s="1227"/>
      <c r="E63" s="1228"/>
      <c r="F63" s="1211"/>
      <c r="G63" s="1201"/>
      <c r="H63" s="1229">
        <v>65</v>
      </c>
      <c r="I63" s="1211">
        <f>E63*F63</f>
        <v>0</v>
      </c>
    </row>
    <row r="64" spans="1:10" x14ac:dyDescent="0.2">
      <c r="A64" s="1225" t="s">
        <v>942</v>
      </c>
      <c r="B64" s="711" t="s">
        <v>1299</v>
      </c>
      <c r="C64" s="1226">
        <v>360</v>
      </c>
      <c r="D64" s="1227"/>
      <c r="E64" s="1228"/>
      <c r="F64" s="1211"/>
      <c r="G64" s="1201"/>
      <c r="H64" s="1229">
        <v>38</v>
      </c>
      <c r="I64" s="1211">
        <f>E64*F64</f>
        <v>0</v>
      </c>
      <c r="J64" s="80"/>
    </row>
    <row r="65" spans="1:10" x14ac:dyDescent="0.2">
      <c r="A65" s="1225" t="s">
        <v>967</v>
      </c>
      <c r="B65" s="717" t="s">
        <v>968</v>
      </c>
      <c r="C65" s="1226">
        <v>424</v>
      </c>
      <c r="D65" s="1227"/>
      <c r="E65" s="1228"/>
      <c r="F65" s="1211"/>
      <c r="G65" s="1201"/>
      <c r="H65" s="1229">
        <v>24</v>
      </c>
      <c r="I65" s="1211">
        <f>E65*F65</f>
        <v>0</v>
      </c>
      <c r="J65" s="80"/>
    </row>
    <row r="66" spans="1:10" x14ac:dyDescent="0.2">
      <c r="A66" s="1225" t="s">
        <v>969</v>
      </c>
      <c r="B66" s="717" t="s">
        <v>1300</v>
      </c>
      <c r="C66" s="1226">
        <v>409</v>
      </c>
      <c r="D66" s="1227"/>
      <c r="E66" s="1228"/>
      <c r="F66" s="1211"/>
      <c r="G66" s="1201"/>
      <c r="H66" s="1229">
        <v>79</v>
      </c>
      <c r="I66" s="1211">
        <f>E66*F66</f>
        <v>0</v>
      </c>
      <c r="J66" s="80"/>
    </row>
    <row r="67" spans="1:10" ht="6" customHeight="1" thickBot="1" x14ac:dyDescent="0.25">
      <c r="A67" s="718"/>
      <c r="B67" s="1230"/>
      <c r="C67" s="1231"/>
      <c r="D67" s="1232"/>
      <c r="E67" s="1203"/>
      <c r="F67" s="1233"/>
      <c r="G67" s="1233"/>
      <c r="H67" s="1234"/>
      <c r="I67" s="1235"/>
    </row>
    <row r="68" spans="1:10" ht="25.5" customHeight="1" thickBot="1" x14ac:dyDescent="0.3">
      <c r="A68" s="1300" t="s">
        <v>1306</v>
      </c>
      <c r="B68" s="1300"/>
      <c r="C68" s="1300"/>
      <c r="D68" s="1300"/>
      <c r="E68" s="1300"/>
      <c r="F68" s="1300"/>
      <c r="G68" s="642"/>
      <c r="H68" s="1183" t="s">
        <v>660</v>
      </c>
      <c r="I68" s="863">
        <f>SUM(I62:I66)</f>
        <v>0</v>
      </c>
    </row>
    <row r="69" spans="1:10" s="1200" customFormat="1" ht="5.25" customHeight="1" thickBot="1" x14ac:dyDescent="0.25">
      <c r="A69" s="890"/>
      <c r="B69" s="891"/>
      <c r="C69" s="891"/>
      <c r="D69" s="892"/>
      <c r="E69" s="892"/>
      <c r="F69" s="892"/>
      <c r="G69" s="891"/>
      <c r="H69" s="891"/>
      <c r="I69" s="891"/>
    </row>
    <row r="70" spans="1:10" ht="16.5" thickTop="1" x14ac:dyDescent="0.25">
      <c r="A70" s="622" t="s">
        <v>1329</v>
      </c>
      <c r="B70" s="623"/>
      <c r="C70" s="624"/>
      <c r="D70" s="624"/>
      <c r="E70" s="624"/>
      <c r="F70" s="624"/>
      <c r="G70" s="625"/>
      <c r="H70" s="625"/>
      <c r="I70" s="625"/>
    </row>
    <row r="71" spans="1:10" ht="6" customHeight="1" x14ac:dyDescent="0.25">
      <c r="A71" s="628"/>
      <c r="B71" s="19"/>
      <c r="C71" s="31"/>
      <c r="D71" s="31"/>
      <c r="E71" s="31"/>
      <c r="F71" s="729"/>
      <c r="G71" s="1236"/>
      <c r="H71" s="731"/>
      <c r="I71" s="657"/>
    </row>
    <row r="72" spans="1:10" s="187" customFormat="1" ht="15" x14ac:dyDescent="0.25">
      <c r="A72" s="1185" t="s">
        <v>1564</v>
      </c>
      <c r="B72" s="1237"/>
      <c r="C72" s="731"/>
      <c r="D72" s="657"/>
      <c r="E72" s="657"/>
      <c r="F72" s="657"/>
      <c r="G72" s="1204"/>
      <c r="H72" s="732"/>
      <c r="I72" s="1239"/>
      <c r="J72" s="480"/>
    </row>
    <row r="73" spans="1:10" s="539" customFormat="1" ht="15" x14ac:dyDescent="0.25">
      <c r="A73" s="791" t="s">
        <v>1369</v>
      </c>
      <c r="C73" s="1200"/>
      <c r="D73" s="662"/>
      <c r="E73" s="662"/>
      <c r="F73" s="662"/>
      <c r="G73" s="1238"/>
      <c r="I73" s="734" t="s">
        <v>1323</v>
      </c>
    </row>
    <row r="74" spans="1:10" s="539" customFormat="1" ht="6.75" customHeight="1" x14ac:dyDescent="0.2">
      <c r="A74" s="1240"/>
      <c r="B74" s="1241"/>
      <c r="C74" s="732"/>
      <c r="D74" s="662"/>
      <c r="E74" s="662"/>
      <c r="F74" s="662"/>
      <c r="G74" s="1238"/>
      <c r="H74" s="732"/>
      <c r="I74" s="662"/>
    </row>
    <row r="75" spans="1:10" s="1200" customFormat="1" ht="14.25" customHeight="1" thickBot="1" x14ac:dyDescent="0.25">
      <c r="A75" s="890"/>
      <c r="B75" s="891"/>
      <c r="C75" s="891"/>
      <c r="D75" s="892"/>
      <c r="E75" s="892"/>
      <c r="F75" s="892"/>
      <c r="G75" s="891"/>
      <c r="H75" s="909"/>
      <c r="I75" s="1219"/>
      <c r="J75" s="691"/>
    </row>
    <row r="76" spans="1:10" s="1200" customFormat="1" ht="5.25" customHeight="1" thickTop="1" x14ac:dyDescent="0.2">
      <c r="A76" s="727"/>
      <c r="B76" s="80"/>
      <c r="C76" s="80"/>
      <c r="D76" s="83"/>
      <c r="E76" s="83"/>
      <c r="F76" s="83"/>
      <c r="G76" s="80"/>
      <c r="H76" s="80"/>
      <c r="I76" s="80"/>
    </row>
    <row r="77" spans="1:10" ht="15.75" x14ac:dyDescent="0.25">
      <c r="A77" s="628" t="s">
        <v>1330</v>
      </c>
      <c r="B77" s="31"/>
      <c r="C77" s="646"/>
      <c r="D77" s="642"/>
      <c r="E77" s="642"/>
      <c r="F77" s="642"/>
      <c r="G77" s="702"/>
      <c r="H77" s="702"/>
      <c r="I77" s="729"/>
      <c r="J77" s="31"/>
    </row>
    <row r="78" spans="1:10" ht="4.5" customHeight="1" x14ac:dyDescent="0.2">
      <c r="B78" s="31"/>
      <c r="C78" s="31"/>
      <c r="D78" s="19"/>
      <c r="E78" s="314"/>
      <c r="G78" s="80"/>
      <c r="H78" s="537"/>
      <c r="I78" s="1186"/>
    </row>
    <row r="79" spans="1:10" x14ac:dyDescent="0.2">
      <c r="A79" s="19" t="s">
        <v>1371</v>
      </c>
      <c r="B79" s="31"/>
      <c r="C79" s="31"/>
      <c r="D79" s="19"/>
      <c r="E79" s="314"/>
      <c r="F79" s="751" t="s">
        <v>137</v>
      </c>
      <c r="G79" s="751" t="s">
        <v>989</v>
      </c>
      <c r="H79" s="751" t="s">
        <v>990</v>
      </c>
      <c r="I79" s="652" t="s">
        <v>527</v>
      </c>
    </row>
    <row r="80" spans="1:10" x14ac:dyDescent="0.2">
      <c r="A80" s="1184" t="s">
        <v>1585</v>
      </c>
      <c r="B80" s="31"/>
      <c r="C80" s="31"/>
      <c r="D80" s="19"/>
      <c r="E80" s="750" t="s">
        <v>991</v>
      </c>
      <c r="F80" s="1201"/>
      <c r="G80" s="394"/>
      <c r="H80" s="395"/>
      <c r="I80" s="1190">
        <f>G80*H80</f>
        <v>0</v>
      </c>
    </row>
    <row r="81" spans="1:9" x14ac:dyDescent="0.2">
      <c r="A81" s="1184" t="s">
        <v>1586</v>
      </c>
      <c r="B81" s="31"/>
      <c r="C81" s="31"/>
      <c r="D81" s="19"/>
      <c r="E81" s="750" t="s">
        <v>374</v>
      </c>
      <c r="F81" s="1201"/>
      <c r="G81" s="394"/>
      <c r="H81" s="395"/>
      <c r="I81" s="1190">
        <f>G81*H81</f>
        <v>0</v>
      </c>
    </row>
    <row r="82" spans="1:9" s="31" customFormat="1" ht="9.75" customHeight="1" thickBot="1" x14ac:dyDescent="0.25">
      <c r="A82" s="1184"/>
      <c r="D82" s="19"/>
      <c r="E82" s="314"/>
      <c r="F82" s="1202"/>
      <c r="G82" s="428"/>
      <c r="H82" s="656"/>
      <c r="I82" s="656"/>
    </row>
    <row r="83" spans="1:9" ht="5.25" customHeight="1" thickTop="1" x14ac:dyDescent="0.2">
      <c r="A83" s="1189"/>
      <c r="B83" s="624"/>
      <c r="C83" s="624"/>
      <c r="D83" s="623"/>
      <c r="E83" s="623"/>
      <c r="F83" s="623"/>
      <c r="G83" s="624"/>
      <c r="H83" s="624"/>
      <c r="I83" s="624"/>
    </row>
    <row r="84" spans="1:9" ht="16.5" thickBot="1" x14ac:dyDescent="0.3">
      <c r="A84" s="777" t="s">
        <v>1335</v>
      </c>
      <c r="B84" s="31"/>
      <c r="C84" s="31"/>
      <c r="D84" s="19"/>
      <c r="E84" s="19"/>
      <c r="F84" s="19"/>
      <c r="G84" s="31"/>
      <c r="H84" s="31"/>
      <c r="I84" s="31"/>
    </row>
    <row r="85" spans="1:9" s="785" customFormat="1" ht="19.5" thickBot="1" x14ac:dyDescent="0.35">
      <c r="A85" s="778"/>
      <c r="B85" s="779"/>
      <c r="C85" s="779"/>
      <c r="D85" s="780"/>
      <c r="E85" s="780"/>
      <c r="F85" s="781"/>
      <c r="G85" s="782"/>
      <c r="H85" s="783" t="s">
        <v>389</v>
      </c>
      <c r="I85" s="784">
        <f>I20+I37+I41+I55+I68+I72+I80+I81</f>
        <v>0</v>
      </c>
    </row>
    <row r="86" spans="1:9" ht="4.5" customHeight="1" thickBot="1" x14ac:dyDescent="0.25">
      <c r="A86" s="763"/>
      <c r="B86" s="763"/>
      <c r="C86" s="911"/>
      <c r="D86" s="763"/>
      <c r="E86" s="763"/>
      <c r="F86" s="763"/>
      <c r="G86" s="763"/>
      <c r="H86" s="763"/>
      <c r="I86" s="763"/>
    </row>
    <row r="87" spans="1:9" s="416" customFormat="1" ht="11.25" customHeight="1" thickTop="1" x14ac:dyDescent="0.15">
      <c r="A87" s="756" t="s">
        <v>1380</v>
      </c>
      <c r="I87" s="871" t="s">
        <v>662</v>
      </c>
    </row>
  </sheetData>
  <mergeCells count="4">
    <mergeCell ref="A68:F68"/>
    <mergeCell ref="K3:R4"/>
    <mergeCell ref="B6:I7"/>
    <mergeCell ref="B3:I4"/>
  </mergeCells>
  <printOptions horizontalCentered="1"/>
  <pageMargins left="0.5" right="0.5" top="0.45" bottom="0.45" header="0.5" footer="0.5"/>
  <pageSetup scale="8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18"/>
    <pageSetUpPr fitToPage="1"/>
  </sheetPr>
  <dimension ref="A1:J96"/>
  <sheetViews>
    <sheetView view="pageBreakPreview" topLeftCell="A49" zoomScaleNormal="100" zoomScaleSheetLayoutView="100" workbookViewId="0">
      <selection activeCell="A96" sqref="A96"/>
    </sheetView>
  </sheetViews>
  <sheetFormatPr defaultRowHeight="12.75" x14ac:dyDescent="0.2"/>
  <cols>
    <col min="1" max="1" width="21.85546875" style="31" customWidth="1"/>
    <col min="2" max="2" width="14" style="3" customWidth="1"/>
    <col min="3" max="3" width="12.5703125" style="3" customWidth="1"/>
    <col min="4" max="4" width="11.85546875" style="3" customWidth="1"/>
    <col min="5" max="5" width="16.42578125" style="3" customWidth="1"/>
    <col min="6" max="6" width="14.28515625" style="3" customWidth="1"/>
    <col min="7" max="7" width="15.5703125" style="3" customWidth="1"/>
    <col min="8" max="8" width="17.5703125" style="3" customWidth="1"/>
    <col min="9" max="9" width="18" style="3" customWidth="1"/>
    <col min="10" max="10" width="5.140625" style="3" customWidth="1"/>
    <col min="11" max="16384" width="9.140625" style="3"/>
  </cols>
  <sheetData>
    <row r="1" spans="1:9" s="606" customFormat="1" ht="15.75" x14ac:dyDescent="0.25">
      <c r="A1" s="605" t="s">
        <v>250</v>
      </c>
      <c r="E1" s="607"/>
      <c r="F1" s="607"/>
      <c r="G1" s="608"/>
      <c r="H1" s="608"/>
    </row>
    <row r="2" spans="1:9" s="606" customFormat="1" ht="4.5" customHeight="1" x14ac:dyDescent="0.25">
      <c r="A2" s="605"/>
      <c r="E2" s="607"/>
      <c r="F2" s="607"/>
      <c r="G2" s="608"/>
      <c r="H2" s="608"/>
    </row>
    <row r="3" spans="1:9" s="606" customFormat="1" ht="15.75" customHeight="1" x14ac:dyDescent="0.25">
      <c r="A3" s="792" t="s">
        <v>118</v>
      </c>
      <c r="B3" s="1296" t="s">
        <v>1561</v>
      </c>
      <c r="C3" s="1297"/>
      <c r="D3" s="1297"/>
      <c r="E3" s="1297"/>
      <c r="F3" s="1297"/>
      <c r="G3" s="1297"/>
      <c r="H3" s="1297"/>
      <c r="I3" s="1297"/>
    </row>
    <row r="4" spans="1:9" s="606" customFormat="1" ht="41.25" customHeight="1" x14ac:dyDescent="0.2">
      <c r="A4" s="793"/>
      <c r="B4" s="1297"/>
      <c r="C4" s="1297"/>
      <c r="D4" s="1297"/>
      <c r="E4" s="1297"/>
      <c r="F4" s="1297"/>
      <c r="G4" s="1297"/>
      <c r="H4" s="1297"/>
      <c r="I4" s="1297"/>
    </row>
    <row r="5" spans="1:9" s="606" customFormat="1" ht="9.75" customHeight="1" x14ac:dyDescent="0.2">
      <c r="A5" s="793"/>
      <c r="B5" s="726"/>
      <c r="C5" s="726"/>
      <c r="D5" s="726"/>
      <c r="E5" s="726"/>
      <c r="F5" s="726"/>
      <c r="G5" s="726"/>
      <c r="H5" s="726"/>
      <c r="I5" s="726"/>
    </row>
    <row r="6" spans="1:9" s="606" customFormat="1" ht="15.75" customHeight="1" x14ac:dyDescent="0.25">
      <c r="A6" s="792" t="s">
        <v>119</v>
      </c>
      <c r="B6" s="1299" t="s">
        <v>1145</v>
      </c>
      <c r="C6" s="1299"/>
      <c r="D6" s="1299"/>
      <c r="E6" s="1299"/>
      <c r="F6" s="1299"/>
      <c r="G6" s="1299"/>
      <c r="H6" s="1299"/>
      <c r="I6" s="1299"/>
    </row>
    <row r="7" spans="1:9" s="606" customFormat="1" ht="21" customHeight="1" x14ac:dyDescent="0.2">
      <c r="A7" s="794"/>
      <c r="B7" s="1299"/>
      <c r="C7" s="1299"/>
      <c r="D7" s="1299"/>
      <c r="E7" s="1299"/>
      <c r="F7" s="1299"/>
      <c r="G7" s="1299"/>
      <c r="H7" s="1299"/>
      <c r="I7" s="1299"/>
    </row>
    <row r="8" spans="1:9" s="606" customFormat="1" ht="15.75" customHeight="1" thickBot="1" x14ac:dyDescent="0.3">
      <c r="A8" s="795"/>
      <c r="B8" s="795"/>
      <c r="C8" s="795"/>
      <c r="D8" s="796"/>
      <c r="E8" s="796"/>
      <c r="F8" s="796"/>
      <c r="G8" s="795"/>
      <c r="H8" s="795"/>
      <c r="I8" s="795"/>
    </row>
    <row r="9" spans="1:9" ht="16.5" thickTop="1" x14ac:dyDescent="0.25">
      <c r="A9" s="617" t="s">
        <v>1146</v>
      </c>
      <c r="B9" s="618"/>
      <c r="C9" s="618"/>
      <c r="D9" s="618"/>
      <c r="E9" s="619"/>
      <c r="F9" s="619"/>
      <c r="G9" s="620"/>
      <c r="H9" s="620"/>
      <c r="I9" s="9" t="str">
        <f>IF('Cost Summary Forms'!J1&gt;0,'Cost Summary Forms'!J1,"")</f>
        <v/>
      </c>
    </row>
    <row r="10" spans="1:9" s="798" customFormat="1" ht="11.25" x14ac:dyDescent="0.2">
      <c r="A10" s="797"/>
      <c r="G10" s="800"/>
      <c r="H10" s="800"/>
      <c r="I10" s="621" t="s">
        <v>120</v>
      </c>
    </row>
    <row r="11" spans="1:9" s="798" customFormat="1" ht="6" customHeight="1" thickBot="1" x14ac:dyDescent="0.25">
      <c r="A11" s="797"/>
      <c r="E11" s="799"/>
      <c r="F11" s="799"/>
      <c r="G11" s="800"/>
      <c r="H11" s="800"/>
      <c r="I11" s="621"/>
    </row>
    <row r="12" spans="1:9" ht="16.5" thickTop="1" x14ac:dyDescent="0.25">
      <c r="A12" s="622" t="s">
        <v>716</v>
      </c>
      <c r="B12" s="623"/>
      <c r="C12" s="624"/>
      <c r="D12" s="624"/>
      <c r="E12" s="801" t="s">
        <v>532</v>
      </c>
      <c r="F12" s="802" t="s">
        <v>533</v>
      </c>
      <c r="G12" s="878" t="s">
        <v>1082</v>
      </c>
      <c r="H12" s="804" t="s">
        <v>663</v>
      </c>
      <c r="I12" s="805" t="s">
        <v>664</v>
      </c>
    </row>
    <row r="13" spans="1:9" x14ac:dyDescent="0.2">
      <c r="A13" s="655" t="s">
        <v>1083</v>
      </c>
      <c r="B13" s="19"/>
      <c r="C13" s="31"/>
      <c r="D13" s="31"/>
      <c r="E13" s="806" t="s">
        <v>535</v>
      </c>
      <c r="F13" s="807" t="s">
        <v>536</v>
      </c>
      <c r="G13" s="879">
        <v>3.1120000000000001</v>
      </c>
      <c r="H13" s="809">
        <v>40</v>
      </c>
      <c r="I13" s="810">
        <v>10</v>
      </c>
    </row>
    <row r="14" spans="1:9" s="385" customFormat="1" ht="11.25" x14ac:dyDescent="0.2">
      <c r="A14" s="655" t="s">
        <v>1084</v>
      </c>
      <c r="B14" s="701"/>
      <c r="C14" s="690"/>
      <c r="D14" s="690"/>
      <c r="E14" s="811" t="s">
        <v>537</v>
      </c>
      <c r="F14" s="812" t="s">
        <v>538</v>
      </c>
      <c r="G14" s="880">
        <v>3.113</v>
      </c>
      <c r="H14" s="814">
        <v>50</v>
      </c>
      <c r="I14" s="815">
        <v>10</v>
      </c>
    </row>
    <row r="15" spans="1:9" s="385" customFormat="1" ht="11.25" x14ac:dyDescent="0.2">
      <c r="A15" s="655" t="s">
        <v>1085</v>
      </c>
      <c r="B15" s="701"/>
      <c r="C15" s="690"/>
      <c r="D15" s="690"/>
      <c r="E15" s="811" t="s">
        <v>539</v>
      </c>
      <c r="F15" s="812" t="s">
        <v>540</v>
      </c>
      <c r="G15" s="880">
        <v>3.1160000000000001</v>
      </c>
      <c r="H15" s="814">
        <v>25</v>
      </c>
      <c r="I15" s="815">
        <v>10</v>
      </c>
    </row>
    <row r="16" spans="1:9" s="385" customFormat="1" ht="11.25" x14ac:dyDescent="0.2">
      <c r="B16" s="701"/>
      <c r="C16" s="690"/>
      <c r="D16" s="690"/>
      <c r="E16" s="816" t="s">
        <v>541</v>
      </c>
      <c r="F16" s="817" t="s">
        <v>542</v>
      </c>
      <c r="G16" s="881">
        <v>3.117</v>
      </c>
      <c r="H16" s="819">
        <v>35</v>
      </c>
      <c r="I16" s="820">
        <v>10</v>
      </c>
    </row>
    <row r="17" spans="1:10" ht="15" x14ac:dyDescent="0.25">
      <c r="A17" s="639" t="s">
        <v>543</v>
      </c>
      <c r="E17" s="663" t="s">
        <v>251</v>
      </c>
    </row>
    <row r="18" spans="1:10" ht="6.75" customHeight="1" x14ac:dyDescent="0.2">
      <c r="A18" s="403"/>
    </row>
    <row r="19" spans="1:10" x14ac:dyDescent="0.2">
      <c r="A19" s="646" t="s">
        <v>493</v>
      </c>
      <c r="B19" s="646" t="s">
        <v>1119</v>
      </c>
      <c r="C19" s="646" t="s">
        <v>545</v>
      </c>
      <c r="D19" s="646" t="s">
        <v>546</v>
      </c>
      <c r="F19" s="821" t="s">
        <v>547</v>
      </c>
    </row>
    <row r="20" spans="1:10" ht="13.5" thickBot="1" x14ac:dyDescent="0.25">
      <c r="A20" s="404" t="s">
        <v>548</v>
      </c>
      <c r="B20" s="646" t="s">
        <v>461</v>
      </c>
      <c r="C20" s="404" t="s">
        <v>549</v>
      </c>
      <c r="D20" s="646" t="s">
        <v>665</v>
      </c>
      <c r="F20" s="822" t="s">
        <v>1086</v>
      </c>
      <c r="G20" s="822" t="s">
        <v>1185</v>
      </c>
      <c r="H20" s="404" t="s">
        <v>551</v>
      </c>
      <c r="I20" s="729" t="s">
        <v>509</v>
      </c>
      <c r="J20" s="31"/>
    </row>
    <row r="21" spans="1:10" ht="13.5" thickBot="1" x14ac:dyDescent="0.25">
      <c r="A21" s="406"/>
      <c r="B21" s="1120"/>
      <c r="C21" s="1116"/>
      <c r="D21" s="406"/>
      <c r="F21" s="1115"/>
      <c r="G21" s="824"/>
      <c r="H21" s="414"/>
      <c r="I21" s="825">
        <f>G21</f>
        <v>0</v>
      </c>
    </row>
    <row r="22" spans="1:10" x14ac:dyDescent="0.2">
      <c r="A22" s="689"/>
      <c r="C22" s="403"/>
    </row>
    <row r="23" spans="1:10" x14ac:dyDescent="0.2">
      <c r="A23" s="705" t="s">
        <v>493</v>
      </c>
      <c r="B23" s="646" t="s">
        <v>493</v>
      </c>
      <c r="C23" s="646" t="s">
        <v>552</v>
      </c>
      <c r="D23" s="646" t="s">
        <v>1134</v>
      </c>
      <c r="E23" s="646" t="s">
        <v>553</v>
      </c>
      <c r="F23" s="646" t="s">
        <v>554</v>
      </c>
      <c r="G23" s="404" t="s">
        <v>1132</v>
      </c>
      <c r="H23" s="646" t="s">
        <v>1133</v>
      </c>
      <c r="I23" s="404" t="s">
        <v>555</v>
      </c>
    </row>
    <row r="24" spans="1:10" ht="13.5" thickBot="1" x14ac:dyDescent="0.25">
      <c r="A24" s="882" t="s">
        <v>548</v>
      </c>
      <c r="B24" s="404" t="s">
        <v>667</v>
      </c>
      <c r="C24" s="649" t="s">
        <v>1066</v>
      </c>
      <c r="D24" s="646" t="s">
        <v>668</v>
      </c>
      <c r="E24" s="649" t="s">
        <v>669</v>
      </c>
      <c r="F24" s="649" t="s">
        <v>556</v>
      </c>
      <c r="G24" s="650" t="s">
        <v>1056</v>
      </c>
      <c r="H24" s="404" t="s">
        <v>464</v>
      </c>
      <c r="I24" s="404" t="s">
        <v>509</v>
      </c>
    </row>
    <row r="25" spans="1:10" ht="13.5" thickBot="1" x14ac:dyDescent="0.25">
      <c r="A25" s="883" t="str">
        <f>IF(A21&gt;0,A21,"")</f>
        <v/>
      </c>
      <c r="B25" s="1114"/>
      <c r="C25" s="1114"/>
      <c r="D25" s="406"/>
      <c r="E25" s="1114"/>
      <c r="F25" s="1114"/>
      <c r="G25" s="409"/>
      <c r="H25" s="414"/>
      <c r="I25" s="829">
        <f>G25*F25</f>
        <v>0</v>
      </c>
    </row>
    <row r="26" spans="1:10" ht="8.25" customHeight="1" x14ac:dyDescent="0.2">
      <c r="A26" s="3"/>
      <c r="I26" s="884"/>
    </row>
    <row r="27" spans="1:10" s="416" customFormat="1" ht="11.25" x14ac:dyDescent="0.2">
      <c r="A27" s="655" t="s">
        <v>252</v>
      </c>
      <c r="C27" s="665"/>
      <c r="D27" s="666"/>
      <c r="E27" s="667"/>
    </row>
    <row r="28" spans="1:10" s="416" customFormat="1" ht="11.25" x14ac:dyDescent="0.2">
      <c r="A28" s="655" t="s">
        <v>1562</v>
      </c>
      <c r="C28" s="665"/>
      <c r="D28" s="666"/>
      <c r="E28" s="667"/>
    </row>
    <row r="29" spans="1:10" s="416" customFormat="1" ht="11.25" x14ac:dyDescent="0.2">
      <c r="A29" s="655" t="s">
        <v>261</v>
      </c>
      <c r="C29" s="665"/>
      <c r="D29" s="666"/>
      <c r="E29" s="667"/>
    </row>
    <row r="30" spans="1:10" s="418" customFormat="1" ht="12" x14ac:dyDescent="0.2">
      <c r="A30" s="688" t="s">
        <v>1555</v>
      </c>
      <c r="C30" s="419"/>
      <c r="D30" s="420"/>
      <c r="E30" s="421"/>
    </row>
    <row r="31" spans="1:10" s="405" customFormat="1" ht="12" x14ac:dyDescent="0.2">
      <c r="A31" s="899" t="s">
        <v>1575</v>
      </c>
      <c r="B31" s="831"/>
      <c r="C31" s="832"/>
      <c r="D31" s="833"/>
      <c r="E31" s="834"/>
      <c r="F31" s="831"/>
      <c r="G31" s="831"/>
      <c r="H31" s="831"/>
      <c r="I31" s="831"/>
    </row>
    <row r="32" spans="1:10" s="416" customFormat="1" ht="9" customHeight="1" x14ac:dyDescent="0.2">
      <c r="B32" s="663"/>
      <c r="C32" s="663"/>
      <c r="D32" s="667"/>
      <c r="E32" s="667"/>
      <c r="F32" s="835"/>
      <c r="G32" s="773"/>
      <c r="H32" s="835"/>
      <c r="I32" s="773"/>
    </row>
    <row r="33" spans="1:9" ht="15" x14ac:dyDescent="0.25">
      <c r="A33" s="639" t="s">
        <v>557</v>
      </c>
      <c r="B33" s="31"/>
      <c r="C33" s="646"/>
      <c r="D33" s="642"/>
      <c r="E33" s="642"/>
      <c r="F33" s="642"/>
      <c r="G33" s="702"/>
      <c r="H33" s="702"/>
      <c r="I33" s="635"/>
    </row>
    <row r="34" spans="1:9" ht="3.75" customHeight="1" x14ac:dyDescent="0.2">
      <c r="A34" s="689"/>
      <c r="C34" s="403"/>
      <c r="G34" s="403"/>
    </row>
    <row r="35" spans="1:9" x14ac:dyDescent="0.2">
      <c r="A35" s="19" t="s">
        <v>1087</v>
      </c>
      <c r="C35" s="403"/>
      <c r="G35" s="403"/>
    </row>
    <row r="36" spans="1:9" ht="3" customHeight="1" x14ac:dyDescent="0.2">
      <c r="A36" s="19"/>
      <c r="C36" s="403"/>
      <c r="G36" s="403"/>
    </row>
    <row r="37" spans="1:9" s="405" customFormat="1" ht="12" x14ac:dyDescent="0.2">
      <c r="A37" s="646" t="s">
        <v>558</v>
      </c>
      <c r="B37" s="646" t="s">
        <v>12</v>
      </c>
      <c r="C37" s="646" t="s">
        <v>559</v>
      </c>
      <c r="D37" s="646" t="s">
        <v>560</v>
      </c>
      <c r="E37" s="646" t="s">
        <v>1053</v>
      </c>
      <c r="F37" s="646" t="s">
        <v>561</v>
      </c>
      <c r="G37" s="705" t="s">
        <v>562</v>
      </c>
      <c r="H37" s="836" t="s">
        <v>671</v>
      </c>
      <c r="I37" s="404" t="s">
        <v>563</v>
      </c>
    </row>
    <row r="38" spans="1:9" s="405" customFormat="1" thickBot="1" x14ac:dyDescent="0.25">
      <c r="A38" s="650" t="s">
        <v>1054</v>
      </c>
      <c r="B38" s="404" t="s">
        <v>508</v>
      </c>
      <c r="C38" s="649" t="s">
        <v>1055</v>
      </c>
      <c r="D38" s="649" t="s">
        <v>556</v>
      </c>
      <c r="E38" s="650" t="s">
        <v>1056</v>
      </c>
      <c r="F38" s="404" t="s">
        <v>564</v>
      </c>
      <c r="G38" s="837" t="s">
        <v>565</v>
      </c>
      <c r="H38" s="838" t="s">
        <v>566</v>
      </c>
      <c r="I38" s="404" t="s">
        <v>509</v>
      </c>
    </row>
    <row r="39" spans="1:9" s="405" customFormat="1" ht="13.5" thickBot="1" x14ac:dyDescent="0.25">
      <c r="A39" s="406"/>
      <c r="B39" s="1120"/>
      <c r="C39" s="1114"/>
      <c r="D39" s="1114"/>
      <c r="E39" s="409"/>
      <c r="F39" s="406"/>
      <c r="G39" s="839">
        <f>D21</f>
        <v>0</v>
      </c>
      <c r="H39" s="840" t="e">
        <f>VLOOKUP(D21,F13:I16,4)</f>
        <v>#N/A</v>
      </c>
      <c r="I39" s="829">
        <f>D39*E39</f>
        <v>0</v>
      </c>
    </row>
    <row r="40" spans="1:9" s="405" customFormat="1" ht="4.5" customHeight="1" x14ac:dyDescent="0.2">
      <c r="C40" s="419"/>
      <c r="D40" s="420"/>
      <c r="E40" s="421"/>
      <c r="I40" s="412"/>
    </row>
    <row r="41" spans="1:9" s="405" customFormat="1" ht="12.75" customHeight="1" thickBot="1" x14ac:dyDescent="0.25">
      <c r="A41" s="850"/>
      <c r="B41" s="850"/>
      <c r="C41" s="851"/>
      <c r="D41" s="852"/>
      <c r="E41" s="853"/>
      <c r="F41" s="850"/>
      <c r="G41" s="850"/>
      <c r="H41" s="850"/>
      <c r="I41" s="854"/>
    </row>
    <row r="42" spans="1:9" s="405" customFormat="1" ht="5.25" customHeight="1" thickTop="1" x14ac:dyDescent="0.2">
      <c r="A42" s="418"/>
      <c r="B42" s="418"/>
      <c r="C42" s="419"/>
      <c r="D42" s="420"/>
      <c r="E42" s="421"/>
      <c r="F42" s="418"/>
      <c r="G42" s="418"/>
      <c r="H42" s="418"/>
      <c r="I42" s="876"/>
    </row>
    <row r="43" spans="1:9" ht="15.75" x14ac:dyDescent="0.25">
      <c r="A43" s="628" t="s">
        <v>713</v>
      </c>
      <c r="B43" s="19"/>
      <c r="C43" s="31"/>
      <c r="D43" s="31"/>
      <c r="E43" s="31"/>
      <c r="F43" s="31"/>
      <c r="G43" s="31"/>
      <c r="H43" s="31"/>
      <c r="I43" s="31"/>
    </row>
    <row r="44" spans="1:9" ht="3" customHeight="1" x14ac:dyDescent="0.25">
      <c r="A44" s="628"/>
      <c r="B44" s="19"/>
      <c r="C44" s="31"/>
      <c r="D44" s="31"/>
      <c r="E44" s="31"/>
      <c r="F44" s="31"/>
      <c r="G44" s="31"/>
      <c r="H44" s="31"/>
      <c r="I44" s="31"/>
    </row>
    <row r="45" spans="1:9" s="385" customFormat="1" ht="12" x14ac:dyDescent="0.2">
      <c r="A45" s="747" t="s">
        <v>715</v>
      </c>
      <c r="B45" s="632"/>
      <c r="C45" s="731"/>
      <c r="D45" s="657"/>
      <c r="E45" s="657"/>
      <c r="F45" s="657"/>
      <c r="G45" s="687"/>
      <c r="H45" s="731"/>
      <c r="I45" s="657"/>
    </row>
    <row r="46" spans="1:9" s="418" customFormat="1" ht="7.5" customHeight="1" x14ac:dyDescent="0.2">
      <c r="C46" s="419"/>
      <c r="D46" s="420"/>
      <c r="E46" s="421"/>
      <c r="I46" s="876"/>
    </row>
    <row r="47" spans="1:9" ht="15" x14ac:dyDescent="0.25">
      <c r="A47" s="639" t="s">
        <v>718</v>
      </c>
      <c r="B47" s="31"/>
      <c r="C47" s="646"/>
      <c r="D47" s="642"/>
      <c r="E47" s="642"/>
      <c r="F47" s="642"/>
      <c r="G47" s="702"/>
      <c r="H47" s="702"/>
      <c r="I47" s="635"/>
    </row>
    <row r="48" spans="1:9" ht="7.5" customHeight="1" x14ac:dyDescent="0.25">
      <c r="A48" s="639"/>
      <c r="B48" s="31"/>
      <c r="C48" s="646"/>
      <c r="D48" s="642"/>
      <c r="E48" s="642"/>
      <c r="F48" s="642"/>
      <c r="G48" s="702"/>
      <c r="H48" s="702"/>
      <c r="I48" s="635"/>
    </row>
    <row r="49" spans="1:9" x14ac:dyDescent="0.2">
      <c r="A49" s="703" t="s">
        <v>951</v>
      </c>
      <c r="B49" s="704" t="s">
        <v>952</v>
      </c>
      <c r="C49" s="705" t="s">
        <v>953</v>
      </c>
      <c r="D49" s="646" t="s">
        <v>188</v>
      </c>
      <c r="E49" s="646" t="s">
        <v>184</v>
      </c>
      <c r="F49" s="646" t="s">
        <v>1124</v>
      </c>
      <c r="G49" s="646" t="s">
        <v>954</v>
      </c>
      <c r="H49" s="647" t="s">
        <v>955</v>
      </c>
      <c r="I49" s="648" t="s">
        <v>956</v>
      </c>
    </row>
    <row r="50" spans="1:9" x14ac:dyDescent="0.2">
      <c r="A50" s="706" t="s">
        <v>721</v>
      </c>
      <c r="B50" s="707" t="s">
        <v>1131</v>
      </c>
      <c r="C50" s="708" t="s">
        <v>112</v>
      </c>
      <c r="D50" s="646" t="s">
        <v>461</v>
      </c>
      <c r="E50" s="646" t="s">
        <v>973</v>
      </c>
      <c r="F50" s="404" t="s">
        <v>959</v>
      </c>
      <c r="G50" s="404" t="s">
        <v>960</v>
      </c>
      <c r="H50" s="709" t="s">
        <v>961</v>
      </c>
      <c r="I50" s="652" t="s">
        <v>509</v>
      </c>
    </row>
    <row r="51" spans="1:9" x14ac:dyDescent="0.2">
      <c r="A51" s="710" t="s">
        <v>974</v>
      </c>
      <c r="B51" s="711" t="s">
        <v>399</v>
      </c>
      <c r="C51" s="712">
        <v>409</v>
      </c>
      <c r="D51" s="1121"/>
      <c r="E51" s="1114"/>
      <c r="F51" s="409"/>
      <c r="G51" s="406"/>
      <c r="H51" s="715">
        <v>79</v>
      </c>
      <c r="I51" s="409">
        <f>E51*F51</f>
        <v>0</v>
      </c>
    </row>
    <row r="52" spans="1:9" x14ac:dyDescent="0.2">
      <c r="A52" s="710" t="s">
        <v>975</v>
      </c>
      <c r="B52" s="716" t="s">
        <v>976</v>
      </c>
      <c r="C52" s="712">
        <v>410</v>
      </c>
      <c r="D52" s="1121"/>
      <c r="E52" s="1114"/>
      <c r="F52" s="409"/>
      <c r="G52" s="406"/>
      <c r="H52" s="715">
        <v>176</v>
      </c>
      <c r="I52" s="409">
        <f>E52*F52</f>
        <v>0</v>
      </c>
    </row>
    <row r="53" spans="1:9" x14ac:dyDescent="0.2">
      <c r="A53" s="710" t="s">
        <v>974</v>
      </c>
      <c r="B53" s="711" t="s">
        <v>977</v>
      </c>
      <c r="C53" s="712">
        <v>421</v>
      </c>
      <c r="D53" s="1121"/>
      <c r="E53" s="1114"/>
      <c r="F53" s="409"/>
      <c r="G53" s="406"/>
      <c r="H53" s="715">
        <v>54</v>
      </c>
      <c r="I53" s="409">
        <f>E53*F53</f>
        <v>0</v>
      </c>
    </row>
    <row r="54" spans="1:9" x14ac:dyDescent="0.2">
      <c r="A54" s="710" t="s">
        <v>975</v>
      </c>
      <c r="B54" s="711" t="s">
        <v>978</v>
      </c>
      <c r="C54" s="712">
        <v>422</v>
      </c>
      <c r="D54" s="1121"/>
      <c r="E54" s="1114"/>
      <c r="F54" s="409"/>
      <c r="G54" s="406"/>
      <c r="H54" s="715">
        <v>94</v>
      </c>
      <c r="I54" s="409">
        <f>E54*F54</f>
        <v>0</v>
      </c>
    </row>
    <row r="55" spans="1:9" x14ac:dyDescent="0.2">
      <c r="A55" s="710" t="s">
        <v>967</v>
      </c>
      <c r="B55" s="717" t="s">
        <v>968</v>
      </c>
      <c r="C55" s="712">
        <v>424</v>
      </c>
      <c r="D55" s="1121"/>
      <c r="E55" s="1114"/>
      <c r="F55" s="409"/>
      <c r="G55" s="406"/>
      <c r="H55" s="715">
        <v>24</v>
      </c>
      <c r="I55" s="409">
        <f>E55*F55</f>
        <v>0</v>
      </c>
    </row>
    <row r="56" spans="1:9" ht="6" customHeight="1" thickBot="1" x14ac:dyDescent="0.25">
      <c r="A56" s="718"/>
      <c r="B56" s="719"/>
      <c r="C56" s="536"/>
      <c r="D56" s="720"/>
      <c r="E56" s="632"/>
      <c r="F56" s="721"/>
      <c r="G56" s="721"/>
      <c r="H56" s="722"/>
      <c r="I56" s="723"/>
    </row>
    <row r="57" spans="1:9" ht="19.5" customHeight="1" thickBot="1" x14ac:dyDescent="0.25">
      <c r="A57" s="1304" t="s">
        <v>1563</v>
      </c>
      <c r="B57" s="1304"/>
      <c r="C57" s="1304"/>
      <c r="D57" s="1304"/>
      <c r="E57" s="1304"/>
      <c r="F57" s="1304"/>
      <c r="G57" s="902"/>
      <c r="H57" s="900" t="s">
        <v>1089</v>
      </c>
      <c r="I57" s="901">
        <f>SUM(I51:I55)</f>
        <v>0</v>
      </c>
    </row>
    <row r="58" spans="1:9" s="540" customFormat="1" ht="26.25" customHeight="1" x14ac:dyDescent="0.2">
      <c r="A58" s="1304"/>
      <c r="B58" s="1304"/>
      <c r="C58" s="1304"/>
      <c r="D58" s="1304"/>
      <c r="E58" s="1304"/>
      <c r="F58" s="1304"/>
      <c r="G58" s="80"/>
      <c r="H58" s="537"/>
      <c r="I58" s="538"/>
    </row>
    <row r="59" spans="1:9" s="682" customFormat="1" ht="24" customHeight="1" x14ac:dyDescent="0.2">
      <c r="A59" s="1285" t="s">
        <v>1144</v>
      </c>
      <c r="B59" s="1285"/>
      <c r="C59" s="1285"/>
      <c r="D59" s="1285"/>
      <c r="E59" s="1285"/>
      <c r="F59" s="1285"/>
      <c r="G59" s="1285"/>
      <c r="H59" s="1285"/>
      <c r="I59" s="1285"/>
    </row>
    <row r="60" spans="1:9" s="540" customFormat="1" ht="5.25" customHeight="1" thickBot="1" x14ac:dyDescent="0.25">
      <c r="A60" s="890"/>
      <c r="B60" s="891"/>
      <c r="C60" s="891"/>
      <c r="D60" s="892"/>
      <c r="E60" s="892"/>
      <c r="F60" s="892"/>
      <c r="G60" s="891"/>
      <c r="H60" s="891"/>
      <c r="I60" s="891"/>
    </row>
    <row r="61" spans="1:9" s="540" customFormat="1" ht="5.25" customHeight="1" thickTop="1" x14ac:dyDescent="0.2">
      <c r="A61" s="727"/>
      <c r="B61" s="80"/>
      <c r="C61" s="80"/>
      <c r="D61" s="83"/>
      <c r="E61" s="83"/>
      <c r="F61" s="83"/>
      <c r="G61" s="80"/>
      <c r="H61" s="80"/>
      <c r="I61" s="80"/>
    </row>
    <row r="62" spans="1:9" s="540" customFormat="1" ht="3" customHeight="1" thickBot="1" x14ac:dyDescent="0.25">
      <c r="A62" s="890"/>
      <c r="B62" s="891"/>
      <c r="C62" s="891"/>
      <c r="D62" s="892"/>
      <c r="E62" s="892"/>
      <c r="F62" s="892"/>
      <c r="G62" s="891"/>
      <c r="H62" s="891"/>
      <c r="I62" s="891"/>
    </row>
    <row r="63" spans="1:9" ht="15.75" thickTop="1" x14ac:dyDescent="0.25">
      <c r="A63" s="639" t="s">
        <v>712</v>
      </c>
      <c r="B63" s="31"/>
      <c r="C63" s="646"/>
      <c r="D63" s="642"/>
      <c r="E63" s="642"/>
      <c r="F63" s="642"/>
      <c r="G63" s="702"/>
      <c r="H63" s="702"/>
      <c r="I63" s="635"/>
    </row>
    <row r="64" spans="1:9" ht="7.5" customHeight="1" x14ac:dyDescent="0.25">
      <c r="A64" s="639"/>
      <c r="B64" s="31"/>
      <c r="C64" s="646"/>
      <c r="D64" s="642"/>
      <c r="E64" s="642"/>
      <c r="F64" s="642"/>
      <c r="G64" s="702"/>
      <c r="H64" s="702"/>
      <c r="I64" s="635"/>
    </row>
    <row r="65" spans="1:9" x14ac:dyDescent="0.2">
      <c r="A65" s="703" t="s">
        <v>951</v>
      </c>
      <c r="B65" s="646" t="s">
        <v>952</v>
      </c>
      <c r="C65" s="646" t="s">
        <v>953</v>
      </c>
      <c r="D65" s="646" t="s">
        <v>188</v>
      </c>
      <c r="E65" s="646" t="s">
        <v>184</v>
      </c>
      <c r="F65" s="646" t="s">
        <v>1124</v>
      </c>
      <c r="G65" s="646" t="s">
        <v>954</v>
      </c>
      <c r="H65" s="647" t="s">
        <v>955</v>
      </c>
      <c r="I65" s="648" t="s">
        <v>575</v>
      </c>
    </row>
    <row r="66" spans="1:9" x14ac:dyDescent="0.2">
      <c r="A66" s="706" t="s">
        <v>1147</v>
      </c>
      <c r="B66" s="646" t="s">
        <v>1131</v>
      </c>
      <c r="C66" s="646" t="s">
        <v>112</v>
      </c>
      <c r="D66" s="646" t="s">
        <v>461</v>
      </c>
      <c r="E66" s="646" t="s">
        <v>494</v>
      </c>
      <c r="F66" s="404" t="s">
        <v>959</v>
      </c>
      <c r="G66" s="404" t="s">
        <v>960</v>
      </c>
      <c r="H66" s="709" t="s">
        <v>961</v>
      </c>
      <c r="I66" s="652" t="s">
        <v>509</v>
      </c>
    </row>
    <row r="67" spans="1:9" x14ac:dyDescent="0.2">
      <c r="A67" s="710" t="s">
        <v>650</v>
      </c>
      <c r="B67" s="859" t="s">
        <v>1189</v>
      </c>
      <c r="C67" s="714">
        <v>272</v>
      </c>
      <c r="D67" s="1120"/>
      <c r="E67" s="1114"/>
      <c r="F67" s="409"/>
      <c r="G67" s="406"/>
      <c r="H67" s="715">
        <v>62</v>
      </c>
      <c r="I67" s="409">
        <f t="shared" ref="I67:I75" si="0">E67*F67</f>
        <v>0</v>
      </c>
    </row>
    <row r="68" spans="1:9" x14ac:dyDescent="0.2">
      <c r="A68" s="710" t="s">
        <v>651</v>
      </c>
      <c r="B68" s="861" t="s">
        <v>652</v>
      </c>
      <c r="C68" s="714">
        <v>280</v>
      </c>
      <c r="D68" s="1120"/>
      <c r="E68" s="1114"/>
      <c r="F68" s="409"/>
      <c r="G68" s="406"/>
      <c r="H68" s="715">
        <v>42</v>
      </c>
      <c r="I68" s="409">
        <f t="shared" si="0"/>
        <v>0</v>
      </c>
    </row>
    <row r="69" spans="1:9" x14ac:dyDescent="0.2">
      <c r="A69" s="710" t="s">
        <v>653</v>
      </c>
      <c r="B69" s="861" t="s">
        <v>654</v>
      </c>
      <c r="C69" s="714">
        <v>330</v>
      </c>
      <c r="D69" s="1120"/>
      <c r="E69" s="1114"/>
      <c r="F69" s="409"/>
      <c r="G69" s="406"/>
      <c r="H69" s="715">
        <v>13</v>
      </c>
      <c r="I69" s="409">
        <f t="shared" si="0"/>
        <v>0</v>
      </c>
    </row>
    <row r="70" spans="1:9" x14ac:dyDescent="0.2">
      <c r="A70" s="710" t="s">
        <v>655</v>
      </c>
      <c r="B70" s="862" t="s">
        <v>656</v>
      </c>
      <c r="C70" s="714">
        <v>220</v>
      </c>
      <c r="D70" s="1120"/>
      <c r="E70" s="1114"/>
      <c r="F70" s="409"/>
      <c r="G70" s="406"/>
      <c r="H70" s="715">
        <v>66</v>
      </c>
      <c r="I70" s="409">
        <f t="shared" si="0"/>
        <v>0</v>
      </c>
    </row>
    <row r="71" spans="1:9" x14ac:dyDescent="0.2">
      <c r="A71" s="710" t="s">
        <v>975</v>
      </c>
      <c r="B71" s="862" t="s">
        <v>657</v>
      </c>
      <c r="C71" s="714">
        <v>301</v>
      </c>
      <c r="D71" s="1120"/>
      <c r="E71" s="1114"/>
      <c r="F71" s="409"/>
      <c r="G71" s="406"/>
      <c r="H71" s="715">
        <v>196</v>
      </c>
      <c r="I71" s="409">
        <f t="shared" si="0"/>
        <v>0</v>
      </c>
    </row>
    <row r="72" spans="1:9" x14ac:dyDescent="0.2">
      <c r="A72" s="710" t="s">
        <v>974</v>
      </c>
      <c r="B72" s="859" t="s">
        <v>977</v>
      </c>
      <c r="C72" s="714">
        <v>341</v>
      </c>
      <c r="D72" s="1120"/>
      <c r="E72" s="1114"/>
      <c r="F72" s="409"/>
      <c r="G72" s="406"/>
      <c r="H72" s="715">
        <v>52</v>
      </c>
      <c r="I72" s="409">
        <f t="shared" si="0"/>
        <v>0</v>
      </c>
    </row>
    <row r="73" spans="1:9" x14ac:dyDescent="0.2">
      <c r="A73" s="710" t="s">
        <v>975</v>
      </c>
      <c r="B73" s="859" t="s">
        <v>978</v>
      </c>
      <c r="C73" s="714">
        <v>342</v>
      </c>
      <c r="D73" s="1120"/>
      <c r="E73" s="1114"/>
      <c r="F73" s="409"/>
      <c r="G73" s="406"/>
      <c r="H73" s="715">
        <v>94</v>
      </c>
      <c r="I73" s="409">
        <f t="shared" si="0"/>
        <v>0</v>
      </c>
    </row>
    <row r="74" spans="1:9" x14ac:dyDescent="0.2">
      <c r="A74" s="710" t="s">
        <v>658</v>
      </c>
      <c r="B74" s="861" t="s">
        <v>968</v>
      </c>
      <c r="C74" s="714">
        <v>331</v>
      </c>
      <c r="D74" s="1120"/>
      <c r="E74" s="1114"/>
      <c r="F74" s="409"/>
      <c r="G74" s="406"/>
      <c r="H74" s="715">
        <v>19</v>
      </c>
      <c r="I74" s="409">
        <f t="shared" si="0"/>
        <v>0</v>
      </c>
    </row>
    <row r="75" spans="1:9" x14ac:dyDescent="0.2">
      <c r="A75" s="710" t="s">
        <v>1186</v>
      </c>
      <c r="B75" s="859" t="s">
        <v>1187</v>
      </c>
      <c r="C75" s="714">
        <v>240</v>
      </c>
      <c r="D75" s="1120"/>
      <c r="E75" s="1114"/>
      <c r="F75" s="409"/>
      <c r="G75" s="406"/>
      <c r="H75" s="715">
        <v>88</v>
      </c>
      <c r="I75" s="409">
        <f t="shared" si="0"/>
        <v>0</v>
      </c>
    </row>
    <row r="76" spans="1:9" ht="6" customHeight="1" thickBot="1" x14ac:dyDescent="0.25">
      <c r="A76" s="718"/>
      <c r="B76" s="719"/>
      <c r="C76" s="536"/>
      <c r="D76" s="720"/>
      <c r="E76" s="632"/>
      <c r="F76" s="721"/>
      <c r="G76" s="721"/>
      <c r="H76" s="722"/>
      <c r="I76" s="723"/>
    </row>
    <row r="77" spans="1:9" ht="24" customHeight="1" thickBot="1" x14ac:dyDescent="0.25">
      <c r="A77" s="1304" t="s">
        <v>717</v>
      </c>
      <c r="B77" s="1304"/>
      <c r="C77" s="1304"/>
      <c r="D77" s="1304"/>
      <c r="E77" s="1304"/>
      <c r="F77" s="1304"/>
      <c r="G77" s="724"/>
      <c r="H77" s="900" t="s">
        <v>1090</v>
      </c>
      <c r="I77" s="901">
        <f>SUM(I67:I75)</f>
        <v>0</v>
      </c>
    </row>
    <row r="78" spans="1:9" s="416" customFormat="1" ht="11.25" customHeight="1" x14ac:dyDescent="0.15">
      <c r="A78" s="1304" t="s">
        <v>1143</v>
      </c>
      <c r="B78" s="1304"/>
      <c r="C78" s="1304"/>
      <c r="D78" s="1304"/>
      <c r="E78" s="1304"/>
      <c r="F78" s="1304"/>
      <c r="G78" s="1304"/>
      <c r="H78" s="1304"/>
      <c r="I78" s="1304"/>
    </row>
    <row r="79" spans="1:9" s="616" customFormat="1" ht="11.25" customHeight="1" x14ac:dyDescent="0.2">
      <c r="A79" s="877" t="s">
        <v>1148</v>
      </c>
      <c r="B79" s="690"/>
      <c r="C79" s="690"/>
      <c r="D79" s="701"/>
      <c r="E79" s="701"/>
      <c r="F79" s="701"/>
      <c r="G79" s="690"/>
      <c r="H79" s="690"/>
      <c r="I79" s="690"/>
    </row>
    <row r="80" spans="1:9" s="613" customFormat="1" ht="11.25" x14ac:dyDescent="0.2">
      <c r="A80" s="655" t="s">
        <v>661</v>
      </c>
      <c r="D80" s="614"/>
      <c r="E80" s="614"/>
      <c r="F80" s="614"/>
    </row>
    <row r="81" spans="1:10" s="613" customFormat="1" ht="11.25" x14ac:dyDescent="0.2">
      <c r="A81" s="655" t="s">
        <v>1188</v>
      </c>
      <c r="D81" s="614"/>
      <c r="E81" s="614"/>
      <c r="F81" s="614"/>
    </row>
    <row r="82" spans="1:10" s="613" customFormat="1" ht="5.25" customHeight="1" thickBot="1" x14ac:dyDescent="0.25">
      <c r="A82" s="890"/>
      <c r="B82" s="891"/>
      <c r="C82" s="891"/>
      <c r="D82" s="892"/>
      <c r="E82" s="892"/>
      <c r="F82" s="892"/>
      <c r="G82" s="891"/>
      <c r="H82" s="891"/>
      <c r="I82" s="891"/>
    </row>
    <row r="83" spans="1:10" s="31" customFormat="1" ht="6" customHeight="1" thickTop="1" x14ac:dyDescent="0.25">
      <c r="A83" s="628"/>
      <c r="B83" s="19"/>
      <c r="G83" s="629"/>
      <c r="H83" s="629"/>
      <c r="I83" s="629"/>
    </row>
    <row r="84" spans="1:10" ht="15.75" x14ac:dyDescent="0.25">
      <c r="A84" s="628" t="s">
        <v>714</v>
      </c>
      <c r="B84" s="31"/>
      <c r="C84" s="646"/>
      <c r="D84" s="642"/>
      <c r="E84" s="642"/>
      <c r="F84" s="642"/>
      <c r="G84" s="702"/>
      <c r="H84" s="702"/>
      <c r="I84" s="729"/>
      <c r="J84" s="31"/>
    </row>
    <row r="85" spans="1:10" s="690" customFormat="1" ht="5.25" customHeight="1" thickBot="1" x14ac:dyDescent="0.25">
      <c r="B85" s="632"/>
      <c r="C85" s="731"/>
      <c r="D85" s="657"/>
      <c r="E85" s="657"/>
      <c r="F85" s="657"/>
      <c r="G85" s="687"/>
      <c r="H85" s="731"/>
      <c r="I85" s="729"/>
    </row>
    <row r="86" spans="1:10" s="31" customFormat="1" ht="15.75" thickBot="1" x14ac:dyDescent="0.3">
      <c r="A86" s="19" t="s">
        <v>1559</v>
      </c>
      <c r="B86" s="19"/>
      <c r="F86" s="729"/>
      <c r="G86" s="730"/>
      <c r="H86" s="684" t="s">
        <v>1091</v>
      </c>
      <c r="I86" s="825">
        <v>0</v>
      </c>
    </row>
    <row r="87" spans="1:10" s="690" customFormat="1" ht="12" x14ac:dyDescent="0.2">
      <c r="A87" s="1076" t="s">
        <v>1558</v>
      </c>
      <c r="B87" s="533"/>
      <c r="C87" s="731"/>
      <c r="D87" s="657"/>
      <c r="E87" s="657"/>
      <c r="F87" s="657"/>
      <c r="G87" s="687"/>
      <c r="H87" s="732"/>
    </row>
    <row r="88" spans="1:10" s="418" customFormat="1" ht="13.5" customHeight="1" x14ac:dyDescent="0.2">
      <c r="A88" s="1076" t="s">
        <v>1607</v>
      </c>
      <c r="B88" s="741"/>
      <c r="C88" s="744"/>
      <c r="D88" s="894"/>
      <c r="E88" s="894"/>
      <c r="F88" s="894"/>
      <c r="G88" s="895"/>
      <c r="H88" s="896"/>
      <c r="I88" s="743"/>
    </row>
    <row r="89" spans="1:10" s="31" customFormat="1" ht="3.75" customHeight="1" x14ac:dyDescent="0.2">
      <c r="A89" s="752"/>
      <c r="D89" s="19"/>
      <c r="E89" s="314"/>
      <c r="F89" s="753"/>
      <c r="G89" s="428"/>
      <c r="H89" s="656"/>
      <c r="I89" s="656"/>
    </row>
    <row r="90" spans="1:10" s="756" customFormat="1" ht="9" x14ac:dyDescent="0.15">
      <c r="A90" s="755"/>
      <c r="D90" s="757"/>
      <c r="E90" s="758"/>
      <c r="F90" s="759"/>
      <c r="G90" s="760"/>
      <c r="H90" s="761"/>
      <c r="I90" s="761"/>
    </row>
    <row r="91" spans="1:10" ht="3.75" customHeight="1" thickBot="1" x14ac:dyDescent="0.25">
      <c r="A91" s="762"/>
      <c r="B91" s="763"/>
      <c r="C91" s="763"/>
      <c r="D91" s="764"/>
      <c r="E91" s="764"/>
      <c r="F91" s="764"/>
      <c r="G91" s="763"/>
      <c r="H91" s="763"/>
      <c r="I91" s="763"/>
    </row>
    <row r="92" spans="1:10" ht="6" customHeight="1" thickTop="1" x14ac:dyDescent="0.2">
      <c r="A92" s="765"/>
      <c r="B92" s="31"/>
      <c r="C92" s="31"/>
      <c r="D92" s="19"/>
      <c r="E92" s="19"/>
      <c r="F92" s="19"/>
      <c r="G92" s="31"/>
      <c r="H92" s="31"/>
      <c r="I92" s="31"/>
    </row>
    <row r="93" spans="1:10" s="385" customFormat="1" ht="12" thickBot="1" x14ac:dyDescent="0.25">
      <c r="A93" s="690"/>
      <c r="B93" s="690"/>
      <c r="C93" s="690"/>
      <c r="D93" s="701"/>
      <c r="E93" s="701"/>
      <c r="F93" s="738"/>
      <c r="G93" s="682"/>
      <c r="H93" s="739"/>
      <c r="I93" s="873"/>
      <c r="J93" s="690"/>
    </row>
    <row r="94" spans="1:10" s="118" customFormat="1" ht="16.5" thickBot="1" x14ac:dyDescent="0.3">
      <c r="A94" s="777" t="s">
        <v>1286</v>
      </c>
      <c r="B94" s="866"/>
      <c r="C94" s="866"/>
      <c r="D94" s="628"/>
      <c r="E94" s="628"/>
      <c r="F94" s="867"/>
      <c r="G94" s="868"/>
      <c r="H94" s="869" t="s">
        <v>1093</v>
      </c>
      <c r="I94" s="870">
        <f>I25+I21+I39+I57+I77+I86</f>
        <v>0</v>
      </c>
    </row>
    <row r="95" spans="1:10" ht="4.5" customHeight="1" x14ac:dyDescent="0.2">
      <c r="A95" s="26"/>
      <c r="B95" s="26"/>
      <c r="C95" s="786"/>
      <c r="D95" s="26"/>
      <c r="E95" s="26"/>
      <c r="F95" s="26"/>
      <c r="G95" s="26"/>
      <c r="H95" s="26"/>
      <c r="I95" s="26"/>
    </row>
    <row r="96" spans="1:10" s="416" customFormat="1" ht="11.25" customHeight="1" x14ac:dyDescent="0.15">
      <c r="A96" s="756" t="s">
        <v>1560</v>
      </c>
      <c r="I96" s="871" t="s">
        <v>662</v>
      </c>
    </row>
  </sheetData>
  <mergeCells count="6">
    <mergeCell ref="B3:I4"/>
    <mergeCell ref="B6:I7"/>
    <mergeCell ref="A78:I78"/>
    <mergeCell ref="A77:F77"/>
    <mergeCell ref="A59:I59"/>
    <mergeCell ref="A57:F58"/>
  </mergeCells>
  <phoneticPr fontId="3" type="noConversion"/>
  <printOptions horizontalCentered="1"/>
  <pageMargins left="0.5" right="0.5" top="0.45" bottom="0.45" header="0.5" footer="0.5"/>
  <pageSetup scale="91" fitToHeight="2" orientation="landscape" r:id="rId1"/>
  <headerFooter alignWithMargins="0"/>
  <rowBreaks count="1" manualBreakCount="1">
    <brk id="4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18"/>
  </sheetPr>
  <dimension ref="A1:O104"/>
  <sheetViews>
    <sheetView view="pageBreakPreview" topLeftCell="A37" zoomScaleNormal="100" zoomScaleSheetLayoutView="100" workbookViewId="0">
      <selection activeCell="A72" sqref="A72:I72"/>
    </sheetView>
  </sheetViews>
  <sheetFormatPr defaultRowHeight="12.75" x14ac:dyDescent="0.2"/>
  <cols>
    <col min="1" max="1" width="20.140625" style="31" customWidth="1"/>
    <col min="2" max="2" width="15.140625" style="3" customWidth="1"/>
    <col min="3" max="3" width="12.5703125" style="3" customWidth="1"/>
    <col min="4" max="4" width="12.28515625" style="3" customWidth="1"/>
    <col min="5" max="5" width="16.5703125" style="3" customWidth="1"/>
    <col min="6" max="6" width="14.85546875" style="3" customWidth="1"/>
    <col min="7" max="7" width="15.42578125" style="3" customWidth="1"/>
    <col min="8" max="8" width="17.42578125" style="3" customWidth="1"/>
    <col min="9" max="9" width="17.85546875" style="3" customWidth="1"/>
    <col min="10" max="16384" width="9.140625" style="3"/>
  </cols>
  <sheetData>
    <row r="1" spans="1:9" s="606" customFormat="1" ht="15.75" x14ac:dyDescent="0.25">
      <c r="A1" s="605" t="s">
        <v>250</v>
      </c>
      <c r="E1" s="607"/>
      <c r="F1" s="607"/>
      <c r="G1" s="608"/>
      <c r="H1" s="608"/>
    </row>
    <row r="2" spans="1:9" s="606" customFormat="1" ht="4.5" customHeight="1" x14ac:dyDescent="0.25">
      <c r="A2" s="605"/>
      <c r="E2" s="607"/>
      <c r="F2" s="607"/>
      <c r="G2" s="608"/>
      <c r="H2" s="608"/>
    </row>
    <row r="3" spans="1:9" s="606" customFormat="1" ht="15.75" customHeight="1" x14ac:dyDescent="0.25">
      <c r="A3" s="792" t="s">
        <v>118</v>
      </c>
      <c r="B3" s="1296" t="s">
        <v>1553</v>
      </c>
      <c r="C3" s="1297"/>
      <c r="D3" s="1297"/>
      <c r="E3" s="1297"/>
      <c r="F3" s="1297"/>
      <c r="G3" s="1297"/>
      <c r="H3" s="1297"/>
      <c r="I3" s="1297"/>
    </row>
    <row r="4" spans="1:9" s="606" customFormat="1" ht="39" customHeight="1" x14ac:dyDescent="0.2">
      <c r="A4" s="793"/>
      <c r="B4" s="1297"/>
      <c r="C4" s="1297"/>
      <c r="D4" s="1297"/>
      <c r="E4" s="1297"/>
      <c r="F4" s="1297"/>
      <c r="G4" s="1297"/>
      <c r="H4" s="1297"/>
      <c r="I4" s="1297"/>
    </row>
    <row r="5" spans="1:9" s="606" customFormat="1" ht="9.75" customHeight="1" x14ac:dyDescent="0.2">
      <c r="A5" s="793"/>
      <c r="B5" s="726"/>
      <c r="C5" s="726"/>
      <c r="D5" s="726"/>
      <c r="E5" s="726"/>
      <c r="F5" s="726"/>
      <c r="G5" s="726"/>
      <c r="H5" s="726"/>
      <c r="I5" s="726"/>
    </row>
    <row r="6" spans="1:9" s="606" customFormat="1" ht="15.75" customHeight="1" x14ac:dyDescent="0.25">
      <c r="A6" s="792" t="s">
        <v>119</v>
      </c>
      <c r="B6" s="1298" t="s">
        <v>1554</v>
      </c>
      <c r="C6" s="1299"/>
      <c r="D6" s="1299"/>
      <c r="E6" s="1299"/>
      <c r="F6" s="1299"/>
      <c r="G6" s="1299"/>
      <c r="H6" s="1299"/>
      <c r="I6" s="1299"/>
    </row>
    <row r="7" spans="1:9" s="606" customFormat="1" ht="21.75" customHeight="1" x14ac:dyDescent="0.2">
      <c r="A7" s="794"/>
      <c r="B7" s="1299"/>
      <c r="C7" s="1299"/>
      <c r="D7" s="1299"/>
      <c r="E7" s="1299"/>
      <c r="F7" s="1299"/>
      <c r="G7" s="1299"/>
      <c r="H7" s="1299"/>
      <c r="I7" s="1299"/>
    </row>
    <row r="8" spans="1:9" s="606" customFormat="1" ht="15.75" customHeight="1" thickBot="1" x14ac:dyDescent="0.3">
      <c r="A8" s="795"/>
      <c r="B8" s="795"/>
      <c r="C8" s="795"/>
      <c r="D8" s="796"/>
      <c r="E8" s="796"/>
      <c r="F8" s="796"/>
      <c r="G8" s="795"/>
      <c r="H8" s="795"/>
      <c r="I8" s="795"/>
    </row>
    <row r="9" spans="1:9" ht="16.5" thickTop="1" x14ac:dyDescent="0.25">
      <c r="A9" s="617" t="s">
        <v>323</v>
      </c>
      <c r="B9" s="618"/>
      <c r="C9" s="618"/>
      <c r="D9" s="618"/>
      <c r="E9" s="619"/>
      <c r="F9" s="619"/>
      <c r="G9" s="620"/>
      <c r="H9" s="620"/>
      <c r="I9" s="9" t="str">
        <f>IF('Cost Summary Forms'!J1&gt;0,'Cost Summary Forms'!J1,"")</f>
        <v/>
      </c>
    </row>
    <row r="10" spans="1:9" s="798" customFormat="1" ht="11.25" x14ac:dyDescent="0.2">
      <c r="A10" s="797"/>
      <c r="G10" s="800"/>
      <c r="H10" s="800"/>
      <c r="I10" s="621" t="s">
        <v>120</v>
      </c>
    </row>
    <row r="11" spans="1:9" s="798" customFormat="1" ht="12" thickBot="1" x14ac:dyDescent="0.25">
      <c r="A11" s="797"/>
      <c r="E11" s="799"/>
      <c r="F11" s="799"/>
      <c r="G11" s="800"/>
      <c r="H11" s="800"/>
      <c r="I11" s="621"/>
    </row>
    <row r="12" spans="1:9" ht="16.5" thickTop="1" x14ac:dyDescent="0.25">
      <c r="A12" s="622" t="s">
        <v>716</v>
      </c>
      <c r="B12" s="623"/>
      <c r="C12" s="624"/>
      <c r="D12" s="624"/>
      <c r="E12" s="801" t="s">
        <v>532</v>
      </c>
      <c r="F12" s="802" t="s">
        <v>533</v>
      </c>
      <c r="G12" s="907" t="s">
        <v>1082</v>
      </c>
      <c r="H12" s="804" t="s">
        <v>663</v>
      </c>
      <c r="I12" s="805" t="s">
        <v>664</v>
      </c>
    </row>
    <row r="13" spans="1:9" ht="12.75" customHeight="1" x14ac:dyDescent="0.2">
      <c r="A13" s="655" t="s">
        <v>322</v>
      </c>
      <c r="B13" s="19"/>
      <c r="C13" s="31"/>
      <c r="D13" s="31"/>
      <c r="E13" s="806" t="s">
        <v>535</v>
      </c>
      <c r="F13" s="807" t="s">
        <v>536</v>
      </c>
      <c r="G13" s="879">
        <v>3.1120000000000001</v>
      </c>
      <c r="H13" s="809">
        <v>40</v>
      </c>
      <c r="I13" s="810">
        <v>10</v>
      </c>
    </row>
    <row r="14" spans="1:9" s="385" customFormat="1" ht="12.75" customHeight="1" x14ac:dyDescent="0.2">
      <c r="A14" s="655" t="s">
        <v>321</v>
      </c>
      <c r="B14" s="701"/>
      <c r="C14" s="690"/>
      <c r="D14" s="690"/>
      <c r="E14" s="811" t="s">
        <v>537</v>
      </c>
      <c r="F14" s="812" t="s">
        <v>538</v>
      </c>
      <c r="G14" s="880">
        <v>3.113</v>
      </c>
      <c r="H14" s="814">
        <v>50</v>
      </c>
      <c r="I14" s="815">
        <v>10</v>
      </c>
    </row>
    <row r="15" spans="1:9" s="385" customFormat="1" ht="12.75" customHeight="1" x14ac:dyDescent="0.2">
      <c r="A15" s="655" t="s">
        <v>320</v>
      </c>
      <c r="B15" s="701"/>
      <c r="C15" s="690"/>
      <c r="D15" s="690"/>
      <c r="E15" s="811" t="s">
        <v>539</v>
      </c>
      <c r="F15" s="812" t="s">
        <v>540</v>
      </c>
      <c r="G15" s="880">
        <v>3.1160000000000001</v>
      </c>
      <c r="H15" s="814">
        <v>25</v>
      </c>
      <c r="I15" s="815">
        <v>10</v>
      </c>
    </row>
    <row r="16" spans="1:9" s="385" customFormat="1" ht="11.25" x14ac:dyDescent="0.2">
      <c r="B16" s="701"/>
      <c r="C16" s="690"/>
      <c r="D16" s="690"/>
      <c r="E16" s="816" t="s">
        <v>541</v>
      </c>
      <c r="F16" s="817" t="s">
        <v>542</v>
      </c>
      <c r="G16" s="881">
        <v>3.117</v>
      </c>
      <c r="H16" s="819">
        <v>35</v>
      </c>
      <c r="I16" s="820">
        <v>10</v>
      </c>
    </row>
    <row r="17" spans="1:15" ht="15" x14ac:dyDescent="0.25">
      <c r="A17" s="639" t="s">
        <v>543</v>
      </c>
      <c r="E17" s="663" t="s">
        <v>1587</v>
      </c>
    </row>
    <row r="18" spans="1:15" ht="6" customHeight="1" x14ac:dyDescent="0.2">
      <c r="A18" s="403"/>
    </row>
    <row r="19" spans="1:15" x14ac:dyDescent="0.2">
      <c r="A19" s="646" t="s">
        <v>493</v>
      </c>
      <c r="B19" s="646" t="s">
        <v>1119</v>
      </c>
      <c r="C19" s="646" t="s">
        <v>545</v>
      </c>
      <c r="D19" s="646" t="s">
        <v>546</v>
      </c>
      <c r="F19" s="821" t="s">
        <v>547</v>
      </c>
    </row>
    <row r="20" spans="1:15" ht="13.5" thickBot="1" x14ac:dyDescent="0.25">
      <c r="A20" s="404" t="s">
        <v>548</v>
      </c>
      <c r="B20" s="646" t="s">
        <v>461</v>
      </c>
      <c r="C20" s="404" t="s">
        <v>549</v>
      </c>
      <c r="D20" s="646" t="s">
        <v>665</v>
      </c>
      <c r="F20" s="822" t="s">
        <v>1086</v>
      </c>
      <c r="G20" s="822" t="s">
        <v>550</v>
      </c>
      <c r="H20" s="404" t="s">
        <v>551</v>
      </c>
      <c r="I20" s="1158" t="s">
        <v>509</v>
      </c>
    </row>
    <row r="21" spans="1:15" ht="15.75" customHeight="1" thickBot="1" x14ac:dyDescent="0.25">
      <c r="A21" s="406"/>
      <c r="B21" s="407"/>
      <c r="C21" s="413"/>
      <c r="D21" s="408"/>
      <c r="F21" s="1115"/>
      <c r="G21" s="824"/>
      <c r="H21" s="414"/>
      <c r="I21" s="825">
        <f>G21</f>
        <v>0</v>
      </c>
    </row>
    <row r="22" spans="1:15" ht="15.75" customHeight="1" thickBot="1" x14ac:dyDescent="0.25">
      <c r="A22" s="406"/>
      <c r="B22" s="407"/>
      <c r="C22" s="413"/>
      <c r="D22" s="408"/>
      <c r="F22" s="1115"/>
      <c r="G22" s="824"/>
      <c r="H22" s="414"/>
      <c r="I22" s="825">
        <f>G22</f>
        <v>0</v>
      </c>
    </row>
    <row r="23" spans="1:15" ht="15.75" customHeight="1" x14ac:dyDescent="0.2">
      <c r="A23" s="406"/>
      <c r="B23" s="407"/>
      <c r="C23" s="413"/>
      <c r="D23" s="408"/>
      <c r="F23" s="663" t="s">
        <v>720</v>
      </c>
      <c r="G23" s="848"/>
      <c r="H23" s="848"/>
      <c r="I23" s="897"/>
    </row>
    <row r="24" spans="1:15" ht="15.75" customHeight="1" x14ac:dyDescent="0.2">
      <c r="A24" s="406"/>
      <c r="B24" s="407"/>
      <c r="C24" s="413"/>
      <c r="D24" s="408"/>
      <c r="F24" s="921" t="s">
        <v>1150</v>
      </c>
      <c r="G24" s="848"/>
      <c r="H24" s="848"/>
      <c r="I24" s="897"/>
    </row>
    <row r="25" spans="1:15" ht="18.75" customHeight="1" x14ac:dyDescent="0.2">
      <c r="A25" s="689"/>
      <c r="C25" s="403"/>
      <c r="I25" s="415"/>
    </row>
    <row r="26" spans="1:15" x14ac:dyDescent="0.2">
      <c r="A26" s="705" t="s">
        <v>493</v>
      </c>
      <c r="B26" s="646" t="s">
        <v>493</v>
      </c>
      <c r="C26" s="646" t="s">
        <v>552</v>
      </c>
      <c r="D26" s="646" t="s">
        <v>1134</v>
      </c>
      <c r="E26" s="646" t="s">
        <v>553</v>
      </c>
      <c r="F26" s="646" t="s">
        <v>554</v>
      </c>
      <c r="G26" s="404" t="s">
        <v>1132</v>
      </c>
      <c r="H26" s="646" t="s">
        <v>1133</v>
      </c>
      <c r="I26" s="404" t="s">
        <v>555</v>
      </c>
      <c r="O26" s="31"/>
    </row>
    <row r="27" spans="1:15" ht="13.5" thickBot="1" x14ac:dyDescent="0.25">
      <c r="A27" s="882" t="s">
        <v>548</v>
      </c>
      <c r="B27" s="404" t="s">
        <v>667</v>
      </c>
      <c r="C27" s="649" t="s">
        <v>1066</v>
      </c>
      <c r="D27" s="646" t="s">
        <v>668</v>
      </c>
      <c r="E27" s="649" t="s">
        <v>669</v>
      </c>
      <c r="F27" s="649" t="s">
        <v>556</v>
      </c>
      <c r="G27" s="650" t="s">
        <v>1056</v>
      </c>
      <c r="H27" s="404" t="s">
        <v>464</v>
      </c>
      <c r="I27" s="404" t="s">
        <v>509</v>
      </c>
      <c r="O27" s="31"/>
    </row>
    <row r="28" spans="1:15" ht="15.75" customHeight="1" thickBot="1" x14ac:dyDescent="0.25">
      <c r="A28" s="883" t="str">
        <f>IF(A21&gt;0,A21,"")</f>
        <v/>
      </c>
      <c r="B28" s="1114"/>
      <c r="C28" s="1114"/>
      <c r="D28" s="406"/>
      <c r="E28" s="1114"/>
      <c r="F28" s="1114"/>
      <c r="G28" s="409"/>
      <c r="H28" s="414"/>
      <c r="I28" s="829">
        <f>G28*F28</f>
        <v>0</v>
      </c>
      <c r="O28" s="31"/>
    </row>
    <row r="29" spans="1:15" ht="15.75" customHeight="1" thickBot="1" x14ac:dyDescent="0.25">
      <c r="A29" s="828" t="str">
        <f>IF(A22&gt;0,A22,"")</f>
        <v/>
      </c>
      <c r="B29" s="1114"/>
      <c r="C29" s="1114"/>
      <c r="D29" s="406"/>
      <c r="E29" s="1114"/>
      <c r="F29" s="1114"/>
      <c r="G29" s="409"/>
      <c r="H29" s="414"/>
      <c r="I29" s="829">
        <f>G29*F29</f>
        <v>0</v>
      </c>
      <c r="O29" s="31"/>
    </row>
    <row r="30" spans="1:15" ht="15.75" customHeight="1" thickBot="1" x14ac:dyDescent="0.25">
      <c r="A30" s="828" t="str">
        <f>IF(A23&gt;0,A23,"")</f>
        <v/>
      </c>
      <c r="B30" s="1114"/>
      <c r="C30" s="1114"/>
      <c r="D30" s="406"/>
      <c r="E30" s="1114"/>
      <c r="F30" s="1114"/>
      <c r="G30" s="409"/>
      <c r="H30" s="414"/>
      <c r="I30" s="829">
        <f>G30*F30</f>
        <v>0</v>
      </c>
      <c r="O30" s="31"/>
    </row>
    <row r="31" spans="1:15" ht="15.75" customHeight="1" thickBot="1" x14ac:dyDescent="0.25">
      <c r="A31" s="828" t="str">
        <f>IF(A24&gt;0,A24,"")</f>
        <v/>
      </c>
      <c r="B31" s="1114"/>
      <c r="C31" s="1114"/>
      <c r="D31" s="406"/>
      <c r="E31" s="1114"/>
      <c r="F31" s="1114"/>
      <c r="G31" s="409"/>
      <c r="H31" s="414"/>
      <c r="I31" s="829">
        <f>G31*F31</f>
        <v>0</v>
      </c>
      <c r="O31" s="31"/>
    </row>
    <row r="32" spans="1:15" ht="9" customHeight="1" x14ac:dyDescent="0.2">
      <c r="A32" s="3"/>
      <c r="O32" s="415"/>
    </row>
    <row r="33" spans="1:15" s="385" customFormat="1" ht="12.75" customHeight="1" x14ac:dyDescent="0.2">
      <c r="A33" s="655" t="s">
        <v>1238</v>
      </c>
      <c r="C33" s="535"/>
      <c r="D33" s="536"/>
      <c r="E33" s="532"/>
      <c r="O33" s="690"/>
    </row>
    <row r="34" spans="1:15" s="385" customFormat="1" ht="12.75" customHeight="1" x14ac:dyDescent="0.2">
      <c r="A34" s="877" t="s">
        <v>1152</v>
      </c>
      <c r="C34" s="535"/>
      <c r="D34" s="536"/>
      <c r="E34" s="532"/>
      <c r="O34" s="690"/>
    </row>
    <row r="35" spans="1:15" s="385" customFormat="1" ht="12.75" customHeight="1" x14ac:dyDescent="0.2">
      <c r="A35" s="877" t="s">
        <v>1151</v>
      </c>
      <c r="C35" s="535"/>
      <c r="D35" s="536"/>
      <c r="E35" s="532"/>
      <c r="O35" s="690"/>
    </row>
    <row r="36" spans="1:15" s="385" customFormat="1" ht="12.75" customHeight="1" x14ac:dyDescent="0.2">
      <c r="A36" s="655" t="s">
        <v>261</v>
      </c>
      <c r="C36" s="535"/>
      <c r="D36" s="536"/>
      <c r="E36" s="532"/>
    </row>
    <row r="37" spans="1:15" s="690" customFormat="1" ht="12.75" customHeight="1" x14ac:dyDescent="0.2">
      <c r="A37" s="688" t="s">
        <v>1555</v>
      </c>
      <c r="C37" s="535"/>
      <c r="D37" s="536"/>
      <c r="E37" s="532"/>
    </row>
    <row r="38" spans="1:15" s="385" customFormat="1" ht="12.75" customHeight="1" x14ac:dyDescent="0.2">
      <c r="A38" s="899" t="s">
        <v>1575</v>
      </c>
      <c r="B38" s="903"/>
      <c r="C38" s="904"/>
      <c r="D38" s="905"/>
      <c r="E38" s="906"/>
      <c r="F38" s="903"/>
      <c r="G38" s="903"/>
      <c r="H38" s="903"/>
      <c r="I38" s="903"/>
    </row>
    <row r="39" spans="1:15" s="416" customFormat="1" ht="12.75" customHeight="1" x14ac:dyDescent="0.2">
      <c r="B39" s="663"/>
      <c r="C39" s="663"/>
      <c r="D39" s="667"/>
      <c r="E39" s="667"/>
      <c r="F39" s="835"/>
      <c r="G39" s="773"/>
      <c r="H39" s="835"/>
      <c r="I39" s="773"/>
    </row>
    <row r="40" spans="1:15" ht="15" x14ac:dyDescent="0.25">
      <c r="A40" s="639" t="s">
        <v>557</v>
      </c>
      <c r="B40" s="31"/>
      <c r="C40" s="646"/>
      <c r="D40" s="642"/>
      <c r="E40" s="642"/>
      <c r="F40" s="642"/>
      <c r="G40" s="702"/>
      <c r="H40" s="702"/>
      <c r="I40" s="635"/>
    </row>
    <row r="41" spans="1:15" ht="3.75" customHeight="1" x14ac:dyDescent="0.2">
      <c r="A41" s="689"/>
      <c r="C41" s="403"/>
      <c r="G41" s="403"/>
    </row>
    <row r="42" spans="1:15" x14ac:dyDescent="0.2">
      <c r="A42" s="19" t="s">
        <v>1087</v>
      </c>
      <c r="C42" s="403"/>
      <c r="G42" s="403"/>
    </row>
    <row r="43" spans="1:15" ht="3" customHeight="1" x14ac:dyDescent="0.2">
      <c r="A43" s="19"/>
      <c r="C43" s="403"/>
      <c r="G43" s="403"/>
    </row>
    <row r="44" spans="1:15" s="405" customFormat="1" ht="12" x14ac:dyDescent="0.2">
      <c r="A44" s="646" t="s">
        <v>558</v>
      </c>
      <c r="B44" s="646" t="s">
        <v>12</v>
      </c>
      <c r="C44" s="646" t="s">
        <v>559</v>
      </c>
      <c r="D44" s="646" t="s">
        <v>560</v>
      </c>
      <c r="E44" s="646" t="s">
        <v>1053</v>
      </c>
      <c r="F44" s="646" t="s">
        <v>561</v>
      </c>
      <c r="G44" s="705" t="s">
        <v>562</v>
      </c>
      <c r="H44" s="836" t="s">
        <v>671</v>
      </c>
      <c r="I44" s="404" t="s">
        <v>563</v>
      </c>
    </row>
    <row r="45" spans="1:15" s="405" customFormat="1" thickBot="1" x14ac:dyDescent="0.25">
      <c r="A45" s="650" t="s">
        <v>1054</v>
      </c>
      <c r="B45" s="404" t="s">
        <v>508</v>
      </c>
      <c r="C45" s="649" t="s">
        <v>1055</v>
      </c>
      <c r="D45" s="649" t="s">
        <v>556</v>
      </c>
      <c r="E45" s="650" t="s">
        <v>1056</v>
      </c>
      <c r="F45" s="404" t="s">
        <v>564</v>
      </c>
      <c r="G45" s="837" t="s">
        <v>565</v>
      </c>
      <c r="H45" s="838" t="s">
        <v>566</v>
      </c>
      <c r="I45" s="404" t="s">
        <v>509</v>
      </c>
    </row>
    <row r="46" spans="1:15" s="405" customFormat="1" ht="17.25" customHeight="1" thickBot="1" x14ac:dyDescent="0.25">
      <c r="A46" s="406"/>
      <c r="B46" s="407"/>
      <c r="C46" s="1114"/>
      <c r="D46" s="1114"/>
      <c r="E46" s="409"/>
      <c r="F46" s="409"/>
      <c r="G46" s="839">
        <f>D21</f>
        <v>0</v>
      </c>
      <c r="H46" s="840" t="e">
        <f>VLOOKUP(D21,F13:I16,4)</f>
        <v>#N/A</v>
      </c>
      <c r="I46" s="829">
        <f>D46*E46</f>
        <v>0</v>
      </c>
    </row>
    <row r="47" spans="1:15" s="405" customFormat="1" ht="17.25" customHeight="1" thickBot="1" x14ac:dyDescent="0.25">
      <c r="A47" s="406"/>
      <c r="B47" s="407"/>
      <c r="C47" s="1114"/>
      <c r="D47" s="1114"/>
      <c r="E47" s="409"/>
      <c r="F47" s="409"/>
      <c r="G47" s="839">
        <f>D22</f>
        <v>0</v>
      </c>
      <c r="H47" s="840" t="e">
        <f>VLOOKUP(D22,F$13:I$16,4)</f>
        <v>#N/A</v>
      </c>
      <c r="I47" s="829">
        <f>D47*E47</f>
        <v>0</v>
      </c>
    </row>
    <row r="48" spans="1:15" s="405" customFormat="1" ht="17.25" customHeight="1" thickBot="1" x14ac:dyDescent="0.25">
      <c r="A48" s="406"/>
      <c r="B48" s="407"/>
      <c r="C48" s="1114"/>
      <c r="D48" s="1114"/>
      <c r="E48" s="409"/>
      <c r="F48" s="409"/>
      <c r="G48" s="839">
        <f>D23</f>
        <v>0</v>
      </c>
      <c r="H48" s="840" t="e">
        <f>VLOOKUP(D23,F$13:I$16,4)</f>
        <v>#N/A</v>
      </c>
      <c r="I48" s="829">
        <f>D48*E48</f>
        <v>0</v>
      </c>
    </row>
    <row r="49" spans="1:9" s="405" customFormat="1" ht="17.25" customHeight="1" thickBot="1" x14ac:dyDescent="0.25">
      <c r="A49" s="406"/>
      <c r="B49" s="407"/>
      <c r="C49" s="1114"/>
      <c r="D49" s="1114"/>
      <c r="E49" s="409"/>
      <c r="F49" s="409"/>
      <c r="G49" s="839">
        <f>D24</f>
        <v>0</v>
      </c>
      <c r="H49" s="840" t="e">
        <f>VLOOKUP(D24,F$13:I$16,4)</f>
        <v>#N/A</v>
      </c>
      <c r="I49" s="829">
        <f>D49*E49</f>
        <v>0</v>
      </c>
    </row>
    <row r="50" spans="1:9" s="405" customFormat="1" ht="15.75" customHeight="1" x14ac:dyDescent="0.2">
      <c r="C50" s="419"/>
      <c r="D50" s="420"/>
      <c r="E50" s="421"/>
      <c r="I50" s="412"/>
    </row>
    <row r="51" spans="1:9" s="405" customFormat="1" ht="9" customHeight="1" thickBot="1" x14ac:dyDescent="0.25">
      <c r="A51" s="850"/>
      <c r="B51" s="850"/>
      <c r="C51" s="851"/>
      <c r="D51" s="852"/>
      <c r="E51" s="853"/>
      <c r="F51" s="850"/>
      <c r="G51" s="850"/>
      <c r="H51" s="850"/>
      <c r="I51" s="854"/>
    </row>
    <row r="52" spans="1:9" s="405" customFormat="1" ht="21" customHeight="1" thickTop="1" x14ac:dyDescent="0.2">
      <c r="A52" s="418"/>
      <c r="B52" s="418"/>
      <c r="C52" s="419"/>
      <c r="D52" s="420"/>
      <c r="E52" s="421"/>
      <c r="F52" s="418"/>
      <c r="G52" s="418"/>
      <c r="H52" s="418"/>
      <c r="I52" s="876"/>
    </row>
    <row r="53" spans="1:9" s="405" customFormat="1" ht="21" customHeight="1" x14ac:dyDescent="0.2">
      <c r="A53" s="418"/>
      <c r="B53" s="418"/>
      <c r="C53" s="419"/>
      <c r="D53" s="420"/>
      <c r="E53" s="421"/>
      <c r="F53" s="418"/>
      <c r="G53" s="418"/>
      <c r="H53" s="418"/>
      <c r="I53" s="876"/>
    </row>
    <row r="54" spans="1:9" s="405" customFormat="1" ht="2.25" customHeight="1" thickBot="1" x14ac:dyDescent="0.25">
      <c r="A54" s="418"/>
      <c r="B54" s="418"/>
      <c r="C54" s="419"/>
      <c r="D54" s="420"/>
      <c r="E54" s="421"/>
      <c r="F54" s="418"/>
      <c r="G54" s="418"/>
      <c r="H54" s="418"/>
      <c r="I54" s="876"/>
    </row>
    <row r="55" spans="1:9" s="418" customFormat="1" ht="4.5" customHeight="1" thickTop="1" x14ac:dyDescent="0.2">
      <c r="A55" s="885"/>
      <c r="B55" s="885"/>
      <c r="C55" s="886"/>
      <c r="D55" s="887"/>
      <c r="E55" s="888"/>
      <c r="F55" s="885"/>
      <c r="G55" s="885"/>
      <c r="H55" s="885"/>
      <c r="I55" s="889"/>
    </row>
    <row r="56" spans="1:9" ht="15.75" x14ac:dyDescent="0.25">
      <c r="A56" s="628" t="s">
        <v>713</v>
      </c>
      <c r="B56" s="19"/>
      <c r="C56" s="31"/>
      <c r="D56" s="31"/>
      <c r="E56" s="31"/>
      <c r="F56" s="31"/>
      <c r="G56" s="31"/>
      <c r="H56" s="31"/>
      <c r="I56" s="31"/>
    </row>
    <row r="57" spans="1:9" ht="2.25" customHeight="1" x14ac:dyDescent="0.25">
      <c r="A57" s="628"/>
      <c r="B57" s="19"/>
      <c r="C57" s="31"/>
      <c r="D57" s="31"/>
      <c r="E57" s="31"/>
      <c r="F57" s="31"/>
      <c r="G57" s="31"/>
      <c r="H57" s="31"/>
      <c r="I57" s="31"/>
    </row>
    <row r="58" spans="1:9" s="385" customFormat="1" ht="12" x14ac:dyDescent="0.2">
      <c r="A58" s="747" t="s">
        <v>715</v>
      </c>
      <c r="B58" s="632"/>
      <c r="C58" s="731"/>
      <c r="D58" s="657"/>
      <c r="E58" s="657"/>
      <c r="F58" s="657"/>
      <c r="G58" s="687"/>
      <c r="H58" s="731"/>
      <c r="I58" s="657"/>
    </row>
    <row r="59" spans="1:9" s="418" customFormat="1" ht="6" customHeight="1" x14ac:dyDescent="0.2">
      <c r="C59" s="419"/>
      <c r="D59" s="420"/>
      <c r="E59" s="421"/>
      <c r="I59" s="876"/>
    </row>
    <row r="60" spans="1:9" ht="15" x14ac:dyDescent="0.25">
      <c r="A60" s="639" t="s">
        <v>718</v>
      </c>
      <c r="B60" s="31"/>
      <c r="C60" s="646"/>
      <c r="D60" s="642"/>
      <c r="E60" s="642"/>
      <c r="F60" s="642"/>
      <c r="G60" s="702"/>
      <c r="H60" s="702"/>
      <c r="I60" s="635"/>
    </row>
    <row r="61" spans="1:9" ht="7.5" customHeight="1" x14ac:dyDescent="0.25">
      <c r="A61" s="639"/>
      <c r="B61" s="31"/>
      <c r="C61" s="646"/>
      <c r="D61" s="642"/>
      <c r="E61" s="642"/>
      <c r="F61" s="642"/>
      <c r="G61" s="702"/>
      <c r="H61" s="702"/>
      <c r="I61" s="635"/>
    </row>
    <row r="62" spans="1:9" x14ac:dyDescent="0.2">
      <c r="A62" s="703" t="s">
        <v>951</v>
      </c>
      <c r="B62" s="704" t="s">
        <v>952</v>
      </c>
      <c r="C62" s="705" t="s">
        <v>953</v>
      </c>
      <c r="D62" s="646" t="s">
        <v>188</v>
      </c>
      <c r="E62" s="646" t="s">
        <v>184</v>
      </c>
      <c r="F62" s="646" t="s">
        <v>1124</v>
      </c>
      <c r="G62" s="646" t="s">
        <v>954</v>
      </c>
      <c r="H62" s="647" t="s">
        <v>955</v>
      </c>
      <c r="I62" s="648" t="s">
        <v>956</v>
      </c>
    </row>
    <row r="63" spans="1:9" x14ac:dyDescent="0.2">
      <c r="A63" s="706" t="s">
        <v>721</v>
      </c>
      <c r="B63" s="707" t="s">
        <v>1131</v>
      </c>
      <c r="C63" s="708" t="s">
        <v>112</v>
      </c>
      <c r="D63" s="646" t="s">
        <v>461</v>
      </c>
      <c r="E63" s="646" t="s">
        <v>973</v>
      </c>
      <c r="F63" s="404" t="s">
        <v>959</v>
      </c>
      <c r="G63" s="404" t="s">
        <v>960</v>
      </c>
      <c r="H63" s="709" t="s">
        <v>961</v>
      </c>
      <c r="I63" s="652" t="s">
        <v>509</v>
      </c>
    </row>
    <row r="64" spans="1:9" x14ac:dyDescent="0.2">
      <c r="A64" s="710" t="s">
        <v>974</v>
      </c>
      <c r="B64" s="711" t="s">
        <v>399</v>
      </c>
      <c r="C64" s="712">
        <v>409</v>
      </c>
      <c r="D64" s="713"/>
      <c r="E64" s="1114"/>
      <c r="F64" s="409"/>
      <c r="G64" s="406"/>
      <c r="H64" s="715">
        <v>79</v>
      </c>
      <c r="I64" s="409">
        <f>E64*F64</f>
        <v>0</v>
      </c>
    </row>
    <row r="65" spans="1:9" x14ac:dyDescent="0.2">
      <c r="A65" s="710" t="s">
        <v>975</v>
      </c>
      <c r="B65" s="716" t="s">
        <v>976</v>
      </c>
      <c r="C65" s="712">
        <v>410</v>
      </c>
      <c r="D65" s="713"/>
      <c r="E65" s="1114"/>
      <c r="F65" s="409"/>
      <c r="G65" s="406"/>
      <c r="H65" s="715">
        <v>176</v>
      </c>
      <c r="I65" s="409">
        <f>E65*F65</f>
        <v>0</v>
      </c>
    </row>
    <row r="66" spans="1:9" x14ac:dyDescent="0.2">
      <c r="A66" s="710" t="s">
        <v>974</v>
      </c>
      <c r="B66" s="711" t="s">
        <v>977</v>
      </c>
      <c r="C66" s="712">
        <v>421</v>
      </c>
      <c r="D66" s="713"/>
      <c r="E66" s="1114"/>
      <c r="F66" s="409"/>
      <c r="G66" s="406"/>
      <c r="H66" s="715">
        <v>54</v>
      </c>
      <c r="I66" s="409">
        <f>E66*F66</f>
        <v>0</v>
      </c>
    </row>
    <row r="67" spans="1:9" x14ac:dyDescent="0.2">
      <c r="A67" s="710" t="s">
        <v>975</v>
      </c>
      <c r="B67" s="711" t="s">
        <v>978</v>
      </c>
      <c r="C67" s="712">
        <v>422</v>
      </c>
      <c r="D67" s="713"/>
      <c r="E67" s="1114"/>
      <c r="F67" s="409"/>
      <c r="G67" s="406"/>
      <c r="H67" s="715">
        <v>94</v>
      </c>
      <c r="I67" s="409">
        <f>E67*F67</f>
        <v>0</v>
      </c>
    </row>
    <row r="68" spans="1:9" x14ac:dyDescent="0.2">
      <c r="A68" s="710" t="s">
        <v>967</v>
      </c>
      <c r="B68" s="717" t="s">
        <v>968</v>
      </c>
      <c r="C68" s="712">
        <v>424</v>
      </c>
      <c r="D68" s="713"/>
      <c r="E68" s="1114"/>
      <c r="F68" s="409"/>
      <c r="G68" s="406"/>
      <c r="H68" s="715">
        <v>24</v>
      </c>
      <c r="I68" s="409">
        <f>E68*F68</f>
        <v>0</v>
      </c>
    </row>
    <row r="69" spans="1:9" ht="6" customHeight="1" thickBot="1" x14ac:dyDescent="0.25">
      <c r="A69" s="718"/>
      <c r="B69" s="719"/>
      <c r="C69" s="536"/>
      <c r="D69" s="720"/>
      <c r="E69" s="632"/>
      <c r="F69" s="721"/>
      <c r="G69" s="721"/>
      <c r="H69" s="722"/>
      <c r="I69" s="723"/>
    </row>
    <row r="70" spans="1:9" ht="19.5" customHeight="1" thickBot="1" x14ac:dyDescent="0.3">
      <c r="A70" s="1304" t="s">
        <v>1614</v>
      </c>
      <c r="B70" s="1304"/>
      <c r="C70" s="1304"/>
      <c r="D70" s="1304"/>
      <c r="E70" s="1304"/>
      <c r="F70" s="1304"/>
      <c r="G70" s="642"/>
      <c r="H70" s="684" t="s">
        <v>1089</v>
      </c>
      <c r="I70" s="863">
        <f>SUM(I64:I68)</f>
        <v>0</v>
      </c>
    </row>
    <row r="71" spans="1:9" s="540" customFormat="1" ht="26.25" customHeight="1" x14ac:dyDescent="0.2">
      <c r="A71" s="1304"/>
      <c r="B71" s="1304"/>
      <c r="C71" s="1304"/>
      <c r="D71" s="1304"/>
      <c r="E71" s="1304"/>
      <c r="F71" s="1304"/>
      <c r="G71" s="80"/>
      <c r="H71" s="537"/>
      <c r="I71" s="538"/>
    </row>
    <row r="72" spans="1:9" s="682" customFormat="1" ht="24" customHeight="1" x14ac:dyDescent="0.2">
      <c r="A72" s="1285" t="s">
        <v>325</v>
      </c>
      <c r="B72" s="1285"/>
      <c r="C72" s="1285"/>
      <c r="D72" s="1285"/>
      <c r="E72" s="1285"/>
      <c r="F72" s="1285"/>
      <c r="G72" s="1285"/>
      <c r="H72" s="1285"/>
      <c r="I72" s="1285"/>
    </row>
    <row r="73" spans="1:9" s="540" customFormat="1" ht="5.25" customHeight="1" x14ac:dyDescent="0.2">
      <c r="A73" s="919"/>
      <c r="B73" s="674"/>
      <c r="C73" s="674"/>
      <c r="D73" s="920"/>
      <c r="E73" s="920"/>
      <c r="F73" s="920"/>
      <c r="G73" s="674"/>
      <c r="H73" s="674"/>
      <c r="I73" s="674"/>
    </row>
    <row r="74" spans="1:9" s="405" customFormat="1" ht="5.25" customHeight="1" x14ac:dyDescent="0.2">
      <c r="C74" s="419"/>
      <c r="D74" s="420"/>
      <c r="E74" s="421"/>
      <c r="I74" s="412"/>
    </row>
    <row r="75" spans="1:9" ht="15" x14ac:dyDescent="0.25">
      <c r="A75" s="639" t="s">
        <v>712</v>
      </c>
      <c r="B75" s="31"/>
      <c r="C75" s="646"/>
      <c r="D75" s="642"/>
      <c r="E75" s="642"/>
      <c r="F75" s="642"/>
      <c r="G75" s="702"/>
      <c r="H75" s="702"/>
      <c r="I75" s="635"/>
    </row>
    <row r="76" spans="1:9" ht="6" customHeight="1" x14ac:dyDescent="0.25">
      <c r="A76" s="639"/>
      <c r="B76" s="31"/>
      <c r="C76" s="646"/>
      <c r="D76" s="642"/>
      <c r="E76" s="642"/>
      <c r="F76" s="642"/>
      <c r="G76" s="702"/>
      <c r="H76" s="702"/>
      <c r="I76" s="635"/>
    </row>
    <row r="77" spans="1:9" x14ac:dyDescent="0.2">
      <c r="A77" s="703" t="s">
        <v>951</v>
      </c>
      <c r="B77" s="646" t="s">
        <v>952</v>
      </c>
      <c r="C77" s="646" t="s">
        <v>953</v>
      </c>
      <c r="D77" s="646" t="s">
        <v>188</v>
      </c>
      <c r="E77" s="646" t="s">
        <v>184</v>
      </c>
      <c r="F77" s="646" t="s">
        <v>1124</v>
      </c>
      <c r="G77" s="646" t="s">
        <v>954</v>
      </c>
      <c r="H77" s="647" t="s">
        <v>955</v>
      </c>
      <c r="I77" s="648" t="s">
        <v>575</v>
      </c>
    </row>
    <row r="78" spans="1:9" x14ac:dyDescent="0.2">
      <c r="A78" s="706" t="s">
        <v>576</v>
      </c>
      <c r="B78" s="646" t="s">
        <v>1131</v>
      </c>
      <c r="C78" s="646" t="s">
        <v>112</v>
      </c>
      <c r="D78" s="646" t="s">
        <v>461</v>
      </c>
      <c r="E78" s="646" t="s">
        <v>494</v>
      </c>
      <c r="F78" s="404" t="s">
        <v>959</v>
      </c>
      <c r="G78" s="404" t="s">
        <v>960</v>
      </c>
      <c r="H78" s="709" t="s">
        <v>961</v>
      </c>
      <c r="I78" s="652" t="s">
        <v>509</v>
      </c>
    </row>
    <row r="79" spans="1:9" x14ac:dyDescent="0.2">
      <c r="A79" s="710" t="s">
        <v>650</v>
      </c>
      <c r="B79" s="859" t="s">
        <v>1189</v>
      </c>
      <c r="C79" s="714">
        <v>272</v>
      </c>
      <c r="D79" s="860"/>
      <c r="E79" s="1114"/>
      <c r="F79" s="409"/>
      <c r="G79" s="406"/>
      <c r="H79" s="715">
        <v>62</v>
      </c>
      <c r="I79" s="409">
        <f t="shared" ref="I79:I87" si="0">E79*F79</f>
        <v>0</v>
      </c>
    </row>
    <row r="80" spans="1:9" x14ac:dyDescent="0.2">
      <c r="A80" s="710" t="s">
        <v>651</v>
      </c>
      <c r="B80" s="861" t="s">
        <v>652</v>
      </c>
      <c r="C80" s="714">
        <v>280</v>
      </c>
      <c r="D80" s="860"/>
      <c r="E80" s="1114"/>
      <c r="F80" s="409"/>
      <c r="G80" s="406"/>
      <c r="H80" s="715">
        <v>42</v>
      </c>
      <c r="I80" s="409">
        <f t="shared" si="0"/>
        <v>0</v>
      </c>
    </row>
    <row r="81" spans="1:10" x14ac:dyDescent="0.2">
      <c r="A81" s="710" t="s">
        <v>653</v>
      </c>
      <c r="B81" s="861" t="s">
        <v>654</v>
      </c>
      <c r="C81" s="714">
        <v>330</v>
      </c>
      <c r="D81" s="860"/>
      <c r="E81" s="1114"/>
      <c r="F81" s="409"/>
      <c r="G81" s="406"/>
      <c r="H81" s="715">
        <v>13</v>
      </c>
      <c r="I81" s="409">
        <f t="shared" si="0"/>
        <v>0</v>
      </c>
    </row>
    <row r="82" spans="1:10" x14ac:dyDescent="0.2">
      <c r="A82" s="710" t="s">
        <v>655</v>
      </c>
      <c r="B82" s="862" t="s">
        <v>656</v>
      </c>
      <c r="C82" s="714">
        <v>220</v>
      </c>
      <c r="D82" s="860"/>
      <c r="E82" s="1114"/>
      <c r="F82" s="409"/>
      <c r="G82" s="406"/>
      <c r="H82" s="715">
        <v>66</v>
      </c>
      <c r="I82" s="409">
        <f t="shared" si="0"/>
        <v>0</v>
      </c>
    </row>
    <row r="83" spans="1:10" x14ac:dyDescent="0.2">
      <c r="A83" s="710" t="s">
        <v>975</v>
      </c>
      <c r="B83" s="862" t="s">
        <v>657</v>
      </c>
      <c r="C83" s="714">
        <v>301</v>
      </c>
      <c r="D83" s="860"/>
      <c r="E83" s="1114"/>
      <c r="F83" s="409"/>
      <c r="G83" s="406"/>
      <c r="H83" s="715">
        <v>196</v>
      </c>
      <c r="I83" s="409">
        <f t="shared" si="0"/>
        <v>0</v>
      </c>
    </row>
    <row r="84" spans="1:10" x14ac:dyDescent="0.2">
      <c r="A84" s="710" t="s">
        <v>974</v>
      </c>
      <c r="B84" s="859" t="s">
        <v>977</v>
      </c>
      <c r="C84" s="714">
        <v>341</v>
      </c>
      <c r="D84" s="860"/>
      <c r="E84" s="1114"/>
      <c r="F84" s="409"/>
      <c r="G84" s="406"/>
      <c r="H84" s="715">
        <v>52</v>
      </c>
      <c r="I84" s="409">
        <f t="shared" si="0"/>
        <v>0</v>
      </c>
    </row>
    <row r="85" spans="1:10" x14ac:dyDescent="0.2">
      <c r="A85" s="710" t="s">
        <v>975</v>
      </c>
      <c r="B85" s="859" t="s">
        <v>978</v>
      </c>
      <c r="C85" s="714">
        <v>342</v>
      </c>
      <c r="D85" s="860"/>
      <c r="E85" s="1114"/>
      <c r="F85" s="409"/>
      <c r="G85" s="406"/>
      <c r="H85" s="715">
        <v>94</v>
      </c>
      <c r="I85" s="409">
        <f t="shared" si="0"/>
        <v>0</v>
      </c>
    </row>
    <row r="86" spans="1:10" x14ac:dyDescent="0.2">
      <c r="A86" s="710" t="s">
        <v>658</v>
      </c>
      <c r="B86" s="861" t="s">
        <v>968</v>
      </c>
      <c r="C86" s="714">
        <v>331</v>
      </c>
      <c r="D86" s="860"/>
      <c r="E86" s="1114"/>
      <c r="F86" s="409"/>
      <c r="G86" s="406"/>
      <c r="H86" s="715">
        <v>19</v>
      </c>
      <c r="I86" s="409">
        <f t="shared" si="0"/>
        <v>0</v>
      </c>
    </row>
    <row r="87" spans="1:10" x14ac:dyDescent="0.2">
      <c r="A87" s="710" t="s">
        <v>1186</v>
      </c>
      <c r="B87" s="859" t="s">
        <v>1187</v>
      </c>
      <c r="C87" s="714">
        <v>240</v>
      </c>
      <c r="D87" s="860"/>
      <c r="E87" s="1114"/>
      <c r="F87" s="409"/>
      <c r="G87" s="406"/>
      <c r="H87" s="715">
        <v>88</v>
      </c>
      <c r="I87" s="409">
        <f t="shared" si="0"/>
        <v>0</v>
      </c>
    </row>
    <row r="88" spans="1:10" ht="6" customHeight="1" thickBot="1" x14ac:dyDescent="0.25">
      <c r="A88" s="718"/>
      <c r="B88" s="719"/>
      <c r="C88" s="536"/>
      <c r="D88" s="720"/>
      <c r="E88" s="632"/>
      <c r="F88" s="721"/>
      <c r="G88" s="721"/>
      <c r="H88" s="722"/>
      <c r="I88" s="723"/>
    </row>
    <row r="89" spans="1:10" ht="24" customHeight="1" thickBot="1" x14ac:dyDescent="0.25">
      <c r="A89" s="1304" t="s">
        <v>717</v>
      </c>
      <c r="B89" s="1304"/>
      <c r="C89" s="1304"/>
      <c r="D89" s="1304"/>
      <c r="E89" s="1304"/>
      <c r="F89" s="1304"/>
      <c r="G89" s="908"/>
      <c r="H89" s="900" t="s">
        <v>1090</v>
      </c>
      <c r="I89" s="901">
        <f>SUM(I79:I87)</f>
        <v>0</v>
      </c>
    </row>
    <row r="90" spans="1:10" s="416" customFormat="1" ht="11.25" customHeight="1" x14ac:dyDescent="0.15">
      <c r="A90" s="1304" t="s">
        <v>324</v>
      </c>
      <c r="B90" s="1304"/>
      <c r="C90" s="1304"/>
      <c r="D90" s="1304"/>
      <c r="E90" s="1304"/>
      <c r="F90" s="1304"/>
      <c r="G90" s="1304"/>
      <c r="H90" s="1304"/>
      <c r="I90" s="1304"/>
    </row>
    <row r="91" spans="1:10" s="616" customFormat="1" ht="11.25" x14ac:dyDescent="0.2">
      <c r="A91" s="877" t="s">
        <v>1148</v>
      </c>
      <c r="B91" s="690"/>
      <c r="C91" s="690"/>
      <c r="D91" s="701"/>
      <c r="E91" s="701"/>
      <c r="F91" s="701"/>
      <c r="G91" s="690"/>
      <c r="H91" s="690"/>
      <c r="I91" s="690"/>
    </row>
    <row r="92" spans="1:10" s="613" customFormat="1" ht="11.25" x14ac:dyDescent="0.2">
      <c r="A92" s="655" t="s">
        <v>661</v>
      </c>
      <c r="D92" s="614"/>
      <c r="E92" s="614"/>
      <c r="F92" s="614"/>
    </row>
    <row r="93" spans="1:10" s="613" customFormat="1" ht="11.25" x14ac:dyDescent="0.2">
      <c r="A93" s="655" t="s">
        <v>1188</v>
      </c>
      <c r="D93" s="614"/>
      <c r="E93" s="614"/>
      <c r="F93" s="614"/>
    </row>
    <row r="94" spans="1:10" s="405" customFormat="1" ht="4.5" customHeight="1" thickBot="1" x14ac:dyDescent="0.25">
      <c r="A94" s="850"/>
      <c r="B94" s="850"/>
      <c r="C94" s="851"/>
      <c r="D94" s="852"/>
      <c r="E94" s="853"/>
      <c r="F94" s="850"/>
      <c r="G94" s="850"/>
      <c r="H94" s="850"/>
      <c r="I94" s="854"/>
    </row>
    <row r="95" spans="1:10" s="405" customFormat="1" ht="4.5" customHeight="1" thickTop="1" x14ac:dyDescent="0.2">
      <c r="A95" s="418"/>
      <c r="B95" s="418"/>
      <c r="C95" s="419"/>
      <c r="D95" s="420"/>
      <c r="E95" s="421"/>
      <c r="F95" s="418"/>
      <c r="G95" s="418"/>
      <c r="H95" s="418"/>
      <c r="I95" s="876"/>
    </row>
    <row r="96" spans="1:10" ht="15.75" x14ac:dyDescent="0.25">
      <c r="A96" s="628" t="s">
        <v>714</v>
      </c>
      <c r="B96" s="31"/>
      <c r="C96" s="646"/>
      <c r="D96" s="642"/>
      <c r="E96" s="642"/>
      <c r="F96" s="642"/>
      <c r="G96" s="702"/>
      <c r="H96" s="702"/>
      <c r="I96" s="729"/>
      <c r="J96" s="31"/>
    </row>
    <row r="97" spans="1:9" s="690" customFormat="1" ht="4.5" customHeight="1" thickBot="1" x14ac:dyDescent="0.25">
      <c r="B97" s="632"/>
      <c r="C97" s="731"/>
      <c r="D97" s="657"/>
      <c r="E97" s="657"/>
      <c r="F97" s="657"/>
      <c r="G97" s="687"/>
      <c r="H97" s="731"/>
      <c r="I97" s="729"/>
    </row>
    <row r="98" spans="1:9" s="31" customFormat="1" ht="15.75" thickBot="1" x14ac:dyDescent="0.3">
      <c r="A98" s="19" t="s">
        <v>1557</v>
      </c>
      <c r="B98" s="19"/>
      <c r="F98" s="729"/>
      <c r="G98" s="730"/>
      <c r="H98" s="684" t="s">
        <v>1091</v>
      </c>
      <c r="I98" s="893">
        <v>0</v>
      </c>
    </row>
    <row r="99" spans="1:9" s="690" customFormat="1" ht="12" x14ac:dyDescent="0.2">
      <c r="A99" s="1076" t="s">
        <v>1556</v>
      </c>
      <c r="B99" s="533"/>
      <c r="C99" s="731"/>
      <c r="D99" s="657"/>
      <c r="E99" s="657"/>
      <c r="F99" s="657"/>
      <c r="G99" s="687"/>
      <c r="H99" s="732"/>
    </row>
    <row r="100" spans="1:9" s="418" customFormat="1" ht="12.75" customHeight="1" x14ac:dyDescent="0.2">
      <c r="A100" s="1076" t="s">
        <v>1608</v>
      </c>
      <c r="B100" s="741"/>
      <c r="C100" s="744"/>
      <c r="D100" s="894"/>
      <c r="E100" s="894"/>
      <c r="F100" s="894"/>
      <c r="G100" s="895"/>
      <c r="H100" s="896"/>
      <c r="I100" s="743"/>
    </row>
    <row r="101" spans="1:9" s="31" customFormat="1" ht="12.75" customHeight="1" thickBot="1" x14ac:dyDescent="0.25">
      <c r="A101" s="1268"/>
      <c r="D101" s="19"/>
      <c r="E101" s="314"/>
      <c r="F101" s="753"/>
      <c r="G101" s="428"/>
      <c r="H101" s="656"/>
      <c r="I101" s="656"/>
    </row>
    <row r="102" spans="1:9" s="118" customFormat="1" ht="16.5" thickBot="1" x14ac:dyDescent="0.3">
      <c r="A102" s="777" t="s">
        <v>1285</v>
      </c>
      <c r="B102" s="866"/>
      <c r="C102" s="866"/>
      <c r="D102" s="628"/>
      <c r="E102" s="628"/>
      <c r="F102" s="867"/>
      <c r="G102" s="868"/>
      <c r="H102" s="869" t="s">
        <v>1094</v>
      </c>
      <c r="I102" s="870">
        <f>I28+I21+I22+I46+I29+I30+I31+I47+I48+I49+I70+I89+I98</f>
        <v>0</v>
      </c>
    </row>
    <row r="103" spans="1:9" ht="4.5" customHeight="1" x14ac:dyDescent="0.2">
      <c r="A103" s="26"/>
      <c r="B103" s="26"/>
      <c r="C103" s="786"/>
      <c r="D103" s="26"/>
      <c r="E103" s="26"/>
      <c r="F103" s="26"/>
      <c r="G103" s="26"/>
      <c r="H103" s="26"/>
      <c r="I103" s="26"/>
    </row>
    <row r="104" spans="1:9" s="416" customFormat="1" ht="11.25" customHeight="1" x14ac:dyDescent="0.15">
      <c r="A104" s="756" t="s">
        <v>1380</v>
      </c>
      <c r="I104" s="871" t="s">
        <v>662</v>
      </c>
    </row>
  </sheetData>
  <mergeCells count="6">
    <mergeCell ref="B3:I4"/>
    <mergeCell ref="B6:I7"/>
    <mergeCell ref="A90:I90"/>
    <mergeCell ref="A89:F89"/>
    <mergeCell ref="A72:I72"/>
    <mergeCell ref="A70:F71"/>
  </mergeCells>
  <phoneticPr fontId="3" type="noConversion"/>
  <printOptions horizontalCentered="1"/>
  <pageMargins left="0.5" right="0.5" top="0.45" bottom="0.45" header="0.5" footer="0.5"/>
  <pageSetup scale="91"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18"/>
    <pageSetUpPr fitToPage="1"/>
  </sheetPr>
  <dimension ref="A1:J61"/>
  <sheetViews>
    <sheetView view="pageBreakPreview" topLeftCell="A28" zoomScaleNormal="100" zoomScaleSheetLayoutView="100" workbookViewId="0">
      <selection activeCell="A63" sqref="A63"/>
    </sheetView>
  </sheetViews>
  <sheetFormatPr defaultRowHeight="12.75" x14ac:dyDescent="0.2"/>
  <cols>
    <col min="1" max="1" width="21.85546875" style="31" customWidth="1"/>
    <col min="2" max="2" width="15.140625" style="3" customWidth="1"/>
    <col min="3" max="3" width="13.85546875" style="3" customWidth="1"/>
    <col min="4" max="4" width="12.140625" style="3" customWidth="1"/>
    <col min="5" max="5" width="13.7109375" style="3" customWidth="1"/>
    <col min="6" max="6" width="15.5703125" style="3" customWidth="1"/>
    <col min="7" max="7" width="16.28515625" style="3" customWidth="1"/>
    <col min="8" max="8" width="18.42578125" style="3" customWidth="1"/>
    <col min="9" max="9" width="17.42578125" style="3" customWidth="1"/>
    <col min="10" max="16384" width="9.140625" style="3"/>
  </cols>
  <sheetData>
    <row r="1" spans="1:9" s="606" customFormat="1" ht="15.75" x14ac:dyDescent="0.25">
      <c r="A1" s="605" t="s">
        <v>250</v>
      </c>
      <c r="E1" s="607"/>
      <c r="F1" s="607"/>
      <c r="G1" s="608"/>
      <c r="H1" s="608"/>
    </row>
    <row r="2" spans="1:9" s="606" customFormat="1" ht="4.5" customHeight="1" x14ac:dyDescent="0.25">
      <c r="A2" s="605"/>
      <c r="E2" s="607"/>
      <c r="F2" s="607"/>
      <c r="G2" s="608"/>
      <c r="H2" s="608"/>
    </row>
    <row r="3" spans="1:9" s="606" customFormat="1" ht="15.75" customHeight="1" x14ac:dyDescent="0.25">
      <c r="A3" s="792" t="s">
        <v>118</v>
      </c>
      <c r="B3" s="1296" t="s">
        <v>1551</v>
      </c>
      <c r="C3" s="1297"/>
      <c r="D3" s="1297"/>
      <c r="E3" s="1297"/>
      <c r="F3" s="1297"/>
      <c r="G3" s="1297"/>
      <c r="H3" s="1297"/>
      <c r="I3" s="1297"/>
    </row>
    <row r="4" spans="1:9" s="606" customFormat="1" ht="32.25" customHeight="1" x14ac:dyDescent="0.2">
      <c r="A4" s="793"/>
      <c r="B4" s="1297"/>
      <c r="C4" s="1297"/>
      <c r="D4" s="1297"/>
      <c r="E4" s="1297"/>
      <c r="F4" s="1297"/>
      <c r="G4" s="1297"/>
      <c r="H4" s="1297"/>
      <c r="I4" s="1297"/>
    </row>
    <row r="5" spans="1:9" s="606" customFormat="1" ht="9.75" customHeight="1" x14ac:dyDescent="0.2">
      <c r="A5" s="793"/>
      <c r="B5" s="726"/>
      <c r="C5" s="726"/>
      <c r="D5" s="726"/>
      <c r="E5" s="726"/>
      <c r="F5" s="726"/>
      <c r="G5" s="726"/>
      <c r="H5" s="726"/>
      <c r="I5" s="726"/>
    </row>
    <row r="6" spans="1:9" s="606" customFormat="1" ht="15.75" customHeight="1" x14ac:dyDescent="0.25">
      <c r="A6" s="792" t="s">
        <v>119</v>
      </c>
      <c r="B6" s="1298" t="s">
        <v>1550</v>
      </c>
      <c r="C6" s="1299"/>
      <c r="D6" s="1299"/>
      <c r="E6" s="1299"/>
      <c r="F6" s="1299"/>
      <c r="G6" s="1299"/>
      <c r="H6" s="1299"/>
      <c r="I6" s="1299"/>
    </row>
    <row r="7" spans="1:9" s="606" customFormat="1" ht="10.5" customHeight="1" x14ac:dyDescent="0.2">
      <c r="A7" s="794"/>
      <c r="B7" s="1299"/>
      <c r="C7" s="1299"/>
      <c r="D7" s="1299"/>
      <c r="E7" s="1299"/>
      <c r="F7" s="1299"/>
      <c r="G7" s="1299"/>
      <c r="H7" s="1299"/>
      <c r="I7" s="1299"/>
    </row>
    <row r="8" spans="1:9" s="606" customFormat="1" ht="15.75" customHeight="1" thickBot="1" x14ac:dyDescent="0.3">
      <c r="A8" s="795"/>
      <c r="B8" s="795"/>
      <c r="C8" s="795"/>
      <c r="D8" s="796"/>
      <c r="E8" s="796"/>
      <c r="F8" s="796"/>
      <c r="G8" s="795"/>
      <c r="H8" s="795"/>
      <c r="I8" s="795"/>
    </row>
    <row r="9" spans="1:9" ht="16.5" thickTop="1" x14ac:dyDescent="0.25">
      <c r="A9" s="617" t="s">
        <v>248</v>
      </c>
      <c r="B9" s="618"/>
      <c r="C9" s="618"/>
      <c r="D9" s="618"/>
      <c r="E9" s="619"/>
      <c r="F9" s="619"/>
      <c r="G9" s="620"/>
      <c r="H9" s="620"/>
      <c r="I9" s="9" t="str">
        <f>IF('Cost Summary Forms'!J1&gt;0,'Cost Summary Forms'!J1,"")</f>
        <v/>
      </c>
    </row>
    <row r="10" spans="1:9" s="798" customFormat="1" ht="12" thickBot="1" x14ac:dyDescent="0.25">
      <c r="A10" s="797"/>
      <c r="E10" s="799"/>
      <c r="F10" s="799"/>
      <c r="G10" s="799"/>
      <c r="H10" s="799"/>
      <c r="I10" s="915" t="s">
        <v>120</v>
      </c>
    </row>
    <row r="11" spans="1:9" ht="16.5" thickTop="1" x14ac:dyDescent="0.25">
      <c r="A11" s="622" t="s">
        <v>234</v>
      </c>
      <c r="B11" s="623"/>
      <c r="C11" s="624"/>
      <c r="D11" s="624"/>
    </row>
    <row r="12" spans="1:9" x14ac:dyDescent="0.2">
      <c r="A12" s="655" t="s">
        <v>235</v>
      </c>
      <c r="B12" s="19"/>
      <c r="C12" s="31"/>
      <c r="D12" s="31"/>
    </row>
    <row r="13" spans="1:9" s="385" customFormat="1" ht="11.25" x14ac:dyDescent="0.2">
      <c r="A13" s="655"/>
      <c r="B13" s="701"/>
      <c r="C13" s="690"/>
      <c r="D13" s="690"/>
    </row>
    <row r="14" spans="1:9" ht="15" x14ac:dyDescent="0.25">
      <c r="A14" s="639" t="s">
        <v>236</v>
      </c>
    </row>
    <row r="15" spans="1:9" ht="3.75" customHeight="1" x14ac:dyDescent="0.2">
      <c r="A15" s="403"/>
    </row>
    <row r="16" spans="1:9" x14ac:dyDescent="0.2">
      <c r="A16" s="646" t="s">
        <v>237</v>
      </c>
      <c r="B16" s="646" t="s">
        <v>1115</v>
      </c>
      <c r="C16" s="646" t="s">
        <v>238</v>
      </c>
      <c r="D16" s="646" t="s">
        <v>552</v>
      </c>
      <c r="E16" s="646" t="s">
        <v>554</v>
      </c>
      <c r="F16" s="404" t="s">
        <v>1132</v>
      </c>
      <c r="G16" s="646" t="s">
        <v>1133</v>
      </c>
      <c r="H16" s="705" t="s">
        <v>955</v>
      </c>
      <c r="I16" s="404" t="s">
        <v>555</v>
      </c>
    </row>
    <row r="17" spans="1:10" ht="13.5" thickBot="1" x14ac:dyDescent="0.25">
      <c r="A17" s="404" t="s">
        <v>548</v>
      </c>
      <c r="B17" s="646" t="s">
        <v>461</v>
      </c>
      <c r="C17" s="404" t="s">
        <v>246</v>
      </c>
      <c r="D17" s="649" t="s">
        <v>1066</v>
      </c>
      <c r="E17" s="649" t="s">
        <v>556</v>
      </c>
      <c r="F17" s="650" t="s">
        <v>1056</v>
      </c>
      <c r="G17" s="404" t="s">
        <v>464</v>
      </c>
      <c r="H17" s="837" t="s">
        <v>239</v>
      </c>
      <c r="I17" s="404" t="s">
        <v>509</v>
      </c>
    </row>
    <row r="18" spans="1:10" ht="13.5" thickBot="1" x14ac:dyDescent="0.25">
      <c r="A18" s="406"/>
      <c r="B18" s="407"/>
      <c r="C18" s="413"/>
      <c r="D18" s="1114"/>
      <c r="E18" s="1114"/>
      <c r="F18" s="409"/>
      <c r="G18" s="406"/>
      <c r="H18" s="840">
        <v>20</v>
      </c>
      <c r="I18" s="829">
        <f>F18*E18</f>
        <v>0</v>
      </c>
    </row>
    <row r="19" spans="1:10" x14ac:dyDescent="0.2">
      <c r="A19" s="689"/>
      <c r="E19" s="31"/>
      <c r="I19" s="884"/>
    </row>
    <row r="20" spans="1:10" x14ac:dyDescent="0.2">
      <c r="A20" s="655" t="s">
        <v>240</v>
      </c>
      <c r="F20" s="821" t="s">
        <v>1149</v>
      </c>
    </row>
    <row r="21" spans="1:10" ht="13.5" thickBot="1" x14ac:dyDescent="0.25">
      <c r="A21" s="877" t="s">
        <v>249</v>
      </c>
      <c r="F21" s="822" t="s">
        <v>1086</v>
      </c>
      <c r="G21" s="822" t="s">
        <v>550</v>
      </c>
      <c r="H21" s="404" t="s">
        <v>551</v>
      </c>
      <c r="I21" s="729" t="s">
        <v>509</v>
      </c>
      <c r="J21" s="31"/>
    </row>
    <row r="22" spans="1:10" ht="13.5" thickBot="1" x14ac:dyDescent="0.25">
      <c r="A22" s="877" t="s">
        <v>241</v>
      </c>
      <c r="F22" s="1115"/>
      <c r="G22" s="824"/>
      <c r="H22" s="406"/>
      <c r="I22" s="825">
        <f>G22</f>
        <v>0</v>
      </c>
    </row>
    <row r="23" spans="1:10" x14ac:dyDescent="0.2">
      <c r="A23" s="877" t="s">
        <v>242</v>
      </c>
    </row>
    <row r="24" spans="1:10" s="416" customFormat="1" ht="11.25" x14ac:dyDescent="0.2">
      <c r="A24" s="655" t="s">
        <v>243</v>
      </c>
      <c r="C24" s="665"/>
      <c r="D24" s="666"/>
      <c r="E24" s="667"/>
    </row>
    <row r="25" spans="1:10" s="405" customFormat="1" ht="10.5" customHeight="1" x14ac:dyDescent="0.2">
      <c r="A25" s="899" t="s">
        <v>1575</v>
      </c>
      <c r="B25" s="831"/>
      <c r="C25" s="832"/>
      <c r="D25" s="833"/>
      <c r="E25" s="834"/>
      <c r="F25" s="831"/>
      <c r="G25" s="831"/>
      <c r="H25" s="831"/>
      <c r="I25" s="831"/>
    </row>
    <row r="26" spans="1:10" s="416" customFormat="1" ht="11.25" x14ac:dyDescent="0.2">
      <c r="B26" s="663"/>
      <c r="C26" s="663"/>
      <c r="D26" s="667"/>
      <c r="E26" s="667"/>
      <c r="F26" s="835"/>
      <c r="G26" s="773"/>
      <c r="H26" s="835"/>
      <c r="I26" s="773"/>
    </row>
    <row r="27" spans="1:10" ht="15" x14ac:dyDescent="0.25">
      <c r="A27" s="639" t="s">
        <v>557</v>
      </c>
      <c r="B27" s="31"/>
      <c r="C27" s="646"/>
      <c r="D27" s="642"/>
      <c r="E27" s="642"/>
      <c r="F27" s="642"/>
      <c r="G27" s="702"/>
      <c r="H27" s="702"/>
      <c r="I27" s="635"/>
    </row>
    <row r="28" spans="1:10" ht="3.75" customHeight="1" x14ac:dyDescent="0.2">
      <c r="A28" s="689"/>
      <c r="C28" s="403"/>
      <c r="G28" s="403"/>
    </row>
    <row r="29" spans="1:10" x14ac:dyDescent="0.2">
      <c r="A29" s="19" t="s">
        <v>247</v>
      </c>
      <c r="C29" s="403"/>
    </row>
    <row r="30" spans="1:10" ht="3" customHeight="1" x14ac:dyDescent="0.2">
      <c r="A30" s="19"/>
      <c r="C30" s="403"/>
    </row>
    <row r="31" spans="1:10" s="405" customFormat="1" ht="12" x14ac:dyDescent="0.2">
      <c r="A31" s="646" t="s">
        <v>558</v>
      </c>
      <c r="B31" s="646" t="s">
        <v>12</v>
      </c>
      <c r="C31" s="646" t="s">
        <v>559</v>
      </c>
      <c r="D31" s="646" t="s">
        <v>560</v>
      </c>
      <c r="E31" s="646" t="s">
        <v>1053</v>
      </c>
      <c r="F31" s="646" t="s">
        <v>1115</v>
      </c>
      <c r="G31" s="705" t="s">
        <v>955</v>
      </c>
      <c r="I31" s="404" t="s">
        <v>563</v>
      </c>
    </row>
    <row r="32" spans="1:10" s="405" customFormat="1" thickBot="1" x14ac:dyDescent="0.25">
      <c r="A32" s="650" t="s">
        <v>1054</v>
      </c>
      <c r="B32" s="404" t="s">
        <v>508</v>
      </c>
      <c r="C32" s="649" t="s">
        <v>1055</v>
      </c>
      <c r="D32" s="649" t="s">
        <v>556</v>
      </c>
      <c r="E32" s="650" t="s">
        <v>1056</v>
      </c>
      <c r="F32" s="404" t="s">
        <v>244</v>
      </c>
      <c r="G32" s="837" t="s">
        <v>239</v>
      </c>
      <c r="I32" s="404" t="s">
        <v>509</v>
      </c>
    </row>
    <row r="33" spans="1:9" s="405" customFormat="1" ht="13.5" thickBot="1" x14ac:dyDescent="0.25">
      <c r="A33" s="406"/>
      <c r="B33" s="407"/>
      <c r="C33" s="1114"/>
      <c r="D33" s="1114"/>
      <c r="E33" s="409"/>
      <c r="F33" s="409"/>
      <c r="G33" s="840">
        <v>10</v>
      </c>
      <c r="I33" s="829">
        <f>D33*E33</f>
        <v>0</v>
      </c>
    </row>
    <row r="34" spans="1:9" s="405" customFormat="1" ht="12" x14ac:dyDescent="0.2">
      <c r="A34" s="831"/>
      <c r="B34" s="831"/>
      <c r="C34" s="832"/>
      <c r="D34" s="833"/>
      <c r="E34" s="834"/>
      <c r="F34" s="831"/>
      <c r="G34" s="831"/>
      <c r="H34" s="898"/>
      <c r="I34" s="831"/>
    </row>
    <row r="35" spans="1:9" s="418" customFormat="1" ht="5.25" customHeight="1" x14ac:dyDescent="0.2">
      <c r="C35" s="419"/>
      <c r="D35" s="420"/>
      <c r="E35" s="421"/>
      <c r="I35" s="876"/>
    </row>
    <row r="36" spans="1:9" ht="15" x14ac:dyDescent="0.25">
      <c r="A36" s="639" t="s">
        <v>1088</v>
      </c>
      <c r="B36" s="31"/>
      <c r="C36" s="646"/>
      <c r="D36" s="642"/>
      <c r="E36" s="642"/>
      <c r="F36" s="642"/>
      <c r="G36" s="702"/>
      <c r="H36" s="702"/>
      <c r="I36" s="635"/>
    </row>
    <row r="37" spans="1:9" ht="7.5" customHeight="1" x14ac:dyDescent="0.25">
      <c r="A37" s="639"/>
      <c r="B37" s="31"/>
      <c r="C37" s="646"/>
      <c r="D37" s="642"/>
      <c r="E37" s="642"/>
      <c r="F37" s="642"/>
      <c r="G37" s="702"/>
      <c r="H37" s="702"/>
      <c r="I37" s="635"/>
    </row>
    <row r="38" spans="1:9" x14ac:dyDescent="0.2">
      <c r="A38" s="703" t="s">
        <v>951</v>
      </c>
      <c r="B38" s="704" t="s">
        <v>952</v>
      </c>
      <c r="C38" s="705" t="s">
        <v>953</v>
      </c>
      <c r="D38" s="646" t="s">
        <v>188</v>
      </c>
      <c r="E38" s="646" t="s">
        <v>184</v>
      </c>
      <c r="F38" s="646" t="s">
        <v>1124</v>
      </c>
      <c r="G38" s="646" t="s">
        <v>954</v>
      </c>
      <c r="H38" s="647" t="s">
        <v>955</v>
      </c>
      <c r="I38" s="648" t="s">
        <v>956</v>
      </c>
    </row>
    <row r="39" spans="1:9" x14ac:dyDescent="0.2">
      <c r="A39" s="706" t="s">
        <v>721</v>
      </c>
      <c r="B39" s="707" t="s">
        <v>1131</v>
      </c>
      <c r="C39" s="708" t="s">
        <v>112</v>
      </c>
      <c r="D39" s="646" t="s">
        <v>461</v>
      </c>
      <c r="E39" s="646" t="s">
        <v>973</v>
      </c>
      <c r="F39" s="404" t="s">
        <v>959</v>
      </c>
      <c r="G39" s="404" t="s">
        <v>960</v>
      </c>
      <c r="H39" s="709" t="s">
        <v>961</v>
      </c>
      <c r="I39" s="652" t="s">
        <v>509</v>
      </c>
    </row>
    <row r="40" spans="1:9" x14ac:dyDescent="0.2">
      <c r="A40" s="710" t="s">
        <v>974</v>
      </c>
      <c r="B40" s="711" t="s">
        <v>399</v>
      </c>
      <c r="C40" s="712">
        <v>409</v>
      </c>
      <c r="D40" s="713"/>
      <c r="E40" s="714"/>
      <c r="F40" s="409"/>
      <c r="G40" s="406"/>
      <c r="H40" s="715">
        <v>79</v>
      </c>
      <c r="I40" s="409">
        <f>E40*F40</f>
        <v>0</v>
      </c>
    </row>
    <row r="41" spans="1:9" x14ac:dyDescent="0.2">
      <c r="A41" s="710" t="s">
        <v>975</v>
      </c>
      <c r="B41" s="716" t="s">
        <v>976</v>
      </c>
      <c r="C41" s="712">
        <v>410</v>
      </c>
      <c r="D41" s="713"/>
      <c r="E41" s="714"/>
      <c r="F41" s="409"/>
      <c r="G41" s="406"/>
      <c r="H41" s="715">
        <v>176</v>
      </c>
      <c r="I41" s="409">
        <f>E41*F41</f>
        <v>0</v>
      </c>
    </row>
    <row r="42" spans="1:9" x14ac:dyDescent="0.2">
      <c r="A42" s="710" t="s">
        <v>974</v>
      </c>
      <c r="B42" s="711" t="s">
        <v>977</v>
      </c>
      <c r="C42" s="712">
        <v>421</v>
      </c>
      <c r="D42" s="713"/>
      <c r="E42" s="714"/>
      <c r="F42" s="409"/>
      <c r="G42" s="406"/>
      <c r="H42" s="715">
        <v>54</v>
      </c>
      <c r="I42" s="409">
        <f>E42*F42</f>
        <v>0</v>
      </c>
    </row>
    <row r="43" spans="1:9" x14ac:dyDescent="0.2">
      <c r="A43" s="710" t="s">
        <v>975</v>
      </c>
      <c r="B43" s="711" t="s">
        <v>978</v>
      </c>
      <c r="C43" s="712">
        <v>422</v>
      </c>
      <c r="D43" s="713"/>
      <c r="E43" s="714"/>
      <c r="F43" s="409"/>
      <c r="G43" s="406"/>
      <c r="H43" s="715">
        <v>94</v>
      </c>
      <c r="I43" s="409">
        <f>E43*F43</f>
        <v>0</v>
      </c>
    </row>
    <row r="44" spans="1:9" x14ac:dyDescent="0.2">
      <c r="A44" s="710" t="s">
        <v>967</v>
      </c>
      <c r="B44" s="717" t="s">
        <v>968</v>
      </c>
      <c r="C44" s="712">
        <v>424</v>
      </c>
      <c r="D44" s="713"/>
      <c r="E44" s="714"/>
      <c r="F44" s="409"/>
      <c r="G44" s="406"/>
      <c r="H44" s="715">
        <v>24</v>
      </c>
      <c r="I44" s="409">
        <f>E44*F44</f>
        <v>0</v>
      </c>
    </row>
    <row r="45" spans="1:9" ht="6" customHeight="1" thickBot="1" x14ac:dyDescent="0.25">
      <c r="A45" s="718"/>
      <c r="B45" s="719"/>
      <c r="C45" s="536"/>
      <c r="D45" s="720"/>
      <c r="E45" s="632"/>
      <c r="F45" s="721"/>
      <c r="G45" s="721"/>
      <c r="H45" s="722"/>
      <c r="I45" s="723"/>
    </row>
    <row r="46" spans="1:9" ht="19.5" customHeight="1" thickBot="1" x14ac:dyDescent="0.3">
      <c r="A46" s="1304" t="s">
        <v>1588</v>
      </c>
      <c r="B46" s="1304"/>
      <c r="C46" s="1304"/>
      <c r="D46" s="1304"/>
      <c r="E46" s="1304"/>
      <c r="F46" s="1304"/>
      <c r="G46" s="642"/>
      <c r="H46" s="684" t="s">
        <v>1089</v>
      </c>
      <c r="I46" s="863">
        <f>SUM(I40:I44)</f>
        <v>0</v>
      </c>
    </row>
    <row r="47" spans="1:9" s="540" customFormat="1" ht="24.75" customHeight="1" x14ac:dyDescent="0.2">
      <c r="A47" s="1304"/>
      <c r="B47" s="1304"/>
      <c r="C47" s="1304"/>
      <c r="D47" s="1304"/>
      <c r="E47" s="1304"/>
      <c r="F47" s="1304"/>
      <c r="G47" s="80"/>
      <c r="H47" s="537"/>
      <c r="I47" s="538"/>
    </row>
    <row r="48" spans="1:9" s="682" customFormat="1" ht="35.25" customHeight="1" x14ac:dyDescent="0.2">
      <c r="A48" s="1285" t="s">
        <v>719</v>
      </c>
      <c r="B48" s="1285"/>
      <c r="C48" s="1285"/>
      <c r="D48" s="1285"/>
      <c r="E48" s="1285"/>
      <c r="F48" s="1285"/>
      <c r="G48" s="1285"/>
      <c r="H48" s="1285"/>
      <c r="I48" s="1285"/>
    </row>
    <row r="49" spans="1:10" s="540" customFormat="1" ht="5.25" customHeight="1" thickBot="1" x14ac:dyDescent="0.25">
      <c r="A49" s="890"/>
      <c r="B49" s="891"/>
      <c r="C49" s="891"/>
      <c r="D49" s="892"/>
      <c r="E49" s="892"/>
      <c r="F49" s="892"/>
      <c r="G49" s="891"/>
      <c r="H49" s="891"/>
      <c r="I49" s="891"/>
    </row>
    <row r="50" spans="1:10" s="613" customFormat="1" ht="7.5" customHeight="1" thickTop="1" x14ac:dyDescent="0.15">
      <c r="A50" s="663"/>
      <c r="D50" s="614"/>
      <c r="E50" s="614"/>
      <c r="F50" s="614"/>
    </row>
    <row r="51" spans="1:10" ht="15.75" x14ac:dyDescent="0.25">
      <c r="A51" s="628" t="s">
        <v>714</v>
      </c>
      <c r="B51" s="31"/>
      <c r="C51" s="646"/>
      <c r="D51" s="642"/>
      <c r="E51" s="642"/>
      <c r="F51" s="642"/>
      <c r="G51" s="702"/>
      <c r="H51" s="702"/>
      <c r="I51" s="729"/>
      <c r="J51" s="31"/>
    </row>
    <row r="52" spans="1:10" s="690" customFormat="1" ht="5.25" customHeight="1" thickBot="1" x14ac:dyDescent="0.25">
      <c r="B52" s="632"/>
      <c r="C52" s="731"/>
      <c r="D52" s="657"/>
      <c r="E52" s="657"/>
      <c r="F52" s="657"/>
      <c r="G52" s="687"/>
      <c r="H52" s="731"/>
      <c r="I52" s="729"/>
    </row>
    <row r="53" spans="1:10" s="31" customFormat="1" ht="15.75" thickBot="1" x14ac:dyDescent="0.3">
      <c r="A53" s="19" t="s">
        <v>1552</v>
      </c>
      <c r="B53" s="19"/>
      <c r="F53" s="729"/>
      <c r="G53" s="730"/>
      <c r="H53" s="684" t="s">
        <v>1091</v>
      </c>
      <c r="I53" s="893">
        <v>0</v>
      </c>
    </row>
    <row r="54" spans="1:10" s="690" customFormat="1" ht="12" x14ac:dyDescent="0.2">
      <c r="A54" s="1076" t="s">
        <v>1092</v>
      </c>
      <c r="B54" s="533"/>
      <c r="C54" s="731"/>
      <c r="D54" s="657"/>
      <c r="E54" s="657"/>
      <c r="F54" s="657"/>
      <c r="G54" s="687"/>
      <c r="H54" s="732"/>
    </row>
    <row r="55" spans="1:10" s="418" customFormat="1" ht="12" customHeight="1" x14ac:dyDescent="0.2">
      <c r="A55" s="1076" t="s">
        <v>1609</v>
      </c>
      <c r="B55" s="741"/>
      <c r="C55" s="744"/>
      <c r="D55" s="894"/>
      <c r="E55" s="894"/>
      <c r="F55" s="894"/>
      <c r="G55" s="895"/>
      <c r="H55" s="896"/>
      <c r="I55" s="743"/>
    </row>
    <row r="56" spans="1:10" ht="11.25" customHeight="1" thickBot="1" x14ac:dyDescent="0.25">
      <c r="A56" s="1280" t="s">
        <v>1610</v>
      </c>
      <c r="B56" s="763"/>
      <c r="C56" s="763"/>
      <c r="D56" s="764"/>
      <c r="E56" s="764"/>
      <c r="F56" s="764"/>
      <c r="G56" s="763"/>
      <c r="H56" s="763"/>
      <c r="I56" s="763"/>
    </row>
    <row r="57" spans="1:10" ht="6" customHeight="1" thickTop="1" x14ac:dyDescent="0.2">
      <c r="A57" s="765"/>
      <c r="B57" s="31"/>
      <c r="C57" s="31"/>
      <c r="D57" s="19"/>
      <c r="E57" s="19"/>
      <c r="F57" s="19"/>
      <c r="G57" s="31"/>
      <c r="H57" s="31"/>
      <c r="I57" s="31"/>
    </row>
    <row r="58" spans="1:10" s="385" customFormat="1" ht="9" customHeight="1" thickBot="1" x14ac:dyDescent="0.25">
      <c r="A58" s="690"/>
      <c r="B58" s="690"/>
      <c r="C58" s="690"/>
      <c r="D58" s="701"/>
      <c r="E58" s="701"/>
      <c r="F58" s="738"/>
      <c r="G58" s="682"/>
      <c r="H58" s="739"/>
      <c r="I58" s="873"/>
      <c r="J58" s="690"/>
    </row>
    <row r="59" spans="1:10" s="118" customFormat="1" ht="16.5" thickBot="1" x14ac:dyDescent="0.3">
      <c r="A59" s="777" t="s">
        <v>1284</v>
      </c>
      <c r="B59" s="866"/>
      <c r="C59" s="866"/>
      <c r="D59" s="628"/>
      <c r="E59" s="628"/>
      <c r="F59" s="867"/>
      <c r="G59" s="868"/>
      <c r="H59" s="869" t="s">
        <v>245</v>
      </c>
      <c r="I59" s="870">
        <f>I18+I22+I33+I46+I53</f>
        <v>0</v>
      </c>
    </row>
    <row r="60" spans="1:10" ht="4.5" customHeight="1" x14ac:dyDescent="0.2">
      <c r="A60" s="26"/>
      <c r="B60" s="26"/>
      <c r="C60" s="786"/>
      <c r="D60" s="26"/>
      <c r="E60" s="26"/>
      <c r="F60" s="26"/>
      <c r="G60" s="26"/>
      <c r="H60" s="26"/>
      <c r="I60" s="26"/>
    </row>
    <row r="61" spans="1:10" s="416" customFormat="1" ht="11.25" customHeight="1" x14ac:dyDescent="0.15">
      <c r="A61" s="756" t="s">
        <v>1380</v>
      </c>
      <c r="I61" s="871" t="s">
        <v>662</v>
      </c>
    </row>
  </sheetData>
  <mergeCells count="4">
    <mergeCell ref="B3:I4"/>
    <mergeCell ref="B6:I7"/>
    <mergeCell ref="A48:I48"/>
    <mergeCell ref="A46:F47"/>
  </mergeCells>
  <phoneticPr fontId="3" type="noConversion"/>
  <printOptions horizontalCentered="1"/>
  <pageMargins left="0.5" right="0.5" top="0.45" bottom="0.45" header="0.5" footer="0.5"/>
  <pageSetup scale="85" orientation="landscape" r:id="rId1"/>
  <headerFooter alignWithMargins="0"/>
  <rowBreaks count="1" manualBreakCount="1">
    <brk id="3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60"/>
    <pageSetUpPr fitToPage="1"/>
  </sheetPr>
  <dimension ref="A1:O71"/>
  <sheetViews>
    <sheetView topLeftCell="A43" zoomScaleNormal="100" zoomScaleSheetLayoutView="100" workbookViewId="0">
      <selection activeCell="J116" sqref="J116"/>
    </sheetView>
  </sheetViews>
  <sheetFormatPr defaultRowHeight="12.75" x14ac:dyDescent="0.2"/>
  <cols>
    <col min="1" max="1" width="6.28515625" style="5" customWidth="1"/>
    <col min="2" max="2" width="9.28515625" style="5" customWidth="1"/>
    <col min="3" max="3" width="10.28515625" style="5" customWidth="1"/>
    <col min="4" max="4" width="10.140625" style="5" customWidth="1"/>
    <col min="5" max="5" width="12.42578125" style="5" customWidth="1"/>
    <col min="6" max="6" width="11.140625" style="5" customWidth="1"/>
    <col min="7" max="7" width="7.140625" style="5" customWidth="1"/>
    <col min="8" max="8" width="7.85546875" style="5" customWidth="1"/>
    <col min="9" max="9" width="8.7109375" style="5" customWidth="1"/>
    <col min="10" max="10" width="11.28515625" style="5" customWidth="1"/>
    <col min="11" max="11" width="0.85546875" style="5" customWidth="1"/>
    <col min="12" max="12" width="12.7109375" style="5" customWidth="1"/>
    <col min="14" max="14" width="7.42578125" bestFit="1" customWidth="1"/>
  </cols>
  <sheetData>
    <row r="1" spans="1:15" ht="15.75" x14ac:dyDescent="0.25">
      <c r="A1" s="123" t="s">
        <v>501</v>
      </c>
      <c r="B1" s="149"/>
      <c r="C1" s="149"/>
      <c r="D1" s="149"/>
      <c r="E1" s="149"/>
      <c r="F1" s="149"/>
      <c r="G1" s="149"/>
      <c r="H1" s="149"/>
      <c r="I1" s="149"/>
      <c r="J1" s="149"/>
      <c r="K1" s="149"/>
      <c r="L1" s="149"/>
    </row>
    <row r="2" spans="1:15" ht="15.75" customHeight="1" x14ac:dyDescent="0.2"/>
    <row r="3" spans="1:15" s="128" customFormat="1" ht="15" customHeight="1" x14ac:dyDescent="0.25">
      <c r="A3" s="150" t="s">
        <v>287</v>
      </c>
      <c r="B3" s="151"/>
      <c r="C3" s="1112"/>
      <c r="D3" s="125"/>
      <c r="E3" s="1113" t="str">
        <f>IF('Cost Summary Forms'!E3&gt;0,'Cost Summary Forms'!E3,"")</f>
        <v/>
      </c>
      <c r="F3" s="125"/>
      <c r="G3" s="125"/>
      <c r="H3" s="125"/>
      <c r="I3" s="126"/>
      <c r="J3" s="151"/>
      <c r="K3" s="152" t="s">
        <v>289</v>
      </c>
      <c r="L3" s="1113" t="str">
        <f>IF('Cost Summary Forms'!J1&gt;0,'Cost Summary Forms'!J1,"")</f>
        <v/>
      </c>
      <c r="N3" s="127"/>
    </row>
    <row r="4" spans="1:15" ht="6" customHeight="1" x14ac:dyDescent="0.2">
      <c r="J4" s="34"/>
      <c r="K4" s="34"/>
    </row>
    <row r="5" spans="1:15" ht="15" customHeight="1" x14ac:dyDescent="0.2"/>
    <row r="6" spans="1:15" ht="19.5" customHeight="1" x14ac:dyDescent="0.2">
      <c r="A6" s="182" t="s">
        <v>1338</v>
      </c>
      <c r="L6" s="183" t="s">
        <v>472</v>
      </c>
    </row>
    <row r="7" spans="1:15" s="132" customFormat="1" ht="14.25" customHeight="1" x14ac:dyDescent="0.25">
      <c r="A7" s="153">
        <v>2.0499999999999998</v>
      </c>
      <c r="B7" s="130" t="s">
        <v>1361</v>
      </c>
      <c r="C7" s="154"/>
      <c r="D7" s="154"/>
      <c r="E7" s="164"/>
      <c r="F7" s="164"/>
      <c r="G7" s="164"/>
      <c r="H7" s="164"/>
      <c r="L7" s="183" t="s">
        <v>103</v>
      </c>
    </row>
    <row r="8" spans="1:15" s="132" customFormat="1" ht="14.25" customHeight="1" x14ac:dyDescent="0.25">
      <c r="A8" s="153"/>
      <c r="B8" s="1192" t="s">
        <v>1339</v>
      </c>
      <c r="C8" s="154"/>
      <c r="D8" s="154"/>
      <c r="E8" s="164"/>
      <c r="F8" s="164"/>
      <c r="G8" s="164"/>
      <c r="H8" s="164"/>
      <c r="I8" s="1305" t="s">
        <v>150</v>
      </c>
      <c r="J8" s="1305"/>
      <c r="L8" s="183"/>
    </row>
    <row r="9" spans="1:15" s="128" customFormat="1" ht="14.25" customHeight="1" x14ac:dyDescent="0.25">
      <c r="A9" s="156"/>
      <c r="B9" s="145" t="s">
        <v>471</v>
      </c>
      <c r="C9" s="170"/>
      <c r="D9" s="170"/>
      <c r="E9" s="134"/>
      <c r="F9" s="134"/>
      <c r="G9" s="134"/>
      <c r="H9" s="134"/>
      <c r="I9" s="1305" t="s">
        <v>1341</v>
      </c>
      <c r="J9" s="1305"/>
      <c r="K9" s="127"/>
    </row>
    <row r="10" spans="1:15" s="132" customFormat="1" ht="14.25" customHeight="1" x14ac:dyDescent="0.25">
      <c r="A10" s="158"/>
      <c r="B10" s="178" t="s">
        <v>1337</v>
      </c>
      <c r="C10" s="134"/>
      <c r="D10" s="134"/>
      <c r="F10" s="134"/>
      <c r="G10" s="134"/>
      <c r="H10" s="134"/>
      <c r="I10" s="1306"/>
      <c r="J10" s="1307"/>
      <c r="K10" s="161"/>
      <c r="L10" s="146">
        <f>I10</f>
        <v>0</v>
      </c>
      <c r="M10" s="135"/>
      <c r="N10" s="143"/>
      <c r="O10" s="143"/>
    </row>
    <row r="11" spans="1:15" s="132" customFormat="1" ht="12" customHeight="1" x14ac:dyDescent="0.25">
      <c r="A11" s="158"/>
      <c r="B11" s="178"/>
      <c r="C11" s="154"/>
      <c r="D11" s="154"/>
      <c r="E11" s="164"/>
      <c r="F11" s="164"/>
      <c r="G11" s="164"/>
      <c r="H11" s="164"/>
      <c r="I11" s="164"/>
      <c r="J11" s="165"/>
      <c r="K11" s="161"/>
      <c r="L11" s="131"/>
    </row>
    <row r="12" spans="1:15" s="132" customFormat="1" ht="12" customHeight="1" x14ac:dyDescent="0.25">
      <c r="A12" s="158"/>
      <c r="B12" s="168"/>
      <c r="C12" s="154"/>
      <c r="D12" s="154"/>
      <c r="E12" s="164"/>
      <c r="F12" s="164"/>
      <c r="G12" s="164"/>
      <c r="H12" s="164"/>
      <c r="I12" s="164"/>
      <c r="J12" s="169"/>
      <c r="K12" s="161"/>
      <c r="L12" s="131"/>
    </row>
    <row r="13" spans="1:15" ht="19.5" customHeight="1" x14ac:dyDescent="0.2">
      <c r="A13" s="182" t="s">
        <v>491</v>
      </c>
      <c r="L13" s="183"/>
    </row>
    <row r="14" spans="1:15" s="132" customFormat="1" ht="15" x14ac:dyDescent="0.25">
      <c r="A14" s="153">
        <v>2.0710000000000002</v>
      </c>
      <c r="B14" s="130" t="s">
        <v>272</v>
      </c>
      <c r="C14" s="154"/>
      <c r="D14" s="154"/>
      <c r="E14" s="155"/>
      <c r="F14" s="155"/>
      <c r="G14" s="155"/>
      <c r="H14" s="155"/>
      <c r="I14" s="134"/>
      <c r="J14" s="134"/>
      <c r="K14" s="155"/>
      <c r="L14" s="183"/>
      <c r="M14" s="135"/>
      <c r="N14" s="142"/>
      <c r="O14" s="143"/>
    </row>
    <row r="15" spans="1:15" s="128" customFormat="1" ht="12" customHeight="1" x14ac:dyDescent="0.25">
      <c r="A15" s="156"/>
      <c r="B15" s="157" t="s">
        <v>492</v>
      </c>
      <c r="C15" s="134"/>
      <c r="D15" s="151"/>
      <c r="G15" s="1305" t="s">
        <v>500</v>
      </c>
      <c r="H15" s="1305"/>
      <c r="I15" s="134"/>
      <c r="K15" s="171"/>
      <c r="L15" s="131"/>
      <c r="M15" s="135"/>
      <c r="N15" s="142"/>
      <c r="O15" s="144"/>
    </row>
    <row r="16" spans="1:15" s="132" customFormat="1" ht="12" customHeight="1" x14ac:dyDescent="0.25">
      <c r="A16" s="158"/>
      <c r="B16" s="134" t="s">
        <v>461</v>
      </c>
      <c r="C16" s="134" t="s">
        <v>493</v>
      </c>
      <c r="D16" s="134" t="s">
        <v>458</v>
      </c>
      <c r="E16" s="134" t="s">
        <v>496</v>
      </c>
      <c r="F16" s="134" t="s">
        <v>469</v>
      </c>
      <c r="G16" s="134" t="s">
        <v>472</v>
      </c>
      <c r="H16" s="134" t="s">
        <v>461</v>
      </c>
      <c r="I16" s="134" t="s">
        <v>499</v>
      </c>
      <c r="J16" s="134" t="s">
        <v>470</v>
      </c>
      <c r="K16" s="171"/>
      <c r="L16" s="131"/>
      <c r="M16" s="135"/>
      <c r="N16" s="143"/>
      <c r="O16" s="143"/>
    </row>
    <row r="17" spans="1:15" s="132" customFormat="1" ht="12" customHeight="1" x14ac:dyDescent="0.25">
      <c r="A17" s="158"/>
      <c r="B17" s="134" t="s">
        <v>473</v>
      </c>
      <c r="C17" s="134" t="s">
        <v>494</v>
      </c>
      <c r="D17" s="134" t="s">
        <v>493</v>
      </c>
      <c r="E17" s="134" t="s">
        <v>497</v>
      </c>
      <c r="F17" s="134" t="s">
        <v>464</v>
      </c>
      <c r="G17" s="1308" t="s">
        <v>87</v>
      </c>
      <c r="H17" s="1308"/>
      <c r="I17" s="134" t="s">
        <v>498</v>
      </c>
      <c r="J17" s="134" t="s">
        <v>466</v>
      </c>
      <c r="K17" s="161"/>
      <c r="L17" s="128"/>
      <c r="M17" s="135"/>
      <c r="N17" s="143"/>
      <c r="O17" s="143"/>
    </row>
    <row r="18" spans="1:15" s="132" customFormat="1" ht="12" customHeight="1" x14ac:dyDescent="0.25">
      <c r="A18" s="158"/>
      <c r="B18" s="137"/>
      <c r="C18" s="139"/>
      <c r="D18" s="138"/>
      <c r="E18" s="543"/>
      <c r="F18" s="543"/>
      <c r="G18" s="180"/>
      <c r="H18" s="137"/>
      <c r="I18" s="543"/>
      <c r="J18" s="137"/>
      <c r="K18" s="161"/>
      <c r="L18" s="146">
        <f>(C18*D18)+(C19*D19)+(C20*D20)+(C21*D21)+(C22*D22)+(C23*D23)</f>
        <v>0</v>
      </c>
      <c r="M18" s="135"/>
      <c r="N18" s="143"/>
      <c r="O18" s="143"/>
    </row>
    <row r="19" spans="1:15" s="132" customFormat="1" ht="12" customHeight="1" x14ac:dyDescent="0.25">
      <c r="A19" s="158"/>
      <c r="B19" s="137"/>
      <c r="C19" s="139"/>
      <c r="D19" s="138"/>
      <c r="E19" s="543"/>
      <c r="F19" s="543"/>
      <c r="G19" s="180"/>
      <c r="H19" s="137"/>
      <c r="I19" s="543"/>
      <c r="J19" s="137"/>
      <c r="K19" s="161"/>
      <c r="L19" s="148"/>
      <c r="M19" s="141"/>
      <c r="N19" s="143"/>
      <c r="O19" s="143"/>
    </row>
    <row r="20" spans="1:15" s="132" customFormat="1" ht="12" customHeight="1" x14ac:dyDescent="0.25">
      <c r="A20" s="158"/>
      <c r="B20" s="137"/>
      <c r="C20" s="139"/>
      <c r="D20" s="138"/>
      <c r="E20" s="543"/>
      <c r="F20" s="543"/>
      <c r="G20" s="180"/>
      <c r="H20" s="137"/>
      <c r="I20" s="543"/>
      <c r="J20" s="137"/>
      <c r="K20" s="161"/>
      <c r="L20" s="148"/>
    </row>
    <row r="21" spans="1:15" s="132" customFormat="1" ht="12" customHeight="1" x14ac:dyDescent="0.25">
      <c r="B21" s="137"/>
      <c r="C21" s="139"/>
      <c r="D21" s="138"/>
      <c r="E21" s="543"/>
      <c r="F21" s="543"/>
      <c r="G21" s="180"/>
      <c r="H21" s="137"/>
      <c r="I21" s="543"/>
      <c r="J21" s="137"/>
      <c r="K21" s="161"/>
      <c r="L21" s="148"/>
    </row>
    <row r="22" spans="1:15" s="132" customFormat="1" ht="12" customHeight="1" x14ac:dyDescent="0.25">
      <c r="A22" s="158"/>
      <c r="B22" s="137"/>
      <c r="C22" s="139"/>
      <c r="D22" s="138"/>
      <c r="E22" s="543"/>
      <c r="F22" s="543"/>
      <c r="G22" s="180"/>
      <c r="H22" s="137"/>
      <c r="I22" s="543"/>
      <c r="J22" s="137"/>
      <c r="K22" s="161"/>
      <c r="L22" s="148"/>
    </row>
    <row r="23" spans="1:15" s="132" customFormat="1" ht="12" customHeight="1" x14ac:dyDescent="0.25">
      <c r="B23" s="137"/>
      <c r="C23" s="139"/>
      <c r="D23" s="138"/>
      <c r="E23" s="543"/>
      <c r="F23" s="543"/>
      <c r="G23" s="180"/>
      <c r="H23" s="137"/>
      <c r="I23" s="543"/>
      <c r="J23" s="137"/>
      <c r="K23" s="161"/>
      <c r="L23" s="148"/>
    </row>
    <row r="24" spans="1:15" s="132" customFormat="1" ht="12" customHeight="1" x14ac:dyDescent="0.25">
      <c r="B24" s="145" t="s">
        <v>471</v>
      </c>
      <c r="C24" s="175"/>
      <c r="D24" s="181"/>
      <c r="E24" s="179"/>
      <c r="F24" s="141"/>
      <c r="G24" s="141"/>
      <c r="H24" s="141"/>
      <c r="I24" s="176"/>
      <c r="J24" s="175"/>
      <c r="K24" s="161"/>
      <c r="L24" s="148"/>
    </row>
    <row r="25" spans="1:15" s="132" customFormat="1" ht="12" customHeight="1" x14ac:dyDescent="0.25">
      <c r="A25" s="158"/>
      <c r="B25" s="178" t="s">
        <v>455</v>
      </c>
      <c r="C25" s="163"/>
      <c r="D25" s="154"/>
      <c r="E25" s="164"/>
      <c r="F25" s="164"/>
      <c r="G25" s="164"/>
      <c r="H25" s="164"/>
      <c r="I25" s="164"/>
      <c r="J25" s="165"/>
      <c r="K25" s="161"/>
      <c r="L25" s="131"/>
    </row>
    <row r="26" spans="1:15" s="132" customFormat="1" ht="12" customHeight="1" x14ac:dyDescent="0.25">
      <c r="A26" s="158"/>
      <c r="B26" s="178"/>
      <c r="C26" s="154"/>
      <c r="D26" s="154"/>
      <c r="E26" s="164"/>
      <c r="F26" s="164"/>
      <c r="G26" s="164"/>
      <c r="H26" s="164"/>
      <c r="I26" s="164"/>
      <c r="J26" s="165"/>
      <c r="K26" s="161"/>
      <c r="L26" s="131"/>
    </row>
    <row r="27" spans="1:15" s="132" customFormat="1" ht="12" customHeight="1" x14ac:dyDescent="0.25">
      <c r="A27" s="158"/>
      <c r="B27" s="168"/>
      <c r="C27" s="154"/>
      <c r="D27" s="154"/>
      <c r="E27" s="164"/>
      <c r="F27" s="164"/>
      <c r="G27" s="164"/>
      <c r="H27" s="164"/>
      <c r="I27" s="164"/>
      <c r="J27" s="169"/>
      <c r="K27" s="161"/>
      <c r="L27" s="131"/>
    </row>
    <row r="28" spans="1:15" s="132" customFormat="1" ht="12" customHeight="1" x14ac:dyDescent="0.25">
      <c r="A28" s="153">
        <v>2.0720000000000001</v>
      </c>
      <c r="B28" s="130" t="s">
        <v>273</v>
      </c>
      <c r="C28" s="154"/>
      <c r="D28" s="154"/>
      <c r="E28" s="164"/>
      <c r="F28" s="164"/>
      <c r="G28" s="1305"/>
      <c r="H28" s="1305"/>
      <c r="I28" s="164"/>
      <c r="J28" s="169"/>
      <c r="K28" s="161"/>
      <c r="L28" s="155"/>
    </row>
    <row r="29" spans="1:15" s="128" customFormat="1" ht="12" customHeight="1" x14ac:dyDescent="0.25">
      <c r="A29" s="156"/>
      <c r="B29" s="157" t="s">
        <v>495</v>
      </c>
      <c r="C29" s="134"/>
      <c r="D29" s="151"/>
      <c r="G29" s="1305" t="s">
        <v>500</v>
      </c>
      <c r="H29" s="1305"/>
      <c r="I29" s="134"/>
      <c r="K29" s="171"/>
      <c r="L29" s="131"/>
      <c r="M29" s="135"/>
      <c r="N29" s="142"/>
      <c r="O29" s="144"/>
    </row>
    <row r="30" spans="1:15" s="132" customFormat="1" ht="12" customHeight="1" x14ac:dyDescent="0.25">
      <c r="A30" s="158"/>
      <c r="B30" s="134" t="s">
        <v>461</v>
      </c>
      <c r="C30" s="134" t="s">
        <v>493</v>
      </c>
      <c r="D30" s="134" t="s">
        <v>504</v>
      </c>
      <c r="E30" s="134" t="s">
        <v>496</v>
      </c>
      <c r="F30" s="134" t="s">
        <v>469</v>
      </c>
      <c r="G30" s="134" t="s">
        <v>472</v>
      </c>
      <c r="H30" s="134" t="s">
        <v>461</v>
      </c>
      <c r="I30" s="134" t="s">
        <v>499</v>
      </c>
      <c r="J30" s="134" t="s">
        <v>470</v>
      </c>
      <c r="K30" s="171"/>
      <c r="L30" s="131"/>
      <c r="M30" s="135"/>
      <c r="N30" s="143"/>
      <c r="O30" s="143"/>
    </row>
    <row r="31" spans="1:15" s="132" customFormat="1" ht="12" customHeight="1" x14ac:dyDescent="0.25">
      <c r="A31" s="158"/>
      <c r="B31" s="134" t="s">
        <v>473</v>
      </c>
      <c r="C31" s="134" t="s">
        <v>494</v>
      </c>
      <c r="D31" s="134" t="s">
        <v>503</v>
      </c>
      <c r="E31" s="134" t="s">
        <v>497</v>
      </c>
      <c r="F31" s="134" t="s">
        <v>464</v>
      </c>
      <c r="G31" s="1308" t="s">
        <v>87</v>
      </c>
      <c r="H31" s="1308"/>
      <c r="I31" s="134" t="s">
        <v>498</v>
      </c>
      <c r="J31" s="134" t="s">
        <v>466</v>
      </c>
      <c r="K31" s="161"/>
      <c r="L31" s="128"/>
      <c r="M31" s="135"/>
      <c r="N31" s="143"/>
      <c r="O31" s="143"/>
    </row>
    <row r="32" spans="1:15" s="132" customFormat="1" ht="12" customHeight="1" x14ac:dyDescent="0.25">
      <c r="A32" s="158"/>
      <c r="B32" s="137"/>
      <c r="C32" s="139"/>
      <c r="D32" s="138"/>
      <c r="E32" s="543"/>
      <c r="F32" s="543"/>
      <c r="G32" s="180"/>
      <c r="H32" s="137"/>
      <c r="I32" s="543"/>
      <c r="J32" s="137"/>
      <c r="K32" s="161"/>
      <c r="L32" s="146">
        <f>(C32*D32)+(C33*D33)+(C34*D34)+(C35*D35)+(C36*D36)+(C37*D37)</f>
        <v>0</v>
      </c>
      <c r="M32" s="135"/>
      <c r="N32" s="143"/>
      <c r="O32" s="143"/>
    </row>
    <row r="33" spans="1:15" s="132" customFormat="1" ht="12" customHeight="1" x14ac:dyDescent="0.25">
      <c r="A33" s="158"/>
      <c r="B33" s="137"/>
      <c r="C33" s="139"/>
      <c r="D33" s="138"/>
      <c r="E33" s="543"/>
      <c r="F33" s="543"/>
      <c r="G33" s="180"/>
      <c r="H33" s="137"/>
      <c r="I33" s="543"/>
      <c r="J33" s="137"/>
      <c r="K33" s="161"/>
      <c r="L33" s="148"/>
      <c r="M33" s="141"/>
      <c r="N33" s="143"/>
      <c r="O33" s="143"/>
    </row>
    <row r="34" spans="1:15" s="132" customFormat="1" ht="12" customHeight="1" x14ac:dyDescent="0.25">
      <c r="A34" s="158"/>
      <c r="B34" s="137"/>
      <c r="C34" s="139"/>
      <c r="D34" s="138"/>
      <c r="E34" s="543"/>
      <c r="F34" s="543"/>
      <c r="G34" s="180"/>
      <c r="H34" s="137"/>
      <c r="I34" s="543"/>
      <c r="J34" s="137"/>
      <c r="K34" s="161"/>
      <c r="L34" s="148"/>
    </row>
    <row r="35" spans="1:15" s="132" customFormat="1" ht="12" customHeight="1" x14ac:dyDescent="0.25">
      <c r="B35" s="137"/>
      <c r="C35" s="139"/>
      <c r="D35" s="138"/>
      <c r="E35" s="543"/>
      <c r="F35" s="543"/>
      <c r="G35" s="180"/>
      <c r="H35" s="137"/>
      <c r="I35" s="543"/>
      <c r="J35" s="137"/>
      <c r="K35" s="161"/>
      <c r="L35" s="148"/>
    </row>
    <row r="36" spans="1:15" s="132" customFormat="1" ht="12" customHeight="1" x14ac:dyDescent="0.25">
      <c r="A36" s="158"/>
      <c r="B36" s="137"/>
      <c r="C36" s="139"/>
      <c r="D36" s="138"/>
      <c r="E36" s="543"/>
      <c r="F36" s="543"/>
      <c r="G36" s="180"/>
      <c r="H36" s="137"/>
      <c r="I36" s="543"/>
      <c r="J36" s="137"/>
      <c r="K36" s="161"/>
      <c r="L36" s="148"/>
    </row>
    <row r="37" spans="1:15" s="132" customFormat="1" ht="12" customHeight="1" x14ac:dyDescent="0.25">
      <c r="B37" s="137"/>
      <c r="C37" s="139"/>
      <c r="D37" s="138"/>
      <c r="E37" s="543"/>
      <c r="F37" s="543"/>
      <c r="G37" s="180"/>
      <c r="H37" s="137"/>
      <c r="I37" s="543"/>
      <c r="J37" s="137"/>
      <c r="K37" s="161"/>
      <c r="L37" s="148"/>
    </row>
    <row r="38" spans="1:15" s="132" customFormat="1" ht="12" customHeight="1" x14ac:dyDescent="0.25">
      <c r="B38" s="145" t="s">
        <v>471</v>
      </c>
      <c r="C38" s="175"/>
      <c r="D38" s="181"/>
      <c r="E38" s="179"/>
      <c r="F38" s="141"/>
      <c r="G38" s="141"/>
      <c r="H38" s="141"/>
      <c r="I38" s="176"/>
      <c r="J38" s="175"/>
      <c r="K38" s="161"/>
      <c r="L38" s="148"/>
    </row>
    <row r="39" spans="1:15" s="132" customFormat="1" ht="12" customHeight="1" x14ac:dyDescent="0.25">
      <c r="A39" s="158"/>
      <c r="B39" s="178" t="s">
        <v>455</v>
      </c>
      <c r="C39" s="163"/>
      <c r="D39" s="154"/>
      <c r="E39" s="164"/>
      <c r="F39" s="164"/>
      <c r="G39" s="164"/>
      <c r="H39" s="164"/>
      <c r="I39" s="164"/>
      <c r="J39" s="165"/>
      <c r="K39" s="161"/>
      <c r="L39" s="131"/>
    </row>
    <row r="40" spans="1:15" s="132" customFormat="1" ht="12" customHeight="1" x14ac:dyDescent="0.25">
      <c r="A40" s="158"/>
      <c r="B40" s="159" t="s">
        <v>502</v>
      </c>
      <c r="C40" s="163"/>
      <c r="D40" s="154"/>
      <c r="E40" s="164"/>
      <c r="F40" s="164"/>
      <c r="G40" s="164"/>
      <c r="H40" s="164"/>
      <c r="I40" s="164"/>
      <c r="J40" s="165"/>
      <c r="K40" s="161"/>
      <c r="L40" s="131"/>
    </row>
    <row r="41" spans="1:15" s="132" customFormat="1" ht="12" customHeight="1" x14ac:dyDescent="0.25">
      <c r="A41" s="158"/>
      <c r="B41" s="159"/>
      <c r="C41" s="163"/>
      <c r="D41" s="154"/>
      <c r="E41" s="164"/>
      <c r="F41" s="164"/>
      <c r="G41" s="164"/>
      <c r="H41" s="164"/>
      <c r="I41" s="164"/>
      <c r="J41" s="165"/>
      <c r="K41" s="161"/>
      <c r="L41" s="131"/>
    </row>
    <row r="42" spans="1:15" s="132" customFormat="1" ht="12" customHeight="1" x14ac:dyDescent="0.25">
      <c r="A42" s="158"/>
      <c r="B42" s="168"/>
      <c r="C42" s="154"/>
      <c r="D42" s="154"/>
      <c r="E42" s="164"/>
      <c r="F42" s="164"/>
      <c r="G42" s="164"/>
      <c r="H42" s="164"/>
      <c r="I42" s="164"/>
      <c r="J42" s="169"/>
      <c r="K42" s="161"/>
      <c r="L42" s="147"/>
    </row>
    <row r="43" spans="1:15" s="132" customFormat="1" ht="12" customHeight="1" x14ac:dyDescent="0.25">
      <c r="A43" s="153">
        <v>2.073</v>
      </c>
      <c r="B43" s="130" t="s">
        <v>505</v>
      </c>
      <c r="C43" s="154"/>
      <c r="D43" s="154"/>
      <c r="E43" s="164"/>
      <c r="F43" s="164"/>
      <c r="G43" s="164"/>
      <c r="H43" s="164"/>
      <c r="I43" s="164"/>
      <c r="J43" s="169"/>
      <c r="K43" s="161"/>
      <c r="L43" s="148"/>
    </row>
    <row r="44" spans="1:15" s="128" customFormat="1" ht="12" customHeight="1" x14ac:dyDescent="0.25">
      <c r="A44" s="156"/>
      <c r="B44" s="1192" t="s">
        <v>1548</v>
      </c>
      <c r="C44" s="134"/>
      <c r="D44" s="151"/>
      <c r="G44" s="1305" t="s">
        <v>500</v>
      </c>
      <c r="H44" s="1305"/>
      <c r="I44" s="134"/>
      <c r="K44" s="171"/>
      <c r="L44" s="131"/>
      <c r="M44" s="135"/>
      <c r="N44" s="142"/>
      <c r="O44" s="144"/>
    </row>
    <row r="45" spans="1:15" s="132" customFormat="1" ht="12" customHeight="1" x14ac:dyDescent="0.25">
      <c r="A45" s="158"/>
      <c r="B45" s="134" t="s">
        <v>461</v>
      </c>
      <c r="C45" s="134" t="s">
        <v>493</v>
      </c>
      <c r="D45" s="134" t="s">
        <v>458</v>
      </c>
      <c r="E45" s="134" t="s">
        <v>496</v>
      </c>
      <c r="F45" s="134" t="s">
        <v>469</v>
      </c>
      <c r="G45" s="134" t="s">
        <v>472</v>
      </c>
      <c r="H45" s="134" t="s">
        <v>461</v>
      </c>
      <c r="I45" s="134" t="s">
        <v>499</v>
      </c>
      <c r="J45" s="134" t="s">
        <v>470</v>
      </c>
      <c r="K45" s="171"/>
      <c r="L45" s="131"/>
      <c r="M45" s="135"/>
      <c r="N45" s="143"/>
      <c r="O45" s="143"/>
    </row>
    <row r="46" spans="1:15" s="132" customFormat="1" ht="12" customHeight="1" x14ac:dyDescent="0.25">
      <c r="A46" s="158"/>
      <c r="B46" s="134" t="s">
        <v>473</v>
      </c>
      <c r="C46" s="134" t="s">
        <v>494</v>
      </c>
      <c r="D46" s="134" t="s">
        <v>493</v>
      </c>
      <c r="E46" s="134" t="s">
        <v>497</v>
      </c>
      <c r="F46" s="134" t="s">
        <v>464</v>
      </c>
      <c r="G46" s="1308" t="s">
        <v>87</v>
      </c>
      <c r="H46" s="1308"/>
      <c r="I46" s="134" t="s">
        <v>498</v>
      </c>
      <c r="J46" s="134" t="s">
        <v>466</v>
      </c>
      <c r="K46" s="161"/>
      <c r="L46" s="128"/>
      <c r="M46" s="135"/>
      <c r="N46" s="143"/>
      <c r="O46" s="143"/>
    </row>
    <row r="47" spans="1:15" s="132" customFormat="1" ht="12" customHeight="1" x14ac:dyDescent="0.25">
      <c r="A47" s="158"/>
      <c r="B47" s="137"/>
      <c r="C47" s="139"/>
      <c r="D47" s="138"/>
      <c r="E47" s="543"/>
      <c r="F47" s="543"/>
      <c r="G47" s="180"/>
      <c r="H47" s="137"/>
      <c r="I47" s="543"/>
      <c r="J47" s="137"/>
      <c r="K47" s="161"/>
      <c r="L47" s="146">
        <f>(C47*D47)+(C48*D48)+(C49*D49)+(C50*D50)+(C51*D51)+(C52*D52)</f>
        <v>0</v>
      </c>
      <c r="M47" s="135"/>
      <c r="N47" s="143"/>
      <c r="O47" s="143"/>
    </row>
    <row r="48" spans="1:15" s="132" customFormat="1" ht="12" customHeight="1" x14ac:dyDescent="0.25">
      <c r="A48" s="158"/>
      <c r="B48" s="137"/>
      <c r="C48" s="139"/>
      <c r="D48" s="138"/>
      <c r="E48" s="543"/>
      <c r="F48" s="543"/>
      <c r="G48" s="180"/>
      <c r="H48" s="137"/>
      <c r="I48" s="543"/>
      <c r="J48" s="137"/>
      <c r="K48" s="161"/>
      <c r="L48" s="148"/>
      <c r="M48" s="141"/>
      <c r="N48" s="143"/>
      <c r="O48" s="143"/>
    </row>
    <row r="49" spans="1:15" s="132" customFormat="1" ht="12" customHeight="1" x14ac:dyDescent="0.25">
      <c r="A49" s="158"/>
      <c r="B49" s="137"/>
      <c r="C49" s="139"/>
      <c r="D49" s="138"/>
      <c r="E49" s="543"/>
      <c r="F49" s="543"/>
      <c r="G49" s="180"/>
      <c r="H49" s="137"/>
      <c r="I49" s="543"/>
      <c r="J49" s="137"/>
      <c r="K49" s="161"/>
      <c r="L49" s="148"/>
    </row>
    <row r="50" spans="1:15" s="132" customFormat="1" ht="12" customHeight="1" x14ac:dyDescent="0.25">
      <c r="B50" s="137"/>
      <c r="C50" s="139"/>
      <c r="D50" s="138"/>
      <c r="E50" s="543"/>
      <c r="F50" s="543"/>
      <c r="G50" s="180"/>
      <c r="H50" s="137"/>
      <c r="I50" s="543"/>
      <c r="J50" s="137"/>
      <c r="K50" s="161"/>
      <c r="L50" s="148"/>
    </row>
    <row r="51" spans="1:15" s="132" customFormat="1" ht="12" customHeight="1" x14ac:dyDescent="0.25">
      <c r="A51" s="158"/>
      <c r="B51" s="137"/>
      <c r="C51" s="139"/>
      <c r="D51" s="138"/>
      <c r="E51" s="543"/>
      <c r="F51" s="543"/>
      <c r="G51" s="180"/>
      <c r="H51" s="137"/>
      <c r="I51" s="543"/>
      <c r="J51" s="137"/>
      <c r="K51" s="161"/>
      <c r="L51" s="148"/>
    </row>
    <row r="52" spans="1:15" s="132" customFormat="1" ht="12" customHeight="1" x14ac:dyDescent="0.25">
      <c r="B52" s="137"/>
      <c r="C52" s="139"/>
      <c r="D52" s="138"/>
      <c r="E52" s="543"/>
      <c r="F52" s="543"/>
      <c r="G52" s="180"/>
      <c r="H52" s="137"/>
      <c r="I52" s="543"/>
      <c r="J52" s="137"/>
      <c r="K52" s="161"/>
      <c r="L52" s="148"/>
    </row>
    <row r="53" spans="1:15" s="132" customFormat="1" ht="12" customHeight="1" x14ac:dyDescent="0.25">
      <c r="B53" s="145" t="s">
        <v>471</v>
      </c>
      <c r="C53" s="175"/>
      <c r="D53" s="181"/>
      <c r="E53" s="179"/>
      <c r="F53" s="141"/>
      <c r="G53" s="141"/>
      <c r="H53" s="141"/>
      <c r="I53" s="176"/>
      <c r="J53" s="175"/>
      <c r="K53" s="161"/>
      <c r="L53" s="148"/>
    </row>
    <row r="54" spans="1:15" s="132" customFormat="1" ht="12" customHeight="1" x14ac:dyDescent="0.25">
      <c r="A54" s="158"/>
      <c r="B54" s="178" t="s">
        <v>455</v>
      </c>
      <c r="C54" s="163"/>
      <c r="D54" s="154"/>
      <c r="E54" s="164"/>
      <c r="F54" s="164"/>
      <c r="G54" s="164"/>
      <c r="H54" s="164"/>
      <c r="I54" s="164"/>
      <c r="J54" s="165"/>
      <c r="K54" s="161"/>
      <c r="L54" s="131"/>
    </row>
    <row r="55" spans="1:15" s="132" customFormat="1" ht="12" customHeight="1" x14ac:dyDescent="0.25">
      <c r="A55" s="158"/>
      <c r="B55" s="159" t="s">
        <v>502</v>
      </c>
      <c r="C55" s="163"/>
      <c r="D55" s="154"/>
      <c r="E55" s="164"/>
      <c r="F55" s="164"/>
      <c r="G55" s="164"/>
      <c r="H55" s="164"/>
      <c r="I55" s="164"/>
      <c r="J55" s="165"/>
      <c r="K55" s="161"/>
      <c r="L55" s="131"/>
    </row>
    <row r="56" spans="1:15" s="132" customFormat="1" ht="12" customHeight="1" x14ac:dyDescent="0.25">
      <c r="A56" s="158"/>
      <c r="C56" s="160"/>
      <c r="D56" s="154"/>
      <c r="E56" s="164"/>
      <c r="F56" s="164"/>
      <c r="G56" s="164"/>
      <c r="H56" s="164"/>
      <c r="I56" s="164"/>
      <c r="J56" s="165"/>
      <c r="K56" s="161"/>
      <c r="L56" s="131"/>
    </row>
    <row r="57" spans="1:15" s="132" customFormat="1" ht="12" customHeight="1" x14ac:dyDescent="0.25">
      <c r="A57" s="158"/>
      <c r="B57" s="166"/>
      <c r="C57" s="163"/>
      <c r="D57" s="154"/>
      <c r="E57" s="164"/>
      <c r="F57" s="164"/>
      <c r="G57" s="164"/>
      <c r="H57" s="164"/>
      <c r="I57" s="164"/>
      <c r="J57" s="165"/>
      <c r="K57" s="161"/>
      <c r="L57" s="131"/>
    </row>
    <row r="58" spans="1:15" s="132" customFormat="1" ht="12" customHeight="1" x14ac:dyDescent="0.25">
      <c r="A58" s="153">
        <v>2.0739999999999998</v>
      </c>
      <c r="B58" s="130" t="s">
        <v>274</v>
      </c>
      <c r="C58" s="154"/>
      <c r="D58" s="154"/>
      <c r="E58" s="164"/>
      <c r="F58" s="164"/>
      <c r="G58" s="164"/>
      <c r="H58" s="164"/>
      <c r="I58" s="134"/>
      <c r="J58" s="134"/>
      <c r="K58" s="161"/>
      <c r="L58" s="148"/>
    </row>
    <row r="59" spans="1:15" s="128" customFormat="1" ht="12" customHeight="1" x14ac:dyDescent="0.25">
      <c r="A59" s="156"/>
      <c r="B59" s="1192" t="s">
        <v>1549</v>
      </c>
      <c r="C59" s="134"/>
      <c r="D59" s="151"/>
      <c r="G59" s="1305" t="s">
        <v>500</v>
      </c>
      <c r="H59" s="1305"/>
      <c r="I59" s="134"/>
      <c r="K59" s="171"/>
      <c r="L59" s="131"/>
      <c r="M59" s="135"/>
      <c r="N59" s="142"/>
      <c r="O59" s="144"/>
    </row>
    <row r="60" spans="1:15" s="132" customFormat="1" ht="12" customHeight="1" x14ac:dyDescent="0.25">
      <c r="A60" s="158"/>
      <c r="B60" s="134" t="s">
        <v>461</v>
      </c>
      <c r="C60" s="134" t="s">
        <v>493</v>
      </c>
      <c r="D60" s="134" t="s">
        <v>458</v>
      </c>
      <c r="E60" s="134" t="s">
        <v>496</v>
      </c>
      <c r="F60" s="134" t="s">
        <v>469</v>
      </c>
      <c r="G60" s="134" t="s">
        <v>472</v>
      </c>
      <c r="H60" s="134" t="s">
        <v>461</v>
      </c>
      <c r="I60" s="134" t="s">
        <v>499</v>
      </c>
      <c r="J60" s="134" t="s">
        <v>470</v>
      </c>
      <c r="K60" s="171"/>
      <c r="L60" s="131"/>
      <c r="M60" s="135"/>
      <c r="N60" s="143"/>
      <c r="O60" s="143"/>
    </row>
    <row r="61" spans="1:15" s="132" customFormat="1" ht="12" customHeight="1" x14ac:dyDescent="0.25">
      <c r="A61" s="158"/>
      <c r="B61" s="134" t="s">
        <v>473</v>
      </c>
      <c r="C61" s="134" t="s">
        <v>494</v>
      </c>
      <c r="D61" s="134" t="s">
        <v>493</v>
      </c>
      <c r="E61" s="134" t="s">
        <v>497</v>
      </c>
      <c r="F61" s="134" t="s">
        <v>464</v>
      </c>
      <c r="G61" s="1308" t="s">
        <v>87</v>
      </c>
      <c r="H61" s="1308"/>
      <c r="I61" s="134" t="s">
        <v>498</v>
      </c>
      <c r="J61" s="134" t="s">
        <v>466</v>
      </c>
      <c r="K61" s="161"/>
      <c r="L61" s="128"/>
      <c r="M61" s="135"/>
      <c r="N61" s="143"/>
      <c r="O61" s="143"/>
    </row>
    <row r="62" spans="1:15" s="132" customFormat="1" ht="12" customHeight="1" x14ac:dyDescent="0.25">
      <c r="A62" s="158"/>
      <c r="B62" s="137"/>
      <c r="C62" s="139"/>
      <c r="D62" s="138"/>
      <c r="E62" s="543"/>
      <c r="F62" s="543"/>
      <c r="G62" s="180"/>
      <c r="H62" s="137"/>
      <c r="I62" s="543"/>
      <c r="J62" s="137"/>
      <c r="K62" s="161"/>
      <c r="L62" s="146">
        <f>(C62*D62)+(C63*D63)+(C64*D64)+(C65*D65)+(C66*D66)+(C67*D67)</f>
        <v>0</v>
      </c>
      <c r="M62" s="135"/>
      <c r="N62" s="143"/>
      <c r="O62" s="143"/>
    </row>
    <row r="63" spans="1:15" s="132" customFormat="1" ht="12" customHeight="1" x14ac:dyDescent="0.25">
      <c r="A63" s="158"/>
      <c r="B63" s="137"/>
      <c r="C63" s="139"/>
      <c r="D63" s="138"/>
      <c r="E63" s="543"/>
      <c r="F63" s="543"/>
      <c r="G63" s="180"/>
      <c r="H63" s="137"/>
      <c r="I63" s="543"/>
      <c r="J63" s="137"/>
      <c r="K63" s="161"/>
      <c r="L63" s="148"/>
      <c r="M63" s="141"/>
      <c r="N63" s="143"/>
      <c r="O63" s="143"/>
    </row>
    <row r="64" spans="1:15" s="132" customFormat="1" ht="12" customHeight="1" x14ac:dyDescent="0.25">
      <c r="A64" s="158"/>
      <c r="B64" s="137"/>
      <c r="C64" s="139"/>
      <c r="D64" s="138"/>
      <c r="E64" s="543"/>
      <c r="F64" s="543"/>
      <c r="G64" s="180"/>
      <c r="H64" s="137"/>
      <c r="I64" s="543"/>
      <c r="J64" s="137"/>
      <c r="K64" s="161"/>
      <c r="L64" s="148"/>
    </row>
    <row r="65" spans="1:12" s="132" customFormat="1" ht="12" customHeight="1" x14ac:dyDescent="0.25">
      <c r="B65" s="137"/>
      <c r="C65" s="139"/>
      <c r="D65" s="138"/>
      <c r="E65" s="543"/>
      <c r="F65" s="543"/>
      <c r="G65" s="180"/>
      <c r="H65" s="137"/>
      <c r="I65" s="543"/>
      <c r="J65" s="137"/>
      <c r="K65" s="161"/>
      <c r="L65" s="148"/>
    </row>
    <row r="66" spans="1:12" s="132" customFormat="1" ht="12" customHeight="1" x14ac:dyDescent="0.25">
      <c r="A66" s="158"/>
      <c r="B66" s="137"/>
      <c r="C66" s="139"/>
      <c r="D66" s="138"/>
      <c r="E66" s="543"/>
      <c r="F66" s="543"/>
      <c r="G66" s="180"/>
      <c r="H66" s="137"/>
      <c r="I66" s="543"/>
      <c r="J66" s="137"/>
      <c r="K66" s="161"/>
      <c r="L66" s="148"/>
    </row>
    <row r="67" spans="1:12" s="132" customFormat="1" ht="12" customHeight="1" x14ac:dyDescent="0.25">
      <c r="B67" s="137"/>
      <c r="C67" s="139"/>
      <c r="D67" s="138"/>
      <c r="E67" s="543"/>
      <c r="F67" s="543"/>
      <c r="G67" s="180"/>
      <c r="H67" s="137"/>
      <c r="I67" s="543"/>
      <c r="J67" s="137"/>
      <c r="K67" s="161"/>
      <c r="L67" s="148"/>
    </row>
    <row r="68" spans="1:12" s="132" customFormat="1" ht="12" customHeight="1" x14ac:dyDescent="0.25">
      <c r="B68" s="145" t="s">
        <v>471</v>
      </c>
      <c r="C68" s="175"/>
      <c r="D68" s="181"/>
      <c r="E68" s="179"/>
      <c r="F68" s="141"/>
      <c r="G68" s="141"/>
      <c r="H68" s="141"/>
      <c r="I68" s="176"/>
      <c r="J68" s="175"/>
      <c r="K68" s="161"/>
      <c r="L68" s="148"/>
    </row>
    <row r="69" spans="1:12" s="132" customFormat="1" ht="12" customHeight="1" x14ac:dyDescent="0.25">
      <c r="A69" s="158"/>
      <c r="B69" s="178" t="s">
        <v>455</v>
      </c>
      <c r="C69" s="163"/>
      <c r="D69" s="154"/>
      <c r="E69" s="164"/>
      <c r="F69" s="164"/>
      <c r="G69" s="164"/>
      <c r="H69" s="164"/>
      <c r="I69" s="164"/>
      <c r="J69" s="165"/>
      <c r="K69" s="161"/>
      <c r="L69" s="131"/>
    </row>
    <row r="70" spans="1:12" s="132" customFormat="1" ht="12" customHeight="1" x14ac:dyDescent="0.25">
      <c r="A70" s="158"/>
      <c r="C70" s="154"/>
      <c r="D70" s="154"/>
      <c r="E70" s="175"/>
      <c r="F70" s="141"/>
      <c r="G70" s="141"/>
      <c r="H70" s="141"/>
      <c r="I70" s="176"/>
      <c r="J70" s="175"/>
      <c r="K70" s="161"/>
      <c r="L70" s="148"/>
    </row>
    <row r="71" spans="1:12" s="132" customFormat="1" ht="12" customHeight="1" x14ac:dyDescent="0.25">
      <c r="A71" s="158"/>
      <c r="B71" s="159"/>
      <c r="C71" s="154"/>
      <c r="D71" s="154"/>
      <c r="E71" s="164"/>
      <c r="F71" s="164"/>
      <c r="G71" s="164"/>
      <c r="H71" s="164"/>
      <c r="I71" s="164"/>
      <c r="J71" s="165"/>
      <c r="K71" s="161"/>
      <c r="L71" s="131"/>
    </row>
  </sheetData>
  <mergeCells count="12">
    <mergeCell ref="I8:J8"/>
    <mergeCell ref="I9:J9"/>
    <mergeCell ref="I10:J10"/>
    <mergeCell ref="G61:H61"/>
    <mergeCell ref="G31:H31"/>
    <mergeCell ref="G44:H44"/>
    <mergeCell ref="G46:H46"/>
    <mergeCell ref="G59:H59"/>
    <mergeCell ref="G15:H15"/>
    <mergeCell ref="G17:H17"/>
    <mergeCell ref="G28:H28"/>
    <mergeCell ref="G29:H29"/>
  </mergeCells>
  <phoneticPr fontId="3" type="noConversion"/>
  <printOptions horizontalCentered="1"/>
  <pageMargins left="0.5" right="0.5" top="0.5" bottom="0.5" header="0.4" footer="0.5"/>
  <pageSetup scale="85" orientation="portrait" r:id="rId1"/>
  <headerFooter alignWithMargins="0">
    <oddFooter>&amp;L&amp;8DWM/UST - Claim 1-17-2017&amp;R&amp;8(See also 2017 RRD for Task Details)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48</vt:i4>
      </vt:variant>
    </vt:vector>
  </HeadingPairs>
  <TitlesOfParts>
    <vt:vector size="89" baseType="lpstr">
      <vt:lpstr>Cost Summary Forms</vt:lpstr>
      <vt:lpstr>P-1</vt:lpstr>
      <vt:lpstr>Sec-A.1</vt:lpstr>
      <vt:lpstr>Sec-A.2</vt:lpstr>
      <vt:lpstr>Sec-A.3</vt:lpstr>
      <vt:lpstr>Sec-C.1</vt:lpstr>
      <vt:lpstr>Sec-C.2</vt:lpstr>
      <vt:lpstr>Sec-C.3</vt:lpstr>
      <vt:lpstr>P-2a</vt:lpstr>
      <vt:lpstr>P-2b</vt:lpstr>
      <vt:lpstr>Sec-D</vt:lpstr>
      <vt:lpstr>P-2c</vt:lpstr>
      <vt:lpstr>Sec-E</vt:lpstr>
      <vt:lpstr>P-2d</vt:lpstr>
      <vt:lpstr>P-2e</vt:lpstr>
      <vt:lpstr>P-2f</vt:lpstr>
      <vt:lpstr>P-3a</vt:lpstr>
      <vt:lpstr>P-3b</vt:lpstr>
      <vt:lpstr>Sec-F</vt:lpstr>
      <vt:lpstr>P-3c</vt:lpstr>
      <vt:lpstr>P-4a</vt:lpstr>
      <vt:lpstr>Sec-G</vt:lpstr>
      <vt:lpstr>P-4b</vt:lpstr>
      <vt:lpstr>Sec-H</vt:lpstr>
      <vt:lpstr>P-5</vt:lpstr>
      <vt:lpstr>P-6a</vt:lpstr>
      <vt:lpstr>P-6b</vt:lpstr>
      <vt:lpstr>P-6c</vt:lpstr>
      <vt:lpstr>P-6d</vt:lpstr>
      <vt:lpstr>P-7a</vt:lpstr>
      <vt:lpstr>P-7b</vt:lpstr>
      <vt:lpstr>Sec-I</vt:lpstr>
      <vt:lpstr>P-7c</vt:lpstr>
      <vt:lpstr>P-7d</vt:lpstr>
      <vt:lpstr>P-8a</vt:lpstr>
      <vt:lpstr>P-8b</vt:lpstr>
      <vt:lpstr>P-9</vt:lpstr>
      <vt:lpstr>P-10</vt:lpstr>
      <vt:lpstr>P-11</vt:lpstr>
      <vt:lpstr>P-12</vt:lpstr>
      <vt:lpstr>Sec-J</vt:lpstr>
      <vt:lpstr>'Cost Summary Forms'!Print_Area</vt:lpstr>
      <vt:lpstr>'P-1'!Print_Area</vt:lpstr>
      <vt:lpstr>'P-10'!Print_Area</vt:lpstr>
      <vt:lpstr>'P-11'!Print_Area</vt:lpstr>
      <vt:lpstr>'P-12'!Print_Area</vt:lpstr>
      <vt:lpstr>'P-2a'!Print_Area</vt:lpstr>
      <vt:lpstr>'P-2b'!Print_Area</vt:lpstr>
      <vt:lpstr>'P-2c'!Print_Area</vt:lpstr>
      <vt:lpstr>'P-2d'!Print_Area</vt:lpstr>
      <vt:lpstr>'P-2e'!Print_Area</vt:lpstr>
      <vt:lpstr>'P-2f'!Print_Area</vt:lpstr>
      <vt:lpstr>'P-3a'!Print_Area</vt:lpstr>
      <vt:lpstr>'P-3b'!Print_Area</vt:lpstr>
      <vt:lpstr>'P-3c'!Print_Area</vt:lpstr>
      <vt:lpstr>'P-4a'!Print_Area</vt:lpstr>
      <vt:lpstr>'P-4b'!Print_Area</vt:lpstr>
      <vt:lpstr>'P-5'!Print_Area</vt:lpstr>
      <vt:lpstr>'P-6a'!Print_Area</vt:lpstr>
      <vt:lpstr>'P-6b'!Print_Area</vt:lpstr>
      <vt:lpstr>'P-6c'!Print_Area</vt:lpstr>
      <vt:lpstr>'P-6d'!Print_Area</vt:lpstr>
      <vt:lpstr>'P-7a'!Print_Area</vt:lpstr>
      <vt:lpstr>'P-7b'!Print_Area</vt:lpstr>
      <vt:lpstr>'P-7c'!Print_Area</vt:lpstr>
      <vt:lpstr>'P-7d'!Print_Area</vt:lpstr>
      <vt:lpstr>'P-8a'!Print_Area</vt:lpstr>
      <vt:lpstr>'P-8b'!Print_Area</vt:lpstr>
      <vt:lpstr>'P-9'!Print_Area</vt:lpstr>
      <vt:lpstr>'Sec-A.1'!Print_Area</vt:lpstr>
      <vt:lpstr>'Sec-A.2'!Print_Area</vt:lpstr>
      <vt:lpstr>'Sec-A.3'!Print_Area</vt:lpstr>
      <vt:lpstr>'Sec-C.1'!Print_Area</vt:lpstr>
      <vt:lpstr>'Sec-C.2'!Print_Area</vt:lpstr>
      <vt:lpstr>'Sec-C.3'!Print_Area</vt:lpstr>
      <vt:lpstr>'Sec-D'!Print_Area</vt:lpstr>
      <vt:lpstr>'Sec-E'!Print_Area</vt:lpstr>
      <vt:lpstr>'Sec-F'!Print_Area</vt:lpstr>
      <vt:lpstr>'Sec-G'!Print_Area</vt:lpstr>
      <vt:lpstr>'Sec-H'!Print_Area</vt:lpstr>
      <vt:lpstr>'Sec-I'!Print_Area</vt:lpstr>
      <vt:lpstr>'Sec-J'!Print_Area</vt:lpstr>
      <vt:lpstr>'Cost Summary Forms'!Print_Titles</vt:lpstr>
      <vt:lpstr>'Sec-A.1'!Print_Titles</vt:lpstr>
      <vt:lpstr>'Sec-A.2'!Print_Titles</vt:lpstr>
      <vt:lpstr>'Sec-A.3'!Print_Titles</vt:lpstr>
      <vt:lpstr>'Sec-C.1'!Print_Titles</vt:lpstr>
      <vt:lpstr>'Sec-C.2'!Print_Titles</vt:lpstr>
      <vt:lpstr>'Sec-C.3'!Print_Titles</vt:lpstr>
    </vt:vector>
  </TitlesOfParts>
  <Company>UST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Jared M. Edwards</dc:creator>
  <cp:lastModifiedBy>Ryals, Scott</cp:lastModifiedBy>
  <cp:lastPrinted>2017-02-15T21:37:10Z</cp:lastPrinted>
  <dcterms:created xsi:type="dcterms:W3CDTF">2009-11-24T15:07:40Z</dcterms:created>
  <dcterms:modified xsi:type="dcterms:W3CDTF">2018-02-08T13:47:24Z</dcterms:modified>
</cp:coreProperties>
</file>