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ttps://ncconnect-my.sharepoint.com/personal/scott_ryals_ncdenr_gov/Documents/Scott's Documents/MS Office Files/Reasonable Rate Documents/2020 RRD/"/>
    </mc:Choice>
  </mc:AlternateContent>
  <xr:revisionPtr revIDLastSave="346" documentId="11_EB9987042EB95ADF26F9BD2434C62D1F10EC8E20" xr6:coauthVersionLast="45" xr6:coauthVersionMax="45" xr10:uidLastSave="{4BAFEFD3-C31C-40A9-93B9-5D3C179A3B0B}"/>
  <bookViews>
    <workbookView xWindow="-28920" yWindow="-885" windowWidth="29040" windowHeight="15840" tabRatio="821" firstSheet="5" activeTab="25" xr2:uid="{00000000-000D-0000-FFFF-FFFF00000000}"/>
  </bookViews>
  <sheets>
    <sheet name="Cost Summary Forms" sheetId="1" r:id="rId1"/>
    <sheet name="P-1" sheetId="2" r:id="rId2"/>
    <sheet name="Sec-A.1" sheetId="38" r:id="rId3"/>
    <sheet name="Sec-A.2" sheetId="39" r:id="rId4"/>
    <sheet name="Sec-A.3" sheetId="45" r:id="rId5"/>
    <sheet name="Sec-C.1" sheetId="41"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Forms'!$A$1:$J$251</definedName>
    <definedName name="_xlnm.Print_Area" localSheetId="1">'P-1'!$A$1:$J$51</definedName>
    <definedName name="_xlnm.Print_Area" localSheetId="37">'P-10'!$A$1:$L$31</definedName>
    <definedName name="_xlnm.Print_Area" localSheetId="38">'P-11'!$A$1:$L$57</definedName>
    <definedName name="_xlnm.Print_Area" localSheetId="39">'P-12'!$A$1:$L$65</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5">'P-2f'!$A$1:$L$29</definedName>
    <definedName name="_xlnm.Print_Area" localSheetId="16">'P-3a'!$A$1:$L$31</definedName>
    <definedName name="_xlnm.Print_Area" localSheetId="17">'P-3b'!$A$1:$L$76</definedName>
    <definedName name="_xlnm.Print_Area" localSheetId="19">'P-3c'!$A$1:$L$63</definedName>
    <definedName name="_xlnm.Print_Area" localSheetId="20">'P-4a'!$A$1:$L$40</definedName>
    <definedName name="_xlnm.Print_Area" localSheetId="22">'P-4b'!$A$1:$L$43</definedName>
    <definedName name="_xlnm.Print_Area" localSheetId="24">'P-5'!$A$1:$L$50</definedName>
    <definedName name="_xlnm.Print_Area" localSheetId="25">'P-6a'!$A$1:$L$70</definedName>
    <definedName name="_xlnm.Print_Area" localSheetId="26">'P-6b'!$A$1:$L$71</definedName>
    <definedName name="_xlnm.Print_Area" localSheetId="27">'P-6c'!$A$1:$L$60</definedName>
    <definedName name="_xlnm.Print_Area" localSheetId="28">'P-6d'!$A$1:$L$46</definedName>
    <definedName name="_xlnm.Print_Area" localSheetId="29">'P-7a'!$A$1:$L$60</definedName>
    <definedName name="_xlnm.Print_Area" localSheetId="30">'P-7b'!$A$1:$L$69</definedName>
    <definedName name="_xlnm.Print_Area" localSheetId="32">'P-7c'!$A$1:$L$69</definedName>
    <definedName name="_xlnm.Print_Area" localSheetId="33">'P-7d'!$A$1:$L$53</definedName>
    <definedName name="_xlnm.Print_Area" localSheetId="34">'P-8a'!$A$1:$L$57</definedName>
    <definedName name="_xlnm.Print_Area" localSheetId="35">'P-8b'!$A$1:$L$61</definedName>
    <definedName name="_xlnm.Print_Area" localSheetId="36">'P-9'!$A$1:$L$44</definedName>
    <definedName name="_xlnm.Print_Area" localSheetId="2">'Sec-A.1'!$A$9:$J$152</definedName>
    <definedName name="_xlnm.Print_Area" localSheetId="3">'Sec-A.2'!$A$9:$J$106</definedName>
    <definedName name="_xlnm.Print_Area" localSheetId="4">'Sec-A.3'!$A$1:$I$87</definedName>
    <definedName name="_xlnm.Print_Area" localSheetId="5">'Sec-C.1'!$A$9:$I$96</definedName>
    <definedName name="_xlnm.Print_Area" localSheetId="6">'Sec-C.2'!$A$9:$I$104</definedName>
    <definedName name="_xlnm.Print_Area" localSheetId="7">'Sec-C.3'!$A$9:$I$61</definedName>
    <definedName name="_xlnm.Print_Area" localSheetId="10">'Sec-D'!$A$1:$L$75</definedName>
    <definedName name="_xlnm.Print_Area" localSheetId="12">'Sec-E'!$A$1:$K$68</definedName>
    <definedName name="_xlnm.Print_Area" localSheetId="18">'Sec-F'!$A$1:$M$89</definedName>
    <definedName name="_xlnm.Print_Area" localSheetId="21">'Sec-G'!$A$1:$K$63</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'Sec-C.1'!$9:$9</definedName>
    <definedName name="_xlnm.Print_Titles" localSheetId="6">'Sec-C.2'!$9:$9</definedName>
    <definedName name="_xlnm.Print_Titles" localSheetId="7">'Sec-C.3'!$9:$9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14" l="1"/>
  <c r="L39" i="14"/>
  <c r="L30" i="14"/>
  <c r="I170" i="38" l="1"/>
  <c r="I93" i="38"/>
  <c r="I78" i="38"/>
  <c r="B23" i="38"/>
  <c r="B27" i="38" s="1"/>
  <c r="I33" i="38"/>
  <c r="I52" i="38"/>
  <c r="I57" i="38"/>
  <c r="I42" i="38"/>
  <c r="A30" i="38" l="1"/>
  <c r="L81" i="9"/>
  <c r="L74" i="9"/>
  <c r="L56" i="9"/>
  <c r="L47" i="9"/>
  <c r="L40" i="9"/>
  <c r="L64" i="26"/>
  <c r="L44" i="26"/>
  <c r="L25" i="26"/>
  <c r="D20" i="26"/>
  <c r="I20" i="26" s="1"/>
  <c r="L22" i="26" s="1"/>
  <c r="L14" i="15" l="1"/>
  <c r="K61" i="16"/>
  <c r="K60" i="16"/>
  <c r="K59" i="16"/>
  <c r="K58" i="16"/>
  <c r="K57" i="16"/>
  <c r="K56" i="16"/>
  <c r="K62" i="16" s="1"/>
  <c r="L52" i="14"/>
  <c r="F68" i="5"/>
  <c r="F69" i="5"/>
  <c r="F70" i="5"/>
  <c r="I46" i="43"/>
  <c r="I45" i="43"/>
  <c r="I70" i="42"/>
  <c r="I69" i="42"/>
  <c r="I57" i="41"/>
  <c r="I56" i="41"/>
  <c r="I68" i="45"/>
  <c r="I67" i="45"/>
  <c r="L37" i="30" l="1"/>
  <c r="L55" i="32"/>
  <c r="L23" i="32"/>
  <c r="H96" i="1"/>
  <c r="G96" i="1"/>
  <c r="H237" i="1" l="1"/>
  <c r="H230" i="1"/>
  <c r="H220" i="1"/>
  <c r="H213" i="1"/>
  <c r="H206" i="1"/>
  <c r="H186" i="1"/>
  <c r="H158" i="1"/>
  <c r="H122" i="1"/>
  <c r="H111" i="1"/>
  <c r="H70" i="1"/>
  <c r="H25" i="1"/>
  <c r="F67" i="5" l="1"/>
  <c r="F71" i="5" s="1"/>
  <c r="F59" i="5" l="1"/>
  <c r="F60" i="5"/>
  <c r="F61" i="5"/>
  <c r="F58" i="5"/>
  <c r="J20" i="5"/>
  <c r="I9" i="45" l="1"/>
  <c r="I75" i="39" l="1"/>
  <c r="I71" i="39"/>
  <c r="L20" i="8" l="1"/>
  <c r="L34" i="9"/>
  <c r="L42" i="15"/>
  <c r="L30" i="15"/>
  <c r="L46" i="32" l="1"/>
  <c r="L51" i="33"/>
  <c r="L32" i="33"/>
  <c r="I81" i="45"/>
  <c r="I80" i="45"/>
  <c r="I66" i="45"/>
  <c r="I65" i="45"/>
  <c r="I64" i="45"/>
  <c r="I63" i="45"/>
  <c r="I62" i="45"/>
  <c r="I55" i="45"/>
  <c r="I41" i="45"/>
  <c r="I37" i="45"/>
  <c r="D25" i="45"/>
  <c r="I18" i="45"/>
  <c r="I17" i="45"/>
  <c r="G70" i="1"/>
  <c r="L10" i="3"/>
  <c r="L19" i="11"/>
  <c r="E75" i="25"/>
  <c r="I22" i="43"/>
  <c r="I22" i="42"/>
  <c r="I21" i="42"/>
  <c r="I20" i="39"/>
  <c r="I21" i="41"/>
  <c r="L34" i="32"/>
  <c r="L19" i="37"/>
  <c r="I73" i="39"/>
  <c r="I74"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41"/>
  <c r="I9" i="39"/>
  <c r="I9" i="38"/>
  <c r="J3" i="2"/>
  <c r="F62" i="5"/>
  <c r="D32" i="5"/>
  <c r="D31" i="5"/>
  <c r="D30" i="5"/>
  <c r="D29" i="5"/>
  <c r="I113" i="38"/>
  <c r="I87" i="42"/>
  <c r="L29" i="9"/>
  <c r="L24" i="9"/>
  <c r="L19" i="9"/>
  <c r="L14" i="9"/>
  <c r="L9" i="9"/>
  <c r="H163" i="38"/>
  <c r="H162" i="38"/>
  <c r="H161" i="38"/>
  <c r="H160" i="38"/>
  <c r="H155" i="38"/>
  <c r="H154" i="38"/>
  <c r="H150" i="38"/>
  <c r="H149" i="38"/>
  <c r="H148" i="38"/>
  <c r="H147" i="38"/>
  <c r="K66" i="25"/>
  <c r="L10" i="26"/>
  <c r="K55" i="25"/>
  <c r="K36" i="25"/>
  <c r="K9" i="25"/>
  <c r="K10" i="25"/>
  <c r="K11" i="25"/>
  <c r="K12" i="25"/>
  <c r="K13" i="25"/>
  <c r="K14" i="25"/>
  <c r="K15" i="25"/>
  <c r="K16" i="25"/>
  <c r="K17" i="25"/>
  <c r="K18" i="25"/>
  <c r="K19" i="25"/>
  <c r="K20" i="25"/>
  <c r="L28" i="37"/>
  <c r="L34" i="15"/>
  <c r="L21" i="15"/>
  <c r="K22" i="16"/>
  <c r="K23" i="16"/>
  <c r="K24" i="16"/>
  <c r="K25" i="16"/>
  <c r="K26" i="16"/>
  <c r="K27" i="16"/>
  <c r="I69" i="17"/>
  <c r="I39" i="17"/>
  <c r="I38" i="17"/>
  <c r="I37" i="17"/>
  <c r="I36" i="17"/>
  <c r="I35" i="17"/>
  <c r="I18" i="43"/>
  <c r="I33" i="43"/>
  <c r="I40" i="43"/>
  <c r="I41" i="43"/>
  <c r="I42" i="43"/>
  <c r="I43" i="43"/>
  <c r="I44" i="43"/>
  <c r="I28" i="42"/>
  <c r="I46" i="42"/>
  <c r="I29" i="42"/>
  <c r="I30" i="42"/>
  <c r="I31" i="42"/>
  <c r="I47" i="42"/>
  <c r="I48" i="42"/>
  <c r="I49" i="42"/>
  <c r="I64" i="42"/>
  <c r="I65" i="42"/>
  <c r="I66" i="42"/>
  <c r="I67" i="42"/>
  <c r="I68" i="42"/>
  <c r="I79" i="42"/>
  <c r="I80" i="42"/>
  <c r="I81" i="42"/>
  <c r="I82" i="42"/>
  <c r="I83" i="42"/>
  <c r="I84" i="42"/>
  <c r="I85" i="42"/>
  <c r="I86" i="42"/>
  <c r="H49" i="42"/>
  <c r="G49" i="42"/>
  <c r="H48" i="42"/>
  <c r="G48" i="42"/>
  <c r="H47" i="42"/>
  <c r="G47" i="42"/>
  <c r="H46" i="42"/>
  <c r="G46" i="42"/>
  <c r="A31" i="42"/>
  <c r="A30" i="42"/>
  <c r="A29" i="42"/>
  <c r="A28" i="42"/>
  <c r="I25" i="41"/>
  <c r="I39" i="41"/>
  <c r="I51" i="41"/>
  <c r="I52" i="41"/>
  <c r="I53" i="41"/>
  <c r="I54" i="41"/>
  <c r="I55" i="41"/>
  <c r="I67" i="41"/>
  <c r="I68" i="41"/>
  <c r="I69" i="41"/>
  <c r="I70" i="41"/>
  <c r="I71" i="41"/>
  <c r="I72" i="41"/>
  <c r="I73" i="41"/>
  <c r="I74" i="41"/>
  <c r="I75" i="41"/>
  <c r="H39" i="41"/>
  <c r="G39" i="41"/>
  <c r="A25" i="41"/>
  <c r="I26" i="39"/>
  <c r="I88" i="39"/>
  <c r="I89" i="39"/>
  <c r="I90" i="39"/>
  <c r="I91" i="39"/>
  <c r="I92" i="39"/>
  <c r="I93" i="39"/>
  <c r="I94" i="39"/>
  <c r="I95" i="39"/>
  <c r="I96" i="39"/>
  <c r="I76" i="39"/>
  <c r="I70" i="39"/>
  <c r="I39" i="39"/>
  <c r="I25" i="39"/>
  <c r="I80" i="39"/>
  <c r="I44" i="39"/>
  <c r="I72" i="39"/>
  <c r="H39" i="39"/>
  <c r="G39" i="39"/>
  <c r="A25" i="39"/>
  <c r="I73" i="38"/>
  <c r="I74" i="38"/>
  <c r="I75" i="38"/>
  <c r="I76" i="38"/>
  <c r="I77" i="38"/>
  <c r="I79" i="38" s="1"/>
  <c r="I47" i="38"/>
  <c r="I88" i="38"/>
  <c r="I89" i="38"/>
  <c r="I90" i="38"/>
  <c r="I91" i="38"/>
  <c r="I92" i="38"/>
  <c r="I94" i="38" s="1"/>
  <c r="I127" i="38"/>
  <c r="I128" i="38"/>
  <c r="I129" i="38"/>
  <c r="I132" i="38"/>
  <c r="I133" i="38"/>
  <c r="I134" i="38"/>
  <c r="I135" i="38"/>
  <c r="L43" i="23"/>
  <c r="I28" i="17"/>
  <c r="I27" i="17"/>
  <c r="I26" i="17"/>
  <c r="I25" i="17"/>
  <c r="I24" i="17"/>
  <c r="L10" i="37"/>
  <c r="L37" i="37"/>
  <c r="J65" i="13"/>
  <c r="I57" i="36"/>
  <c r="I58" i="36"/>
  <c r="I59" i="36"/>
  <c r="I60" i="36"/>
  <c r="I61" i="36"/>
  <c r="I62" i="36"/>
  <c r="F11" i="33"/>
  <c r="F12" i="33"/>
  <c r="F13" i="33"/>
  <c r="F14" i="33"/>
  <c r="F15" i="33"/>
  <c r="F16" i="33"/>
  <c r="F17" i="33"/>
  <c r="F18" i="33"/>
  <c r="F19" i="33"/>
  <c r="G25" i="1"/>
  <c r="G111" i="1"/>
  <c r="G122" i="1"/>
  <c r="G158" i="1"/>
  <c r="G186" i="1"/>
  <c r="G206" i="1"/>
  <c r="G213" i="1"/>
  <c r="G220" i="1"/>
  <c r="G230" i="1"/>
  <c r="G237" i="1"/>
  <c r="J29" i="2"/>
  <c r="J43" i="2"/>
  <c r="L11" i="32"/>
  <c r="L18" i="3"/>
  <c r="L32" i="3"/>
  <c r="L47" i="3"/>
  <c r="L62" i="3"/>
  <c r="L66" i="4"/>
  <c r="L52" i="4"/>
  <c r="L38" i="4"/>
  <c r="L24" i="4"/>
  <c r="L11" i="4"/>
  <c r="L52" i="6"/>
  <c r="L44" i="6"/>
  <c r="L24" i="6"/>
  <c r="L41" i="8"/>
  <c r="L30" i="8"/>
  <c r="L10" i="8"/>
  <c r="L9" i="10"/>
  <c r="L16" i="10"/>
  <c r="L24" i="10"/>
  <c r="L72" i="12"/>
  <c r="L63" i="12"/>
  <c r="L39" i="12"/>
  <c r="L29" i="12"/>
  <c r="L55" i="12"/>
  <c r="L48" i="12"/>
  <c r="L10" i="12"/>
  <c r="L20" i="12"/>
  <c r="L9" i="15"/>
  <c r="L18" i="19"/>
  <c r="L69" i="20"/>
  <c r="L55" i="20"/>
  <c r="L29" i="21"/>
  <c r="L57" i="21"/>
  <c r="L48" i="21"/>
  <c r="L39" i="21"/>
  <c r="L67" i="24"/>
  <c r="L59" i="24"/>
  <c r="L50" i="24"/>
  <c r="L31" i="24"/>
  <c r="L11" i="24"/>
  <c r="L37" i="27"/>
  <c r="L41" i="29"/>
  <c r="L25" i="30"/>
  <c r="L11" i="30"/>
  <c r="F20" i="5"/>
  <c r="F21" i="5"/>
  <c r="F22" i="5"/>
  <c r="F23" i="5"/>
  <c r="J21" i="5"/>
  <c r="J22" i="5"/>
  <c r="J23" i="5"/>
  <c r="K32" i="7"/>
  <c r="K64" i="7"/>
  <c r="K41" i="7"/>
  <c r="K42" i="7"/>
  <c r="K43" i="7"/>
  <c r="K44" i="7"/>
  <c r="K45" i="7"/>
  <c r="K46" i="7"/>
  <c r="K47" i="7"/>
  <c r="K48" i="7"/>
  <c r="K49" i="7"/>
  <c r="K50" i="7"/>
  <c r="K15" i="7"/>
  <c r="K16" i="7"/>
  <c r="K17" i="7"/>
  <c r="K18" i="7"/>
  <c r="K9" i="7"/>
  <c r="K10" i="7"/>
  <c r="K11" i="7"/>
  <c r="K12" i="7"/>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D84" i="13"/>
  <c r="K9" i="13"/>
  <c r="K10" i="13"/>
  <c r="K11" i="13"/>
  <c r="K12" i="13"/>
  <c r="K13" i="13"/>
  <c r="K14" i="13"/>
  <c r="K15" i="13"/>
  <c r="K16" i="13"/>
  <c r="K43" i="16"/>
  <c r="K42" i="16"/>
  <c r="K41" i="16"/>
  <c r="K36" i="16"/>
  <c r="K35" i="16"/>
  <c r="K34" i="16"/>
  <c r="K33" i="16"/>
  <c r="K32" i="16"/>
  <c r="K31" i="16"/>
  <c r="K51" i="16"/>
  <c r="K52" i="16"/>
  <c r="K50" i="16"/>
  <c r="K49" i="16"/>
  <c r="K48" i="16"/>
  <c r="K47"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9" i="17"/>
  <c r="K75" i="25"/>
  <c r="I80" i="38" l="1"/>
  <c r="K17" i="13"/>
  <c r="G238" i="1"/>
  <c r="K21" i="25"/>
  <c r="K19" i="7"/>
  <c r="I20" i="45"/>
  <c r="K51" i="7"/>
  <c r="I63" i="36"/>
  <c r="I67" i="36" s="1"/>
  <c r="I77" i="41"/>
  <c r="I53" i="17"/>
  <c r="I72" i="17" s="1"/>
  <c r="I98" i="39"/>
  <c r="I104" i="39" s="1"/>
  <c r="J84" i="13"/>
  <c r="I59" i="43"/>
  <c r="J24" i="5"/>
  <c r="I96" i="38"/>
  <c r="I89" i="42"/>
  <c r="I102" i="42" s="1"/>
  <c r="J73" i="5"/>
  <c r="F24" i="5"/>
  <c r="D33" i="5"/>
  <c r="K44" i="16"/>
  <c r="K53" i="16"/>
  <c r="K37" i="16"/>
  <c r="K18" i="16"/>
  <c r="K28" i="16"/>
  <c r="L11" i="33"/>
  <c r="I85" i="45"/>
  <c r="I94" i="41" l="1"/>
  <c r="J35" i="5"/>
</calcChain>
</file>

<file path=xl/sharedStrings.xml><?xml version="1.0" encoding="utf-8"?>
<sst xmlns="http://schemas.openxmlformats.org/spreadsheetml/2006/main" count="5001" uniqueCount="1717">
  <si>
    <t>NC UST STF - 2020 RRD - COST SUMMARY CLAIM FORM</t>
  </si>
  <si>
    <t>Incident No.</t>
  </si>
  <si>
    <t>Site Name</t>
  </si>
  <si>
    <t>Site Address</t>
  </si>
  <si>
    <t>City or Town</t>
  </si>
  <si>
    <t>Main Consultant/Contractor and Contact</t>
  </si>
  <si>
    <t>Owner/Operator/LandOwner/Attorney-in-fact</t>
  </si>
  <si>
    <t>IMPORTANT DIRECTIONS: PLEASE READ!</t>
  </si>
  <si>
    <t xml:space="preserve">  Include all Cost Summary Forms with each claim.  Include only those Primary and Secondary Forms with claimed tasks.</t>
  </si>
  <si>
    <t xml:space="preserve">  Fill-in the requested amount for each of the tasks that were completed from the Primary task claim forms.</t>
  </si>
  <si>
    <t xml:space="preserve">  All dollar amounts listed below must match the dollar amount listed on the Primary task claim forms.</t>
  </si>
  <si>
    <r>
      <t xml:space="preserve">  </t>
    </r>
    <r>
      <rPr>
        <b/>
        <i/>
        <sz val="9"/>
        <rFont val="Times New Roman"/>
        <family val="1"/>
      </rPr>
      <t>The total of the invoices billed to the client must equal or exceed the claim amount.</t>
    </r>
  </si>
  <si>
    <t xml:space="preserve">  Attach all Main Consultant/Contractor invoices to the back of the Certification of Costs form.</t>
  </si>
  <si>
    <t xml:space="preserve">  Attach the proof of payment directly to the back of each Main Consultant/Contractor and Subcontractor invoices.</t>
  </si>
  <si>
    <t>SECTION ONE</t>
  </si>
  <si>
    <t>Form</t>
  </si>
  <si>
    <t>Total Cost</t>
  </si>
  <si>
    <t>3rd Party</t>
  </si>
  <si>
    <t>Approved Amt.</t>
  </si>
  <si>
    <t>REMINDER!</t>
  </si>
  <si>
    <t>PRE-ASSESSMENT ACTIVITIES</t>
  </si>
  <si>
    <t>(DWM only)</t>
  </si>
  <si>
    <t>Initial Project Review &amp; Setup</t>
  </si>
  <si>
    <t>P-1</t>
  </si>
  <si>
    <t>Requires PreApp.</t>
  </si>
  <si>
    <t>Site Recon. &amp; Receptor Survey</t>
  </si>
  <si>
    <t>May Require PreApp.</t>
  </si>
  <si>
    <t>Site Recon. &amp; Receptor Update</t>
  </si>
  <si>
    <t>Right-of-Access agreement</t>
  </si>
  <si>
    <t>Req. PreApp. / One per Prop.</t>
  </si>
  <si>
    <t>Request for Bid</t>
  </si>
  <si>
    <t>Sec-J / Typically Req. PA</t>
  </si>
  <si>
    <t>TOTAL SECTION ONE COSTS</t>
  </si>
  <si>
    <t>SECTION TWO</t>
  </si>
  <si>
    <t>UST SYSTEM TESTING</t>
  </si>
  <si>
    <t>UST System Tightness Test (No Leak)</t>
  </si>
  <si>
    <t>P-2a</t>
  </si>
  <si>
    <t>Form Sec-A.3</t>
  </si>
  <si>
    <t>FREE PRODUCT RECOVERY</t>
  </si>
  <si>
    <t>Cost of Free Product Evaluation</t>
  </si>
  <si>
    <t>Except 1st EmergencyResp, Req PA</t>
  </si>
  <si>
    <t>Cost for a Passive Skimmer</t>
  </si>
  <si>
    <t>Installation/Service of Pass. Skimmer</t>
  </si>
  <si>
    <t>Hand Bailing of Free Product</t>
  </si>
  <si>
    <t>AFVR</t>
  </si>
  <si>
    <t>Field Supervision of AFVR</t>
  </si>
  <si>
    <t>P-2b</t>
  </si>
  <si>
    <t>Cost for AFVR</t>
  </si>
  <si>
    <t>Form Sec-D</t>
  </si>
  <si>
    <t>Rental - AFVR Emiss. Control Equip.</t>
  </si>
  <si>
    <t>Reg. Reporting Requirements (AFVR)</t>
  </si>
  <si>
    <t>Free Product Level Check</t>
  </si>
  <si>
    <t>FREE PRODUCT / VAPOR RECOVERY</t>
  </si>
  <si>
    <t>P-2c</t>
  </si>
  <si>
    <t>Req. PreApp. / Sec-J</t>
  </si>
  <si>
    <t>Req. PreApp. / Sec-E</t>
  </si>
  <si>
    <t>Init. Site Eval./Measure &amp; Mon. Vapor</t>
  </si>
  <si>
    <t>Req. Fire Dept Report</t>
  </si>
  <si>
    <t>Cost for Leasing a VR System</t>
  </si>
  <si>
    <t>BOOM MAINTENANCE</t>
  </si>
  <si>
    <t>Boom/Sorbent Maintenance</t>
  </si>
  <si>
    <t>P-2d</t>
  </si>
  <si>
    <t>Form Sec-E</t>
  </si>
  <si>
    <t>Surface Boom Maintenance</t>
  </si>
  <si>
    <t>Cost for Booms and Sorbents</t>
  </si>
  <si>
    <t>UST REMOVAL &amp; CLOSURE</t>
  </si>
  <si>
    <t>Preparation of UST Closure Work Plan</t>
  </si>
  <si>
    <t>P-2e</t>
  </si>
  <si>
    <t>NOT REIMBURSABLE</t>
  </si>
  <si>
    <t>Form Sec-A.1</t>
  </si>
  <si>
    <t>UST Closure Permit Application</t>
  </si>
  <si>
    <t>UST Closure Notice of Intent</t>
  </si>
  <si>
    <t>Removal of UST System and Contents</t>
  </si>
  <si>
    <t>Asphalt/Concrete/Over-burden Removal</t>
  </si>
  <si>
    <t>Soil Excavation Supervision</t>
  </si>
  <si>
    <t xml:space="preserve">Soil Excavation  </t>
  </si>
  <si>
    <t>Cost for Excavated Soil Backfill</t>
  </si>
  <si>
    <t>Cost for NC Professional Surveyor</t>
  </si>
  <si>
    <t>Transport of Contaminated Soils</t>
  </si>
  <si>
    <t>Disposal of Contaminated Soils</t>
  </si>
  <si>
    <t>Phase I LSA</t>
  </si>
  <si>
    <t>P-2f</t>
  </si>
  <si>
    <t>Form Sec-C.1</t>
  </si>
  <si>
    <t>Phase II LSA</t>
  </si>
  <si>
    <t>Form Sec-C.2</t>
  </si>
  <si>
    <t>Phase I LSA - Receptor and Soil Only</t>
  </si>
  <si>
    <t>Form Sec-C.3</t>
  </si>
  <si>
    <t>TOTAL SECTION TWO COSTS</t>
  </si>
  <si>
    <t>SECTION THREE</t>
  </si>
  <si>
    <t>PRE-DRILLING TASKS</t>
  </si>
  <si>
    <t>Clearing Access</t>
  </si>
  <si>
    <t>P-3a</t>
  </si>
  <si>
    <t>Cost for Utility Clearance (sub.)</t>
  </si>
  <si>
    <t>Sec-A.1 (or Req PreApp)</t>
  </si>
  <si>
    <t>DEQ Well Permits</t>
  </si>
  <si>
    <t>MULTI-PHASE VERTICAL DRILLING</t>
  </si>
  <si>
    <t>Supervision of Drilling Field Work</t>
  </si>
  <si>
    <t>P-3b</t>
  </si>
  <si>
    <t>Sec-A.2 or Sec-F (Req PA)</t>
  </si>
  <si>
    <t>Soil Boring (HA or SB)</t>
  </si>
  <si>
    <t>Req. PreApp. / Sec-F</t>
  </si>
  <si>
    <t>1-inch Well (1A)</t>
  </si>
  <si>
    <t>2-inch Well (2A)</t>
  </si>
  <si>
    <t>4-inch Well (4A)</t>
  </si>
  <si>
    <t>Telescoping Type III Well (T3)</t>
  </si>
  <si>
    <t>Geoprobe 1-inch Well (1P)</t>
  </si>
  <si>
    <t>Geoprobe 2-inch Well (2P)</t>
  </si>
  <si>
    <t>HORIZONTAL &amp; SPECIALTY DRILLING</t>
  </si>
  <si>
    <t>Cost Specialty Drilling (S)</t>
  </si>
  <si>
    <t>P-3c</t>
  </si>
  <si>
    <t>DOT Agreement MW</t>
  </si>
  <si>
    <t>DOT Agreement RW</t>
  </si>
  <si>
    <t>MISC. DRILLING COSTS</t>
  </si>
  <si>
    <t>Surveying Top of Well Casing</t>
  </si>
  <si>
    <t>Cost for Drill Rig Mobilization</t>
  </si>
  <si>
    <t>Well Abandonment</t>
  </si>
  <si>
    <t>Drill Crew Lodging Per Diem</t>
  </si>
  <si>
    <t>TOTAL SECTION THREE COSTS</t>
  </si>
  <si>
    <t>SECTION FOUR</t>
  </si>
  <si>
    <t>SAMPLING &amp; ANALYTICAL COSTS</t>
  </si>
  <si>
    <t>Cost for Sampling Monitoring Well</t>
  </si>
  <si>
    <t>P-4a</t>
  </si>
  <si>
    <t>Sec-A.2 or Sec-G (Req PA)</t>
  </si>
  <si>
    <t>Cost for Sampling Supply Well</t>
  </si>
  <si>
    <t>Cost for Samp. Contaminated WSW</t>
  </si>
  <si>
    <r>
      <t xml:space="preserve">Sec-G (Req PA) &amp; </t>
    </r>
    <r>
      <rPr>
        <b/>
        <sz val="10"/>
        <rFont val="Times New Roman"/>
        <family val="1"/>
      </rPr>
      <t>3rd Pty</t>
    </r>
  </si>
  <si>
    <t>Cost for Samp. Surface Water</t>
  </si>
  <si>
    <t>Costs for Samp. VE System Air Stream</t>
  </si>
  <si>
    <t>P-4b</t>
  </si>
  <si>
    <t>Req. PreApp. / Sec-G</t>
  </si>
  <si>
    <t>Cost for Sampling Soil Gas VI</t>
  </si>
  <si>
    <t>Cost for UVF Sampling</t>
  </si>
  <si>
    <t>Sec-A.1/A.2 or Sec-H (Req PA)</t>
  </si>
  <si>
    <t>Cost for Analytical</t>
  </si>
  <si>
    <t>Sampling Shipping</t>
  </si>
  <si>
    <t>Costs for Analytical 3rd Party</t>
  </si>
  <si>
    <r>
      <t xml:space="preserve">Sec-H (Req PA) &amp; </t>
    </r>
    <r>
      <rPr>
        <b/>
        <sz val="10"/>
        <rFont val="Times New Roman"/>
        <family val="1"/>
      </rPr>
      <t>3rd Pty</t>
    </r>
  </si>
  <si>
    <t>Sampling Shipping 3rd Party</t>
  </si>
  <si>
    <t>TOTAL SECTION FOUR COSTS</t>
  </si>
  <si>
    <t>SECTION FIVE</t>
  </si>
  <si>
    <t>FIELD TESTING &amp; EVALUATION</t>
  </si>
  <si>
    <t>Slug Testing</t>
  </si>
  <si>
    <t>P-5</t>
  </si>
  <si>
    <t>Step Drawdown Test</t>
  </si>
  <si>
    <t>12-hr Aquifer Test</t>
  </si>
  <si>
    <t>Soil Vapor Extraction Test</t>
  </si>
  <si>
    <r>
      <rPr>
        <i/>
        <sz val="10"/>
        <rFont val="Times New Roman"/>
        <family val="1"/>
      </rPr>
      <t>In Situ</t>
    </r>
    <r>
      <rPr>
        <sz val="10"/>
        <rFont val="Times New Roman"/>
        <family val="1"/>
      </rPr>
      <t xml:space="preserve"> Air Sparge Test</t>
    </r>
  </si>
  <si>
    <t>Contam. Fate &amp;Trans. Modeling</t>
  </si>
  <si>
    <t>Hydrogeological Parameter Test</t>
  </si>
  <si>
    <t>TOTAL SECTION FIVE COSTS</t>
  </si>
  <si>
    <t>SECTION SIX</t>
  </si>
  <si>
    <t>REPORTS</t>
  </si>
  <si>
    <t>20-Day Report</t>
  </si>
  <si>
    <t>P-6a</t>
  </si>
  <si>
    <t>Initial Abatement Action Report</t>
  </si>
  <si>
    <t>Free Product Recovery Report</t>
  </si>
  <si>
    <t>Acc. Site Char. (ASC) Report</t>
  </si>
  <si>
    <t>Site Check Report (No Contam. Det.)</t>
  </si>
  <si>
    <t>Comp. Site Assess (soil only)</t>
  </si>
  <si>
    <t>Soil Assess. Report</t>
  </si>
  <si>
    <t>Comp. Site Assess. (soil &amp; gw)</t>
  </si>
  <si>
    <t>Comp. Site Assess. Addendum</t>
  </si>
  <si>
    <t>Plume Stability Analysis</t>
  </si>
  <si>
    <t>P-6b</t>
  </si>
  <si>
    <t>Corrective Action Feasibility Study</t>
  </si>
  <si>
    <t>Corrective Action Design</t>
  </si>
  <si>
    <t>Corrective Action Record of Decision</t>
  </si>
  <si>
    <t>Soil Cleanup Plan</t>
  </si>
  <si>
    <t>Public Notification</t>
  </si>
  <si>
    <t>Monitoring Rpt. (Annual)</t>
  </si>
  <si>
    <t>Monitoring Rpt. (Subs.)</t>
  </si>
  <si>
    <t>Corrective Action Performance Rpt-A</t>
  </si>
  <si>
    <t>Corrective Action Performance Rpt-S</t>
  </si>
  <si>
    <t>System Enhancement Recomm.</t>
  </si>
  <si>
    <t>P-6c</t>
  </si>
  <si>
    <t>New Technology Cleanup Plan</t>
  </si>
  <si>
    <t>Air Emissions Mon. Rpt.</t>
  </si>
  <si>
    <t>Non-Discharge Permit Rpt.</t>
  </si>
  <si>
    <t>POTW Monitoring Rpt.</t>
  </si>
  <si>
    <t>NPDES Monitoring Rpt.</t>
  </si>
  <si>
    <t>Site Closure Rpt.</t>
  </si>
  <si>
    <t>P-6d</t>
  </si>
  <si>
    <t>Soil Cleanup &amp; Site Closure Rpt.</t>
  </si>
  <si>
    <t>Cost for NC Prof. Surveyor</t>
  </si>
  <si>
    <t>Deed Recordation (NoRP/LUR)</t>
  </si>
  <si>
    <t>Variance Request</t>
  </si>
  <si>
    <t>Miscellaneous Letter Report</t>
  </si>
  <si>
    <t>TOTAL SECTION SIX COSTS</t>
  </si>
  <si>
    <t>SECTION SEVEN</t>
  </si>
  <si>
    <t>REMEDIAL SERVICES</t>
  </si>
  <si>
    <t>Cost for Pump &amp; Treat System</t>
  </si>
  <si>
    <t>P-7a</t>
  </si>
  <si>
    <t>Cost for SVE System</t>
  </si>
  <si>
    <t>Cost for Air Sparge System</t>
  </si>
  <si>
    <t>Cost for Mult-Tech. Rem. Syst.</t>
  </si>
  <si>
    <t>Rem. Syst. Install. Inspection/Certif.</t>
  </si>
  <si>
    <t>Cost for Installation of Rem. System</t>
  </si>
  <si>
    <t>Rec. Trench Install Inspect./Certif.</t>
  </si>
  <si>
    <t>P-7b</t>
  </si>
  <si>
    <t>Cost for Installation of Rec. Trench</t>
  </si>
  <si>
    <t>Infilt. Gallery Install. Inspect./Certif.</t>
  </si>
  <si>
    <t>Cost for Installation of Infilt. Gallery</t>
  </si>
  <si>
    <t>Cost for Rem. System Maintenance</t>
  </si>
  <si>
    <t>Req. PreApp. / Sec-I</t>
  </si>
  <si>
    <t>Cost for Rem. Supplies &amp; Equip.</t>
  </si>
  <si>
    <t>Cost for Rem. Operating. Expen.</t>
  </si>
  <si>
    <t>Cost for GAC/AG Replacement</t>
  </si>
  <si>
    <t>P-7c</t>
  </si>
  <si>
    <t>Supervision for Excavation &amp; Backfill</t>
  </si>
  <si>
    <t>Cost for Soil Excavation &amp; Backfill</t>
  </si>
  <si>
    <t>Cost for Treatment or Disposal of Soil</t>
  </si>
  <si>
    <t>Lease Therm/CATOX</t>
  </si>
  <si>
    <t>P-7d</t>
  </si>
  <si>
    <t>Purchase Therm/CATOX</t>
  </si>
  <si>
    <t>Lease Remediation System</t>
  </si>
  <si>
    <t>Cost for MMPE Event</t>
  </si>
  <si>
    <t>Req. PreApp. / Sec-D</t>
  </si>
  <si>
    <t>RELOCATION OF REMEDIAL SYSTEM</t>
  </si>
  <si>
    <t>Relocation Remedial System</t>
  </si>
  <si>
    <t>TOTAL SECTION SEVEN COSTS</t>
  </si>
  <si>
    <t>SECTION EIGHT</t>
  </si>
  <si>
    <t>PERMITS</t>
  </si>
  <si>
    <t>Certificate Of Disposal (UST-71)</t>
  </si>
  <si>
    <t>P-8a</t>
  </si>
  <si>
    <t>Permit for Land Application (UST-70)</t>
  </si>
  <si>
    <t>Agmt for Land Application (UST-72)</t>
  </si>
  <si>
    <t>Air Quality Permit</t>
  </si>
  <si>
    <t>Air Quality Registration</t>
  </si>
  <si>
    <t>Injection Well Permit</t>
  </si>
  <si>
    <t>Injection Notice of Intent</t>
  </si>
  <si>
    <t>NonDischarge Permit</t>
  </si>
  <si>
    <t>NPDES Individual Permit</t>
  </si>
  <si>
    <t>P-8b</t>
  </si>
  <si>
    <t>NPDES General Permit</t>
  </si>
  <si>
    <t>POTW Discharge Permit</t>
  </si>
  <si>
    <t>CAMA Permit (Minor Dev.)</t>
  </si>
  <si>
    <t>CAMA Permit (Major Dev.)</t>
  </si>
  <si>
    <t>Cost for Permit Fees (non-MW)</t>
  </si>
  <si>
    <t>County Monitoring Well Permit Fees</t>
  </si>
  <si>
    <t>Sec A.2/LSA (or Req PA)</t>
  </si>
  <si>
    <t>Cost for Performing Variance</t>
  </si>
  <si>
    <t>TOTAL SECTION EIGHT COSTS</t>
  </si>
  <si>
    <t>SECTION NINE</t>
  </si>
  <si>
    <t>DISPOSAL SERVICES</t>
  </si>
  <si>
    <t>Cost for Disp. Product/GW</t>
  </si>
  <si>
    <t>P-9</t>
  </si>
  <si>
    <t>Sec-A.1 or Sec-J (Req PA)</t>
  </si>
  <si>
    <t>Cost for Disp. Sorbents</t>
  </si>
  <si>
    <t>Cost for Disp. Drummed Soils</t>
  </si>
  <si>
    <t>TOTAL SECTION NINE COSTS</t>
  </si>
  <si>
    <t>SECTION TEN</t>
  </si>
  <si>
    <t>SITE REPAIR</t>
  </si>
  <si>
    <t>Structure Repair/Stabilization</t>
  </si>
  <si>
    <t>P-10</t>
  </si>
  <si>
    <t>Cost for Repairing/Replacing Utilities</t>
  </si>
  <si>
    <t>Cost for Repairing Asphalt/Concrete</t>
  </si>
  <si>
    <t>TOTAL SECTION TEN COSTS</t>
  </si>
  <si>
    <t>SECTION ELEVEN</t>
  </si>
  <si>
    <t>CONNECTING TO PUBLIC WATER</t>
  </si>
  <si>
    <t>Agreements to Connect Users</t>
  </si>
  <si>
    <t>P-11</t>
  </si>
  <si>
    <t>Req. PreApp. / 3rd Party?</t>
  </si>
  <si>
    <t>Coordination &amp; Verif. Connections M</t>
  </si>
  <si>
    <t>Coordination &amp; Verif. Connections H</t>
  </si>
  <si>
    <t>Cost for Water Connections</t>
  </si>
  <si>
    <t>Req. PA / Sec-J / 3rd Pty?</t>
  </si>
  <si>
    <t>Municipal Water Fees</t>
  </si>
  <si>
    <t>Bottled, Bulk Water, or POE Systems</t>
  </si>
  <si>
    <t>TOTAL SECTION ELEVEN COSTS</t>
  </si>
  <si>
    <t>SECTION TWELVE</t>
  </si>
  <si>
    <t>TRAVEL TIME &amp; LODGING</t>
  </si>
  <si>
    <t>Approved Travel</t>
  </si>
  <si>
    <t>P-12</t>
  </si>
  <si>
    <t>Sec-A.1/A.2 (or Req PreApp)</t>
  </si>
  <si>
    <t>Overnight Lodging</t>
  </si>
  <si>
    <t>Consultant Mobe</t>
  </si>
  <si>
    <t>TOTAL SECTION TWELVE COSTS</t>
  </si>
  <si>
    <t>DWM/UST Use Only</t>
  </si>
  <si>
    <t>TOTAL CLAIM APPROVED</t>
  </si>
  <si>
    <t>APPORTIONMENT</t>
  </si>
  <si>
    <t>3RD PARTY</t>
  </si>
  <si>
    <t>DEDUCTIBLE</t>
  </si>
  <si>
    <t>REIMBURSABLE AMOUNT</t>
  </si>
  <si>
    <t>P-1 - PRIMARY FORM - SECTION ONE</t>
  </si>
  <si>
    <t xml:space="preserve">Pre-Assessment Actvities </t>
  </si>
  <si>
    <t>Task</t>
  </si>
  <si>
    <t>Project Review</t>
  </si>
  <si>
    <t>Totals</t>
  </si>
  <si>
    <t>Maximum rate is $500.00 per site</t>
  </si>
  <si>
    <t>Date</t>
  </si>
  <si>
    <t>Consultant</t>
  </si>
  <si>
    <t xml:space="preserve">Preapproval / </t>
  </si>
  <si>
    <t>Date TA</t>
  </si>
  <si>
    <t>Performed</t>
  </si>
  <si>
    <t>Invoice #</t>
  </si>
  <si>
    <t>TA Number</t>
  </si>
  <si>
    <t>Finalized</t>
  </si>
  <si>
    <t>Task Requires Preapproval.</t>
  </si>
  <si>
    <t xml:space="preserve">Not available for initial site consultant, consulting firm merger/renaming, </t>
  </si>
  <si>
    <t>new Project Manager(s), or where the existing Project Manager retains the site while changing firms.</t>
  </si>
  <si>
    <t>Site reconnaissance and receptor survey (Initial)</t>
  </si>
  <si>
    <t xml:space="preserve">Not applicable if any Limited Site Assessment lump-sum task has been (or will be) claimed at this site.  </t>
  </si>
  <si>
    <t>(See Task 2.600 / 2.610 / 2.620)</t>
  </si>
  <si>
    <t>Site reconnaissance and receptor survey (Update)</t>
  </si>
  <si>
    <r>
      <t>Maximum rate is</t>
    </r>
    <r>
      <rPr>
        <b/>
        <sz val="9"/>
        <rFont val="Times New Roman"/>
        <family val="1"/>
      </rPr>
      <t xml:space="preserve"> </t>
    </r>
    <r>
      <rPr>
        <sz val="9"/>
        <rFont val="Times New Roman"/>
        <family val="1"/>
      </rPr>
      <t>$740.00 per site</t>
    </r>
  </si>
  <si>
    <t>Right-of-Access agreements from area property owners</t>
  </si>
  <si>
    <t>Maximum rate is $300.00 per agreement</t>
  </si>
  <si>
    <t>Quantity of</t>
  </si>
  <si>
    <t>Rate per</t>
  </si>
  <si>
    <t>Prepared</t>
  </si>
  <si>
    <t>Agreements</t>
  </si>
  <si>
    <t>Agreement</t>
  </si>
  <si>
    <t xml:space="preserve">Attach copies of all signed agreements for documentation of task completion.  </t>
  </si>
  <si>
    <t>Not Applicable for actual release site access.</t>
  </si>
  <si>
    <t>Access Agreement coverage is based on comprehensive agreements, and may only be allowed once per property/owner.</t>
  </si>
  <si>
    <t>Formal agreements are applicable only for actions resulting in a material change to the property, not for simple pedestrian access</t>
  </si>
  <si>
    <t>for receptor surveys, surveyor measurements / flagging, or supply well / ambient air sampling, etc.</t>
  </si>
  <si>
    <r>
      <t xml:space="preserve">Request for Bid </t>
    </r>
    <r>
      <rPr>
        <b/>
        <i/>
        <sz val="11"/>
        <rFont val="Times New Roman"/>
        <family val="1"/>
      </rPr>
      <t>(Bid solicitation package preparation &amp; distribution)</t>
    </r>
  </si>
  <si>
    <t>IAA</t>
  </si>
  <si>
    <t>Bid Set for</t>
  </si>
  <si>
    <t>Sec Form or</t>
  </si>
  <si>
    <t>Task No. ?</t>
  </si>
  <si>
    <t>Bid Package</t>
  </si>
  <si>
    <t>(if appl.)</t>
  </si>
  <si>
    <t>Attach SECONDARY FORM Sec-J to document all bidded tasks.</t>
  </si>
  <si>
    <t>See SECONDARY FORM Sec-A.1, Sec-B, or Sec-C.1/.2/.3 for bidding under Initial Abatement Action or Limited Site Assessment</t>
  </si>
  <si>
    <t>If not included in the Initial Abatement Action or Limited Site Assessment Secondary Forms, this Task requires Preapproval.</t>
  </si>
  <si>
    <t>Bidding required for RRD Tasks defined as 'low bid' or 'cost' where costs exceed $5000.</t>
  </si>
  <si>
    <t>This multiple-bid task is not applicable for tasks with existing maximum rates, or for 'low-bid/cost' task expenses under $5000.</t>
  </si>
  <si>
    <t>Is this the correct Secondary Form for your site?</t>
  </si>
  <si>
    <t>Yes</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</si>
  <si>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2017 Reasonable Rate Document (RRD) Task restrictions and scopes-of-work still apply.</t>
    </r>
  </si>
  <si>
    <t>No</t>
  </si>
  <si>
    <t>If the above does not describe your situation, check Secondary Form B, which covers Noncommercial Tank Closure and Initial Abatement Events, or for Corrective Action Excavation Events at sites where no new release was detected during a tank closure, use the line-item primary task forms for the appropriate Preapproved Tasks.</t>
  </si>
  <si>
    <t>Sec-A.1 - SECONDARY FORM - COMMERCIAL UST CLOSURE w/ INITIAL ABATEMENT OVER-EXCAVATION</t>
  </si>
  <si>
    <t>Incident Number</t>
  </si>
  <si>
    <t>Section 1: Initial Abatement Actions / Over-excavation of Contaminated Soil</t>
  </si>
  <si>
    <t>Excavation Dimensions:</t>
  </si>
  <si>
    <t>Approximate  /  Surveyed</t>
  </si>
  <si>
    <t>(length)</t>
  </si>
  <si>
    <t>(width)</t>
  </si>
  <si>
    <t>(depth)</t>
  </si>
  <si>
    <t>(circle one)</t>
  </si>
  <si>
    <r>
      <t>[Task 2.410</t>
    </r>
    <r>
      <rPr>
        <b/>
        <sz val="11"/>
        <rFont val="Arial"/>
        <family val="2"/>
      </rPr>
      <t xml:space="preserve">] </t>
    </r>
    <r>
      <rPr>
        <b/>
        <sz val="10"/>
        <rFont val="Arial"/>
        <family val="2"/>
      </rPr>
      <t>- Excavation Backfill &amp; Compaction</t>
    </r>
  </si>
  <si>
    <t>Date(s) of</t>
  </si>
  <si>
    <t>Total Volume</t>
  </si>
  <si>
    <t>Combined Rate/Ton</t>
  </si>
  <si>
    <t>Subcontractor(s)</t>
  </si>
  <si>
    <t>Task Maximums</t>
  </si>
  <si>
    <t>CLAIMED EXCAVATION</t>
  </si>
  <si>
    <t>This Task covers the backfill of the tank void with like-kind material (incl. gravel, where applicable) &amp; grading/compaction.</t>
  </si>
  <si>
    <t>Work</t>
  </si>
  <si>
    <r>
      <t>(tons)</t>
    </r>
    <r>
      <rPr>
        <i/>
        <vertAlign val="superscript"/>
        <sz val="8"/>
        <rFont val="Arial"/>
        <family val="2"/>
      </rPr>
      <t>3</t>
    </r>
  </si>
  <si>
    <t>($/ton)</t>
  </si>
  <si>
    <t>and Invoice #(s)</t>
  </si>
  <si>
    <r>
      <t>Rate / Tonnage</t>
    </r>
    <r>
      <rPr>
        <b/>
        <vertAlign val="superscript"/>
        <sz val="8"/>
        <rFont val="Arial"/>
        <family val="2"/>
      </rPr>
      <t>1</t>
    </r>
  </si>
  <si>
    <t>TOTAL</t>
  </si>
  <si>
    <t>$16/tn  /  1,200 tons</t>
  </si>
  <si>
    <r>
      <t>(tons)</t>
    </r>
    <r>
      <rPr>
        <i/>
        <vertAlign val="superscript"/>
        <sz val="8"/>
        <rFont val="Arial"/>
        <family val="2"/>
      </rPr>
      <t>4</t>
    </r>
  </si>
  <si>
    <t>4. The eligible disposal volume is based on the total measured tonnage documented on sealed gross and tare weight tickets. Any soil hauled offsite must be weighed.  Provide copies of waste manifests to document proper disposal of the contaminated soils.</t>
  </si>
  <si>
    <t>Section 2: Laboratory Analytical Costs (Soil)</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</si>
  <si>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</si>
  <si>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</si>
  <si>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</si>
  <si>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</si>
  <si>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</si>
  <si>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</si>
  <si>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</si>
  <si>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</si>
  <si>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</si>
  <si>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</si>
  <si>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</si>
  <si>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</si>
  <si>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</si>
  <si>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</si>
  <si>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</si>
  <si>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Sampling</t>
  </si>
  <si>
    <t>Sample</t>
  </si>
  <si>
    <t>Cost</t>
  </si>
  <si>
    <t>Lab Name</t>
  </si>
  <si>
    <t>Maximum Rate</t>
  </si>
  <si>
    <t>CLAIMED ANALYTICAL</t>
  </si>
  <si>
    <t>(see System Type above)</t>
  </si>
  <si>
    <t>Method</t>
  </si>
  <si>
    <t>Code</t>
  </si>
  <si>
    <t>Count **</t>
  </si>
  <si>
    <t xml:space="preserve"> per Sample</t>
  </si>
  <si>
    <t>and Invoice #</t>
  </si>
  <si>
    <t>(per sample)</t>
  </si>
  <si>
    <t>SUBTOTAL</t>
  </si>
  <si>
    <t>Low Boiling Point Fuels</t>
  </si>
  <si>
    <t>TPH GRO Only</t>
  </si>
  <si>
    <t>Med-High BP Fuel  /  Waste Oil</t>
  </si>
  <si>
    <t>TPH GRO/DRO</t>
  </si>
  <si>
    <t>TPH DRO Only</t>
  </si>
  <si>
    <t>Waste Oil   /   Leaded Gas</t>
  </si>
  <si>
    <t>Metals: Pb &amp; Cr</t>
  </si>
  <si>
    <t>Ethanol-blend Gasoline</t>
  </si>
  <si>
    <r>
      <t>8260</t>
    </r>
    <r>
      <rPr>
        <b/>
        <sz val="7"/>
        <rFont val="Arial"/>
        <family val="2"/>
      </rPr>
      <t>+MTBE/IPE</t>
    </r>
  </si>
  <si>
    <t>* Multiple method sets may be claimed at a single site where different system types exist(ed).  However, mutually-exclusive sets may not be claimed for a single sample location (e.g., Code #350 and #360 for a single location, etc.).</t>
  </si>
  <si>
    <r>
      <t>Total Analytical Costs [</t>
    </r>
    <r>
      <rPr>
        <b/>
        <u/>
        <sz val="11"/>
        <rFont val="Arial"/>
        <family val="2"/>
      </rPr>
      <t>4.090</t>
    </r>
    <r>
      <rPr>
        <b/>
        <sz val="11"/>
        <rFont val="Arial"/>
        <family val="2"/>
      </rPr>
      <t xml:space="preserve">] </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</si>
  <si>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</si>
  <si>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Part B: Over-excavation Soil Sampling Analytical Costs</t>
  </si>
  <si>
    <t>(see System Type - Section 2)</t>
  </si>
  <si>
    <t>Count *</t>
  </si>
  <si>
    <t>LBP   /   M-HBP   /   WasteO</t>
  </si>
  <si>
    <t>M-HBP  /  Heavy  /  WasteO</t>
  </si>
  <si>
    <t xml:space="preserve">8270 BNA </t>
  </si>
  <si>
    <t>MADEP VPH</t>
  </si>
  <si>
    <t>MADEP EPH</t>
  </si>
  <si>
    <r>
      <t>Total Analytical Costs [</t>
    </r>
    <r>
      <rPr>
        <b/>
        <u/>
        <sz val="11"/>
        <rFont val="Arial"/>
        <family val="2"/>
      </rPr>
      <t>4.090</t>
    </r>
    <r>
      <rPr>
        <b/>
        <sz val="11"/>
        <rFont val="Arial"/>
        <family val="2"/>
      </rPr>
      <t xml:space="preserve">]  </t>
    </r>
  </si>
  <si>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</si>
  <si>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Section 3: Reporting Preparation Costs</t>
  </si>
  <si>
    <r>
      <t xml:space="preserve">20-Day Initial Abatement Status Report - [Task 6.010] </t>
    </r>
    <r>
      <rPr>
        <b/>
        <i/>
        <sz val="9"/>
        <rFont val="Arial"/>
        <family val="2"/>
      </rPr>
      <t>(not to exceed $430.00)</t>
    </r>
  </si>
  <si>
    <t>(Represents costs for the 20-Day Status Report)</t>
  </si>
  <si>
    <t>[Task 6.010]</t>
  </si>
  <si>
    <r>
      <t xml:space="preserve">Initial Abatement Action Report [Task 6.015] - Base Report </t>
    </r>
    <r>
      <rPr>
        <b/>
        <i/>
        <sz val="9"/>
        <rFont val="Arial"/>
        <family val="2"/>
      </rPr>
      <t>(not to exceed $730.00)</t>
    </r>
  </si>
  <si>
    <t>IAAR Base (Soil Contamination Report)</t>
  </si>
  <si>
    <t>(Base component of the IAA Report - Covers the Post-Excavation Soil Contamination Assessment Report portion [STIRA Guidelines])</t>
  </si>
  <si>
    <r>
      <t xml:space="preserve">Additional Components of the Initial Abatement Action Report [Task 6.015] </t>
    </r>
    <r>
      <rPr>
        <b/>
        <i/>
        <sz val="8"/>
        <rFont val="Arial"/>
        <family val="2"/>
      </rPr>
      <t>(not to exceed $245.00 each)</t>
    </r>
  </si>
  <si>
    <t>UST Closure Report</t>
  </si>
  <si>
    <t>(Covers the additional portions of the IAA Report, where applicable, per the STIRA Guidelines)</t>
  </si>
  <si>
    <t>Site Check (Discovery / IAA) Report</t>
  </si>
  <si>
    <t>(not with 6.033 / Sec-A.3)</t>
  </si>
  <si>
    <t>Total Initial Abatement Action Report Costs</t>
  </si>
  <si>
    <t>[Task 6.015]</t>
  </si>
  <si>
    <t>pg 2 of 3</t>
  </si>
  <si>
    <t>Section 4: Other / Miscellaneous Costs</t>
  </si>
  <si>
    <t>Other Tasks that may be necessary on a site-specific basis.  Availability is contingent on compliance with the current STIRA Guidelines and 2017 RRD.  Reimbursement may be denied for</t>
  </si>
  <si>
    <t>some or all of the costs claimed for any task below if sufficient documentation is not provided to justify the costs as reasonable and necessary.</t>
  </si>
  <si>
    <t>Part A: Site Preparation / Excavation Survey / Excavation Dewatering</t>
  </si>
  <si>
    <t>Invoice Number</t>
  </si>
  <si>
    <t>Units</t>
  </si>
  <si>
    <t>Rate per Unit</t>
  </si>
  <si>
    <t>TASK SUBTOTALS</t>
  </si>
  <si>
    <r>
      <t>Private Utility Location</t>
    </r>
    <r>
      <rPr>
        <i/>
        <sz val="8"/>
        <rFont val="Arial"/>
        <family val="2"/>
      </rPr>
      <t xml:space="preserve"> (Overexcavation area beyond UST System footprint)</t>
    </r>
  </si>
  <si>
    <t>[3.060]</t>
  </si>
  <si>
    <r>
      <t xml:space="preserve">Pit Dewatering for Backfill / Compaction Only </t>
    </r>
    <r>
      <rPr>
        <i/>
        <sz val="8"/>
        <rFont val="Arial"/>
        <family val="2"/>
      </rPr>
      <t>(No New System Installed)</t>
    </r>
  </si>
  <si>
    <t>[9.020]</t>
  </si>
  <si>
    <r>
      <t xml:space="preserve">Request for Multiple Bids* </t>
    </r>
    <r>
      <rPr>
        <i/>
        <sz val="8"/>
        <rFont val="Arial"/>
        <family val="2"/>
      </rPr>
      <t>(for any of the above tasks exceeding $5,000)</t>
    </r>
  </si>
  <si>
    <t>[1.061]</t>
  </si>
  <si>
    <t xml:space="preserve">Part B: Site Restoration / Repair </t>
  </si>
  <si>
    <r>
      <t xml:space="preserve">Structural Repair/Stabilization </t>
    </r>
    <r>
      <rPr>
        <i/>
        <sz val="7"/>
        <rFont val="Arial"/>
        <family val="2"/>
      </rPr>
      <t>(Building above/in excavation area, see Task SOW)</t>
    </r>
  </si>
  <si>
    <t>[10.010]</t>
  </si>
  <si>
    <r>
      <t xml:space="preserve">Utility Relocation / Repair </t>
    </r>
    <r>
      <rPr>
        <i/>
        <sz val="8"/>
        <rFont val="Arial"/>
        <family val="2"/>
      </rPr>
      <t>(Overexcavation area only)</t>
    </r>
  </si>
  <si>
    <t>[10.030]</t>
  </si>
  <si>
    <r>
      <t xml:space="preserve">Asphalt / Concrete Repair </t>
    </r>
    <r>
      <rPr>
        <i/>
        <sz val="8"/>
        <rFont val="Arial"/>
        <family val="2"/>
      </rPr>
      <t>(Overexcavation area only)</t>
    </r>
  </si>
  <si>
    <t>[10.070]</t>
  </si>
  <si>
    <r>
      <t xml:space="preserve">Request for Multiple Bids* </t>
    </r>
    <r>
      <rPr>
        <i/>
        <sz val="7"/>
        <rFont val="Arial"/>
        <family val="2"/>
      </rPr>
      <t>(for Tasks 10.010 / 10.070 above, if exceeding $5,000)</t>
    </r>
  </si>
  <si>
    <t>* Include copies of all estimates:  Three (3) if &gt;=$5000 per task, at least five (5) bids per set if &gt;$25,000 for a task) to document the claimed costs for each respective task as representing the low-bid alternative.  See 2017 RRD SOW Document for details.</t>
  </si>
  <si>
    <t>Section 5: Non-Reimbursable Tank Closure Costs (REQUIRED INFORMATION - For Tracking Purposes)</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</si>
  <si>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</si>
  <si>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</si>
  <si>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</si>
  <si>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</si>
  <si>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</si>
  <si>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[Tasks]</t>
  </si>
  <si>
    <t>Subtotal</t>
  </si>
  <si>
    <t>TASK SUBTOTAL</t>
  </si>
  <si>
    <t>Task 2.330 - Initial Project Setup / Recon / Closure Planning</t>
  </si>
  <si>
    <t>[2.330]</t>
  </si>
  <si>
    <t>Not Reimbursable</t>
  </si>
  <si>
    <t>Task 2.340 - Prepare and Submit Local/County UST Removal Permits</t>
  </si>
  <si>
    <t>[2.340]</t>
  </si>
  <si>
    <t>Task 2.350 - Prepare/Submit a Notice of Intent to Remove a UST System</t>
  </si>
  <si>
    <t>[2.350]</t>
  </si>
  <si>
    <t xml:space="preserve">Task 2.360 - Removal / Disposal of UST System Components </t>
  </si>
  <si>
    <t>[2.360]</t>
  </si>
  <si>
    <r>
      <t xml:space="preserve">Private Utility Location </t>
    </r>
    <r>
      <rPr>
        <i/>
        <sz val="8"/>
        <rFont val="Arial"/>
        <family val="2"/>
      </rPr>
      <t>(Where used for the location of UST System itself)</t>
    </r>
  </si>
  <si>
    <t>(Incl in 2.360 above)</t>
  </si>
  <si>
    <t>Residual Product Removal / Disposal and System Flush</t>
  </si>
  <si>
    <r>
      <t xml:space="preserve">Structural Stabilization/Repair </t>
    </r>
    <r>
      <rPr>
        <i/>
        <sz val="7"/>
        <rFont val="Arial"/>
        <family val="2"/>
      </rPr>
      <t>(Tank removal next to building, no overexcavation in that direction)</t>
    </r>
  </si>
  <si>
    <t>Task 2.370 - Removal / Disposal Asphalt, Concrete, and Over-burden</t>
  </si>
  <si>
    <t>[2.370]</t>
  </si>
  <si>
    <t>Miscellaneous: ________________________________________</t>
  </si>
  <si>
    <r>
      <t>Total System Removal Costs [</t>
    </r>
    <r>
      <rPr>
        <b/>
        <u/>
        <sz val="11"/>
        <rFont val="Arial"/>
        <family val="2"/>
      </rPr>
      <t>Ineligible</t>
    </r>
    <r>
      <rPr>
        <b/>
        <sz val="11"/>
        <rFont val="Arial"/>
        <family val="2"/>
      </rPr>
      <t>]</t>
    </r>
  </si>
  <si>
    <t>Part B: New System Installation / Site Restoration</t>
  </si>
  <si>
    <t>Pit Dewatering for New System Installation</t>
  </si>
  <si>
    <t>Replacement System Installation Costs</t>
  </si>
  <si>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</si>
  <si>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</si>
  <si>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Section 6: Total Claimed Initial Abatement / Over-excavation Costs (Commercial)</t>
  </si>
  <si>
    <t>(not to include ineligible costs from Section 5 above)</t>
  </si>
  <si>
    <t>Total:</t>
  </si>
  <si>
    <t>pg 3 of 3</t>
  </si>
  <si>
    <t>Claim Submittal Checklist</t>
  </si>
  <si>
    <t>1. Weightmaster sealed weight tickets and/or Surveyor measurements &amp; calculations attached for all tonnage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</si>
  <si>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</si>
  <si>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</si>
  <si>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</si>
  <si>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</si>
  <si>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Sec-A.2 - GROUNDWATER ASSESSMENT FOR COMMERCIAL UST INITIAL ABATEMENT ACTION OR SITE CHECK</t>
  </si>
  <si>
    <t xml:space="preserve">Section 1: Monitoring Well Installation Costs </t>
  </si>
  <si>
    <t>Well Type</t>
  </si>
  <si>
    <t>Drilling Code*</t>
  </si>
  <si>
    <t>Applicable Task</t>
  </si>
  <si>
    <r>
      <t>Drilling MaxRate</t>
    </r>
    <r>
      <rPr>
        <b/>
        <sz val="7"/>
        <rFont val="Arial"/>
        <family val="2"/>
      </rPr>
      <t xml:space="preserve"> </t>
    </r>
    <r>
      <rPr>
        <i/>
        <sz val="7"/>
        <rFont val="Arial"/>
        <family val="2"/>
      </rPr>
      <t>($/ft)</t>
    </r>
  </si>
  <si>
    <r>
      <t>Supervision Max</t>
    </r>
    <r>
      <rPr>
        <i/>
        <sz val="8"/>
        <rFont val="Arial"/>
        <family val="2"/>
      </rPr>
      <t xml:space="preserve"> ($/ft)</t>
    </r>
  </si>
  <si>
    <t>This Section covers installing a monitoring well during an Initial Abatement Action</t>
  </si>
  <si>
    <t>1-in Type II Auger/Air</t>
  </si>
  <si>
    <t>1A</t>
  </si>
  <si>
    <t>where bedrock or the water table was encountered during the IAA excavation (or per</t>
  </si>
  <si>
    <t>2-in Type II Auger/Air</t>
  </si>
  <si>
    <t>2A</t>
  </si>
  <si>
    <t>the Incident Manager's request in an IAA or Site Check, based on site-specific issues).</t>
  </si>
  <si>
    <t>1-in Type II Direct Push</t>
  </si>
  <si>
    <t>1P</t>
  </si>
  <si>
    <t>2-in Type II Direct Push</t>
  </si>
  <si>
    <t>2P</t>
  </si>
  <si>
    <t>Part A: Monitoring Well Installation Costs</t>
  </si>
  <si>
    <t>Well</t>
  </si>
  <si>
    <t>Installation</t>
  </si>
  <si>
    <t>Drilling Rig</t>
  </si>
  <si>
    <t>Drilling Type</t>
  </si>
  <si>
    <t>Drill Rig Mobilization Cost</t>
  </si>
  <si>
    <t>Designation*</t>
  </si>
  <si>
    <t>Type Detail</t>
  </si>
  <si>
    <r>
      <t xml:space="preserve">Code </t>
    </r>
    <r>
      <rPr>
        <i/>
        <sz val="7"/>
        <rFont val="Arial"/>
        <family val="2"/>
      </rPr>
      <t>(* above)</t>
    </r>
  </si>
  <si>
    <t>Rate per Event</t>
  </si>
  <si>
    <t>Driller Invoice #</t>
  </si>
  <si>
    <r>
      <t>[</t>
    </r>
    <r>
      <rPr>
        <b/>
        <u/>
        <sz val="9"/>
        <rFont val="Arial"/>
        <family val="2"/>
      </rPr>
      <t>Task 3.398</t>
    </r>
    <r>
      <rPr>
        <b/>
        <sz val="9"/>
        <rFont val="Arial"/>
        <family val="2"/>
      </rPr>
      <t>]</t>
    </r>
  </si>
  <si>
    <t>Total Depth</t>
  </si>
  <si>
    <t xml:space="preserve">Screened </t>
  </si>
  <si>
    <t>Depth to Water</t>
  </si>
  <si>
    <t>Billed Footage</t>
  </si>
  <si>
    <t>Rate/foot</t>
  </si>
  <si>
    <t>Driller</t>
  </si>
  <si>
    <t>DRILLING FOOTAGE</t>
  </si>
  <si>
    <r>
      <t xml:space="preserve">Diameter </t>
    </r>
    <r>
      <rPr>
        <i/>
        <sz val="8"/>
        <rFont val="Arial"/>
        <family val="2"/>
      </rPr>
      <t>(in)</t>
    </r>
  </si>
  <si>
    <r>
      <t>(feet bgs)</t>
    </r>
    <r>
      <rPr>
        <vertAlign val="superscript"/>
        <sz val="8"/>
        <rFont val="Arial"/>
        <family val="2"/>
      </rPr>
      <t>1</t>
    </r>
  </si>
  <si>
    <r>
      <t xml:space="preserve">Interval </t>
    </r>
    <r>
      <rPr>
        <i/>
        <sz val="8"/>
        <rFont val="Arial"/>
        <family val="2"/>
      </rPr>
      <t>(ft bgs)</t>
    </r>
  </si>
  <si>
    <r>
      <t>(ft bgs)</t>
    </r>
    <r>
      <rPr>
        <vertAlign val="superscript"/>
        <sz val="8"/>
        <rFont val="Arial"/>
        <family val="2"/>
      </rPr>
      <t>2</t>
    </r>
  </si>
  <si>
    <t>(ft)</t>
  </si>
  <si>
    <t>($/ft)</t>
  </si>
  <si>
    <t>* One well allowed per separate source area (not each individual detection of soil contamination within a single excavation).  Confirm need for extra wells with Incident Manager.</t>
  </si>
  <si>
    <t xml:space="preserve"> Use a separate Sec-A.2 Page 1 for each separate source area well.  Only one mobilization may be claimed.</t>
  </si>
  <si>
    <t>1. Total footage should be appropriate for the depth to the water table at the site.  Reimbursement may be reduced or denied for excessive or unnecessary footage.</t>
  </si>
  <si>
    <t xml:space="preserve">2. Dry wells may be partially reimbursed, where justified, at the soil boring rate  ($20/ft). Reimbursement may be denied for swamped screens in wells. </t>
  </si>
  <si>
    <t>Part B: Drilling Supervision Costs</t>
  </si>
  <si>
    <r>
      <t>[</t>
    </r>
    <r>
      <rPr>
        <b/>
        <u/>
        <sz val="10"/>
        <rFont val="Arial"/>
        <family val="2"/>
      </rPr>
      <t>Task 3.101</t>
    </r>
    <r>
      <rPr>
        <b/>
        <sz val="10"/>
        <rFont val="Arial"/>
        <family val="2"/>
      </rPr>
      <t>] Field Supervision Costs</t>
    </r>
  </si>
  <si>
    <t>Drilling Supervisor</t>
  </si>
  <si>
    <t>Date of</t>
  </si>
  <si>
    <t>Drilling Time</t>
  </si>
  <si>
    <t xml:space="preserve">Total Footage </t>
  </si>
  <si>
    <t>Rate per Foot</t>
  </si>
  <si>
    <t>Well Certification</t>
  </si>
  <si>
    <t>Drilling Code</t>
  </si>
  <si>
    <r>
      <t>Maximum Rate</t>
    </r>
    <r>
      <rPr>
        <i/>
        <sz val="7"/>
        <rFont val="Arial"/>
        <family val="2"/>
      </rPr>
      <t xml:space="preserve"> ($/ft)</t>
    </r>
  </si>
  <si>
    <t>SUPERVISION</t>
  </si>
  <si>
    <t>(Staff Initials)</t>
  </si>
  <si>
    <t>(hrs)</t>
  </si>
  <si>
    <t>&amp; Logs Attached?</t>
  </si>
  <si>
    <t>(from above)</t>
  </si>
  <si>
    <t>(based on drilling type)</t>
  </si>
  <si>
    <t>[Task 3.101]</t>
  </si>
  <si>
    <r>
      <t>[</t>
    </r>
    <r>
      <rPr>
        <b/>
        <u/>
        <sz val="10"/>
        <rFont val="Arial"/>
        <family val="2"/>
      </rPr>
      <t>Task 8.105</t>
    </r>
    <r>
      <rPr>
        <b/>
        <sz val="10"/>
        <rFont val="Arial"/>
        <family val="2"/>
      </rPr>
      <t>]  County Monitoring Well Permit Fees</t>
    </r>
  </si>
  <si>
    <r>
      <t>Units</t>
    </r>
    <r>
      <rPr>
        <i/>
        <sz val="8"/>
        <rFont val="Arial"/>
        <family val="2"/>
      </rPr>
      <t xml:space="preserve"> (wells)</t>
    </r>
  </si>
  <si>
    <t>Permitting Agency</t>
  </si>
  <si>
    <r>
      <t xml:space="preserve">Permit Fees for Monitoring Well Installation </t>
    </r>
    <r>
      <rPr>
        <b/>
        <i/>
        <sz val="9"/>
        <rFont val="Arial"/>
        <family val="2"/>
      </rPr>
      <t>(if required)</t>
    </r>
  </si>
  <si>
    <t>[8.105]</t>
  </si>
  <si>
    <t>(Preapproval is not required for County Monitoring Well Installation Fees for wells required during the SC, IAA, and LSA phases.)</t>
  </si>
  <si>
    <t>(For Monitoring Well Permit Fees only.  Not applicable for water supply well permits.)</t>
  </si>
  <si>
    <t>pg 1 of 2</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</si>
  <si>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</si>
  <si>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</si>
  <si>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</si>
  <si>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Group I: Sampling Event Field Costs</t>
  </si>
  <si>
    <r>
      <t xml:space="preserve">Max Rate </t>
    </r>
    <r>
      <rPr>
        <i/>
        <sz val="7"/>
        <rFont val="Arial"/>
        <family val="2"/>
      </rPr>
      <t>(per event)</t>
    </r>
  </si>
  <si>
    <t>Monitoring Well Purging &amp; Sampling Costs</t>
  </si>
  <si>
    <t>[4.031]</t>
  </si>
  <si>
    <r>
      <t>Monitoring Well Depth to Water Sounding Only</t>
    </r>
    <r>
      <rPr>
        <b/>
        <sz val="8"/>
        <rFont val="Arial"/>
        <family val="2"/>
      </rPr>
      <t xml:space="preserve"> </t>
    </r>
    <r>
      <rPr>
        <i/>
        <sz val="8"/>
        <rFont val="Arial"/>
        <family val="2"/>
      </rPr>
      <t>(for dry wells)</t>
    </r>
  </si>
  <si>
    <t>[4.090 #810]</t>
  </si>
  <si>
    <r>
      <t xml:space="preserve">Free Product Thickness Measurements </t>
    </r>
    <r>
      <rPr>
        <b/>
        <sz val="7"/>
        <rFont val="Arial"/>
        <family val="2"/>
      </rPr>
      <t xml:space="preserve"> </t>
    </r>
    <r>
      <rPr>
        <i/>
        <sz val="8"/>
        <rFont val="Arial"/>
        <family val="2"/>
      </rPr>
      <t>(MW not sampled)</t>
    </r>
  </si>
  <si>
    <t>[2.087]</t>
  </si>
  <si>
    <r>
      <t xml:space="preserve">Supply Well Purging &amp; Sampling </t>
    </r>
    <r>
      <rPr>
        <i/>
        <sz val="7"/>
        <rFont val="Arial"/>
        <family val="2"/>
      </rPr>
      <t>(written Incident Manager request)</t>
    </r>
  </si>
  <si>
    <t>[4.041]</t>
  </si>
  <si>
    <r>
      <t xml:space="preserve">Surface Water Sampling </t>
    </r>
    <r>
      <rPr>
        <i/>
        <sz val="7"/>
        <rFont val="Arial"/>
        <family val="2"/>
      </rPr>
      <t>(written Incident Manager request)</t>
    </r>
  </si>
  <si>
    <t>[4.051]</t>
  </si>
  <si>
    <t>Group II: Sampling Event Travel Costs</t>
  </si>
  <si>
    <r>
      <t>Units</t>
    </r>
    <r>
      <rPr>
        <i/>
        <sz val="8"/>
        <rFont val="Arial"/>
        <family val="2"/>
      </rPr>
      <t xml:space="preserve"> (miles)</t>
    </r>
  </si>
  <si>
    <r>
      <t xml:space="preserve">Single Round-Trip Travel Mileage </t>
    </r>
    <r>
      <rPr>
        <i/>
        <sz val="7"/>
        <rFont val="Arial"/>
        <family val="2"/>
      </rPr>
      <t>(to consultant's nearest office)</t>
    </r>
  </si>
  <si>
    <t>[12.050]</t>
  </si>
  <si>
    <t>(Applicable only if event limted to water level measurements 4.090 #810)</t>
  </si>
  <si>
    <t xml:space="preserve">Part B: Groundwater Sampling Analytical Costs </t>
  </si>
  <si>
    <t>ANALYTICAL</t>
  </si>
  <si>
    <t>(Release Type **)</t>
  </si>
  <si>
    <t>Count</t>
  </si>
  <si>
    <t>Low BP Fuels   /   WasteOil</t>
  </si>
  <si>
    <t>SM 6200B ext</t>
  </si>
  <si>
    <t xml:space="preserve">Low BP Fuels ***   </t>
  </si>
  <si>
    <t>504.1 (EDB)</t>
  </si>
  <si>
    <t xml:space="preserve">Low BP Fuels   </t>
  </si>
  <si>
    <t>Metals: Pb</t>
  </si>
  <si>
    <t xml:space="preserve">Med-High BP Fuels </t>
  </si>
  <si>
    <t>EPA 602</t>
  </si>
  <si>
    <t>EPA 625 BNA +TIC</t>
  </si>
  <si>
    <t>Waste Oil</t>
  </si>
  <si>
    <t>Ethanol-blend Gasoline (!)</t>
  </si>
  <si>
    <t>SM 6200B + 5 Oxy.</t>
  </si>
  <si>
    <t>* Multiple method sets may be claimed at a single site where different system types exist(ed).  However, mutually-exclusive sets may not be claimed for a single sample location (e.g., Code #220 with #272 or #740, etc.).</t>
  </si>
  <si>
    <t xml:space="preserve">Total Analytical Costs [4.090] </t>
  </si>
  <si>
    <t>** Release types based on System Type from Section 2 of the Commercial UST Initial Abatement Action Secondary Form (Sec-A.1).</t>
  </si>
  <si>
    <t>*** EDB may be analyzed separately via EPA 504.1 for initial characterization and at site closure.</t>
  </si>
  <si>
    <t>! - Task 4.090 Code #240 includes five non-2L-listed oxygenates (ETBE, TAA, TAME, TBA, TBF) and may only be analyzed per the express request of the site's Incident Manager.</t>
  </si>
  <si>
    <t>Total Claimed Initial Abatement or Site Check Groundwater Assessment Costs</t>
  </si>
  <si>
    <t>pg 2 of 2</t>
  </si>
  <si>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</si>
  <si>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(Confirm by initialing above)</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</si>
  <si>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</si>
  <si>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Sec-A.3 - SECONDARY FORM - DEPT-DIRECTED SYSTEM TEST / SITE CHECK (NOT PERMIT REQUIRED)</t>
  </si>
  <si>
    <t>Eligibility Number</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</si>
  <si>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</si>
  <si>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</si>
  <si>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</si>
  <si>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Part A: Tank/ Line Tightness Testing</t>
  </si>
  <si>
    <r>
      <t>Units</t>
    </r>
    <r>
      <rPr>
        <sz val="8"/>
        <rFont val="Arial"/>
        <family val="2"/>
      </rPr>
      <t xml:space="preserve"> </t>
    </r>
    <r>
      <rPr>
        <i/>
        <sz val="8"/>
        <rFont val="Arial"/>
        <family val="2"/>
      </rPr>
      <t>(#tanks/lines)</t>
    </r>
  </si>
  <si>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</si>
  <si>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</si>
  <si>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Covers all costs related to the testing of a UST System Tank &amp; Line.</t>
  </si>
  <si>
    <t xml:space="preserve">Total Investigative System Testing Costs [2.050] </t>
  </si>
  <si>
    <t>Section 2: Site Check Release Location / Soil Boring Costs</t>
  </si>
  <si>
    <t>System Dimensions:</t>
  </si>
  <si>
    <t>Tank Basin</t>
  </si>
  <si>
    <t>T-(length)</t>
  </si>
  <si>
    <t>T-(width)</t>
  </si>
  <si>
    <t>Total Diameter</t>
  </si>
  <si>
    <t>Lines</t>
  </si>
  <si>
    <t>L-(lenght)</t>
  </si>
  <si>
    <t>Disp/Sump/FillPt</t>
  </si>
  <si>
    <t>D-(count)</t>
  </si>
  <si>
    <t>This Section covers the advancement of soil borings in close proximity to the existing UST system for the assessment of soil contamination to locate a potential relase during a Site Check.</t>
  </si>
  <si>
    <t xml:space="preserve">Use Secondary Form A-2 if the Incident Manager requires the installation of a Monitoring Well and Groundwater Sampling effort.  </t>
  </si>
  <si>
    <t>Part A: Soil Boring Advancement Costs</t>
  </si>
  <si>
    <t>[Task 3.111] - Boring Advancement Costs</t>
  </si>
  <si>
    <t xml:space="preserve">Boring </t>
  </si>
  <si>
    <t>Boring</t>
  </si>
  <si>
    <t>Advancement</t>
  </si>
  <si>
    <r>
      <t xml:space="preserve">Rate/foot </t>
    </r>
    <r>
      <rPr>
        <vertAlign val="superscript"/>
        <sz val="8"/>
        <rFont val="Arial"/>
        <family val="2"/>
      </rPr>
      <t>2</t>
    </r>
  </si>
  <si>
    <t>Designations*</t>
  </si>
  <si>
    <r>
      <t xml:space="preserve">Type </t>
    </r>
    <r>
      <rPr>
        <i/>
        <sz val="8"/>
        <rFont val="Arial"/>
        <family val="2"/>
      </rPr>
      <t>(See RRD)</t>
    </r>
  </si>
  <si>
    <t xml:space="preserve"> ($/ft)</t>
  </si>
  <si>
    <t xml:space="preserve">Only one soil boring is allowed for every 10" of Tank Basin Diameter* and Line Length, </t>
  </si>
  <si>
    <r>
      <t xml:space="preserve">[Task 3.398] Drill Rig Mobilization Cost </t>
    </r>
    <r>
      <rPr>
        <i/>
        <sz val="8"/>
        <rFont val="Arial"/>
        <family val="2"/>
      </rPr>
      <t>(only where hand augered borings are not feasible)</t>
    </r>
  </si>
  <si>
    <t>and one boring allowed for every Dispenser, Sump, and Fill Port. Samples must be collected</t>
  </si>
  <si>
    <t>Date*</t>
  </si>
  <si>
    <t>within 3' of the component, and no more than 2' into native soils below the component.</t>
  </si>
  <si>
    <t>* - A second basin length sample is required on each side for tank basins between 6' and 20' in length.  One additional sample for every 10' is applicable from the 20" interval on.</t>
  </si>
  <si>
    <t>1. Boring footage should be appropriate for the depth to the water table at the site.  Reimbursement may be reduced or denied for boring/sampling below the water table.</t>
  </si>
  <si>
    <t>2. Rate includes boring abandonment and/or investigation derived waste management (spreading) costs.</t>
  </si>
  <si>
    <r>
      <t xml:space="preserve">[Task 3.101] - Field Supervision Costs  </t>
    </r>
    <r>
      <rPr>
        <b/>
        <i/>
        <sz val="10"/>
        <rFont val="Arial"/>
        <family val="2"/>
      </rPr>
      <t>(Applicable only where hand augered borings are not feasible)</t>
    </r>
  </si>
  <si>
    <t>Logs Attached?</t>
  </si>
  <si>
    <t>Part C:  Release Discovery Soil Sampling Analytical Costs</t>
  </si>
  <si>
    <t>(Based on System Type)</t>
  </si>
  <si>
    <t>8015C TPH-GRO</t>
  </si>
  <si>
    <t>8015C TPH-GRO/DRO</t>
  </si>
  <si>
    <t>8015C TPH-DRO</t>
  </si>
  <si>
    <t>EPA 8260B</t>
  </si>
  <si>
    <t>* Multiple method sets may be claimed at a single site where different system types exist.  However, mutually-exclusive sets may not be claimed for a single sample location (e.g., Code #350 or #360 with #370, etc.).</t>
  </si>
  <si>
    <t>Section 3: Site Check Reporting Preparation Costs</t>
  </si>
  <si>
    <r>
      <t xml:space="preserve">6.033 - Site Check Report </t>
    </r>
    <r>
      <rPr>
        <b/>
        <i/>
        <sz val="9"/>
        <rFont val="Arial"/>
        <family val="2"/>
      </rPr>
      <t>(not to exceed $730.00)</t>
    </r>
  </si>
  <si>
    <t>(Represents costs for the completion of a full Site Check Report where no Initial Abatement Action is required.)</t>
  </si>
  <si>
    <t>[Task 6.033]</t>
  </si>
  <si>
    <t>Section 4: Other / Miscellaneous Site Check Costs</t>
  </si>
  <si>
    <t>Miscellaneous Site Preparation / Repair / Disposal Costs</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</si>
  <si>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</si>
  <si>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</si>
  <si>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Section 5: Total Claimed System Testing / Site Check Costs (Commercial)</t>
  </si>
  <si>
    <t>Is this the correct LSA Secondary Form for your site?</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</si>
  <si>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</si>
  <si>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</si>
  <si>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Comparable Task</t>
  </si>
  <si>
    <t>This Section covers the installation of a shallow Type II monitoring well for the</t>
  </si>
  <si>
    <t xml:space="preserve">assessment of groundwater beneath the Release Source Area </t>
  </si>
  <si>
    <t>during a Phase I Limited Site Assessment.</t>
  </si>
  <si>
    <t>Rate per Event*</t>
  </si>
  <si>
    <t xml:space="preserve">* One well allowed per separate source area (not each individual detection of soil contamination within a single excavation).  Use a separate Sec-C.1 Page 1 for each </t>
  </si>
  <si>
    <t>Field Supervision Costs</t>
  </si>
  <si>
    <t xml:space="preserve">Section 2: Soil / Groundwater Analytical Costs </t>
  </si>
  <si>
    <t>This Section covers the laboratory anaylsis of soil and groundwater samples to evaluate the potential of the release to impact the local shallow aquifer.</t>
  </si>
  <si>
    <t>Part A:  Soil Vertical Extent Sampling Analytical Costs</t>
  </si>
  <si>
    <t>(see System Type - Sec-A.1)</t>
  </si>
  <si>
    <t>Total Soil Analytical Costs</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</si>
  <si>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</si>
  <si>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(Release Fuel Type **)</t>
  </si>
  <si>
    <t>* Multiple method sets may be claimed at a single site where different fuel type systems exist(ed).  However, mutually-exclusive sets may not be claimed for a single sample location (e.g., Code #220 with #272 or #740, etc.).</t>
  </si>
  <si>
    <t>Total GW Analytical Costs</t>
  </si>
  <si>
    <t>** Commercial release types should match the System Type from Section 2 of the associated Initial Abatement Action Secondary Form (Sec-A.1).</t>
  </si>
  <si>
    <t xml:space="preserve">See also the current STIRA guidelines for additional details on applicable classification of release fuel types. </t>
  </si>
  <si>
    <t>Section 3: Other / Miscellaneous Costs</t>
  </si>
  <si>
    <r>
      <t xml:space="preserve">Base rate for completion of Limited Site Assessment </t>
    </r>
    <r>
      <rPr>
        <b/>
        <i/>
        <sz val="10"/>
        <rFont val="Arial"/>
        <family val="2"/>
      </rPr>
      <t>(not to exceed $2,300.00 for site as a whole)</t>
    </r>
  </si>
  <si>
    <t>Total Misc. Costs</t>
  </si>
  <si>
    <t>(LSA costs not defined in the above tables, including site access utility clearance, receptor survey, Phase I LSA Report preparation.</t>
  </si>
  <si>
    <t>Costs previously conducted or reimbursed may not be claimed and will be reduced from this total.</t>
  </si>
  <si>
    <t>Total Claimed Limited Site Assessment - Phase I Costs</t>
  </si>
  <si>
    <t>Total Task 2.600:</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</si>
  <si>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</si>
  <si>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Sec-C.2 - PHASE II LIMITED SITE ASSESSMENT - COMMERCIAL </t>
  </si>
  <si>
    <t>This Secondary Form covers the assessment of source area groundwater, as well</t>
  </si>
  <si>
    <t>as additional wells installed to allow for potentiometric surface evaluation and</t>
  </si>
  <si>
    <t>groundwater flow delineation as part of a Phase II Limited Site Assessment</t>
  </si>
  <si>
    <t>* See the 2017 RRD Scope of Work Document for further explanation and examples of well types and applicable rates.</t>
  </si>
  <si>
    <t>* Only two mobilization events are eligible (the initial source area well mobilization, and</t>
  </si>
  <si>
    <t>the subsequent groundwater flow delineation wells event.)</t>
  </si>
  <si>
    <t xml:space="preserve">* Four shallow wells may be reimbursed per site for general groundwater flow triangulation (not four for each separate release detected).  Additional wells may be added where specifically required </t>
  </si>
  <si>
    <t xml:space="preserve">by the Incident Manager based on complicated site hydrogeology.   Attach an additional copy of this page (Sec-C.2 Page 1), along with written documentation from the site's Incident Manager </t>
  </si>
  <si>
    <t xml:space="preserve">of the need for additional LSA-II wells (including any Type III deep wells).  </t>
  </si>
  <si>
    <t>Note: Where analytical rates for a given method vary within a single event (e.g., rushed samples, multiple labs used, etc.), or where additional unlisted parameters are needed, include additional costs on a copy of this page (Sec-C.2 Page 2) attached to this form with a written explanation and documentation of Incident Manager approval.</t>
  </si>
  <si>
    <t>** Release types may be compared with System Type from Section 2 of the associated Initial Abatement Action Secondary Form (Sec-A.1).</t>
  </si>
  <si>
    <r>
      <t xml:space="preserve">Base rate for completion of Limited Site Assessment - II </t>
    </r>
    <r>
      <rPr>
        <b/>
        <i/>
        <sz val="10"/>
        <rFont val="Arial"/>
        <family val="2"/>
      </rPr>
      <t>(not to exceed $2,500.00 for site as a whole)</t>
    </r>
  </si>
  <si>
    <t xml:space="preserve">(LSA costs not defined in the above tables, including site access, utility clearance, travel, per diems, receptor survey, </t>
  </si>
  <si>
    <t>Phase II LSA Report preparation. Costs previously conducted or reimbursed may not be claimed and will be reduced from this total.</t>
  </si>
  <si>
    <t>Total Claimed Limited Site Assessment - Phase II Costs</t>
  </si>
  <si>
    <t>Total Task 2.610:</t>
  </si>
  <si>
    <t>If the above does not describe your situation, check Secondary Form Sec-C.1, for Commercial sites where a full LSA with monitoring well installation is necessary for groundwater assessment, or Sec-C.2, for Commercial sites where an LSA-II has been deemed necessary.</t>
  </si>
  <si>
    <t>Sec-C.3 - PHASE I LIMITED SITE ASSESSMENT - RECEPTOR SURVEY &amp; VE SOIL ASSESSMENT ONLY</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</si>
  <si>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</si>
  <si>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</si>
  <si>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 xml:space="preserve">* One boring may be reimbursed per separate source area (not one for each separate detection </t>
  </si>
  <si>
    <r>
      <t xml:space="preserve">Drill Rig Mobilization Cost </t>
    </r>
    <r>
      <rPr>
        <i/>
        <sz val="8"/>
        <rFont val="Arial"/>
        <family val="2"/>
      </rPr>
      <t>(Applicable only where hand augered borings are not feasible)</t>
    </r>
  </si>
  <si>
    <t>of soil contamination within a single excavation).  Attach an extra copy of Sec-C.3, along with written</t>
  </si>
  <si>
    <t>documentation of the need for additional LSA-I borings from the Incident Manager.  Only one</t>
  </si>
  <si>
    <t>mobilization event may be claimed.</t>
  </si>
  <si>
    <r>
      <t xml:space="preserve">Field Supervision Costs  </t>
    </r>
    <r>
      <rPr>
        <b/>
        <i/>
        <sz val="10"/>
        <rFont val="Arial"/>
        <family val="2"/>
      </rPr>
      <t>(Applicable only where hand augered borings are not feasible)</t>
    </r>
  </si>
  <si>
    <t>Part C:  Soil Vertical Extent Sampling Analytical Costs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</si>
  <si>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</si>
  <si>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r>
      <t xml:space="preserve">Base rate for completion of Limited Site Assessment </t>
    </r>
    <r>
      <rPr>
        <b/>
        <i/>
        <sz val="10"/>
        <rFont val="Arial"/>
        <family val="2"/>
      </rPr>
      <t>(not to exceed $1,600.00 for site as a whole)</t>
    </r>
  </si>
  <si>
    <t xml:space="preserve">(LSA costs not defined in the above tables, including site preparation, utility clearance, consultant oversight, sample collection, site restoration, travel, per diems, receptor survey, </t>
  </si>
  <si>
    <t xml:space="preserve">Phase I LSA Report preparation, and other miscellaneous costs associated with completing a Phase I Limited Site Assessment.)  Costs previously conducted or reimbursed may </t>
  </si>
  <si>
    <t xml:space="preserve">    not be claimed and will be reduced from this total.</t>
  </si>
  <si>
    <t>Total Claimed Limited Site Assessment (w/ prior Groundwater Assessment) Costs</t>
  </si>
  <si>
    <t>Total Task 2.620:</t>
  </si>
  <si>
    <t>P-2a - PRIMARY FORM - SECTION TWO - FREE PRODUCT RECOVERY</t>
  </si>
  <si>
    <t>UST System Testing</t>
  </si>
  <si>
    <r>
      <t xml:space="preserve">UST System Tightness Testing </t>
    </r>
    <r>
      <rPr>
        <b/>
        <i/>
        <sz val="11"/>
        <rFont val="Times New Roman"/>
        <family val="1"/>
      </rPr>
      <t>(No Leak Found)</t>
    </r>
  </si>
  <si>
    <r>
      <t>Maximum rate is</t>
    </r>
    <r>
      <rPr>
        <b/>
        <sz val="9"/>
        <rFont val="Times New Roman"/>
        <family val="1"/>
      </rPr>
      <t xml:space="preserve"> </t>
    </r>
    <r>
      <rPr>
        <sz val="9"/>
        <rFont val="Times New Roman"/>
        <family val="1"/>
      </rPr>
      <t>$350.00/Tank or $125.00/line.</t>
    </r>
  </si>
  <si>
    <t>Total Costs from</t>
  </si>
  <si>
    <t>Notes:</t>
  </si>
  <si>
    <t>Secondary Form Sec-A.3</t>
  </si>
  <si>
    <t>Attach SECONDARY FORM Sec-A.3.</t>
  </si>
  <si>
    <t>Free Product Recovery</t>
  </si>
  <si>
    <t>Maximum rate is $205.00 per well</t>
  </si>
  <si>
    <t>Associated Report</t>
  </si>
  <si>
    <t>Well Numbers</t>
  </si>
  <si>
    <t>Preapp</t>
  </si>
  <si>
    <t>/ Identifiers</t>
  </si>
  <si>
    <t>(See Section 6)</t>
  </si>
  <si>
    <t>TA No.</t>
  </si>
  <si>
    <r>
      <t>Maximum rate is</t>
    </r>
    <r>
      <rPr>
        <b/>
        <sz val="9"/>
        <rFont val="Times New Roman"/>
        <family val="1"/>
      </rPr>
      <t xml:space="preserve"> </t>
    </r>
    <r>
      <rPr>
        <sz val="9"/>
        <rFont val="Times New Roman"/>
        <family val="1"/>
      </rPr>
      <t>$800.00 per skimmer</t>
    </r>
  </si>
  <si>
    <t>Cost  per</t>
  </si>
  <si>
    <t>Skimmer</t>
  </si>
  <si>
    <t>This task applies to hardshell passive skimmers, and may not be used for soft sorbent socks (2.290) or standard disposal bailers (2.074).</t>
  </si>
  <si>
    <t>Installation/Service of a Passive Skimmer</t>
  </si>
  <si>
    <r>
      <t>Maximum rate is</t>
    </r>
    <r>
      <rPr>
        <b/>
        <sz val="9"/>
        <rFont val="Times New Roman"/>
        <family val="1"/>
      </rPr>
      <t xml:space="preserve"> </t>
    </r>
    <r>
      <rPr>
        <sz val="9"/>
        <rFont val="Times New Roman"/>
        <family val="1"/>
      </rPr>
      <t>$100.00 per well</t>
    </r>
  </si>
  <si>
    <r>
      <t>Maximum rate is</t>
    </r>
    <r>
      <rPr>
        <b/>
        <sz val="9"/>
        <rFont val="Times New Roman"/>
        <family val="1"/>
      </rPr>
      <t xml:space="preserve"> </t>
    </r>
    <r>
      <rPr>
        <sz val="9"/>
        <rFont val="Times New Roman"/>
        <family val="1"/>
      </rPr>
      <t>$90.00 per well</t>
    </r>
  </si>
  <si>
    <t>P-2b - PRIMARY FORM - SECTION TWO - AGGRESSIVE FLUID / VAPOR RECOVERY</t>
  </si>
  <si>
    <t>Aggressive Fluid / Vapor Recovery (AFVR) Events</t>
  </si>
  <si>
    <t>Field Supervision of AFVR Events (Consultant)</t>
  </si>
  <si>
    <t>Maximum rate is $93.00 per hour (Crew rate) (Active, onsite time only)</t>
  </si>
  <si>
    <t>Active Hours</t>
  </si>
  <si>
    <t>Supervision</t>
  </si>
  <si>
    <t>Onsite</t>
  </si>
  <si>
    <t>Hourly Rate</t>
  </si>
  <si>
    <t xml:space="preserve">1st EVENT </t>
  </si>
  <si>
    <t xml:space="preserve">2nd EVENT </t>
  </si>
  <si>
    <t xml:space="preserve">3rd EVENT </t>
  </si>
  <si>
    <t xml:space="preserve">4th EVENT </t>
  </si>
  <si>
    <t>If not related to a single, initial Emergency Response FP Recovery Event, this Task Requires Preapproval.</t>
  </si>
  <si>
    <t>Hourly units apply only to onsite supervision of active AFVR operation.  Standby time is not covered.  Use Task 12.050 for travel costs.</t>
  </si>
  <si>
    <t>Cost for Aggressive Fluid / Vapor Recovery (AFVR) Event</t>
  </si>
  <si>
    <t>Maximum rates as listed in SECONDARY FORM Sec-D</t>
  </si>
  <si>
    <t>Subcontractor</t>
  </si>
  <si>
    <t>Subcon</t>
  </si>
  <si>
    <t>Name</t>
  </si>
  <si>
    <t>Attach SECONDARY FORM Sec-D to document all AFVR Subcontractor costs.</t>
  </si>
  <si>
    <t>Costs may be denied for exceeding individual component maximum rates (on Sec-D Form), even if less than total cost from preapproval TA.</t>
  </si>
  <si>
    <r>
      <t xml:space="preserve">Rental - Emissions Control Equipment </t>
    </r>
    <r>
      <rPr>
        <b/>
        <i/>
        <sz val="11"/>
        <rFont val="Times New Roman"/>
        <family val="1"/>
      </rPr>
      <t>(Outgassing treatment)</t>
    </r>
  </si>
  <si>
    <r>
      <t>Maximum rate is</t>
    </r>
    <r>
      <rPr>
        <b/>
        <sz val="9"/>
        <rFont val="Times New Roman"/>
        <family val="1"/>
      </rPr>
      <t xml:space="preserve"> </t>
    </r>
    <r>
      <rPr>
        <sz val="9"/>
        <rFont val="Times New Roman"/>
        <family val="1"/>
      </rPr>
      <t>Cost</t>
    </r>
  </si>
  <si>
    <t>Equipment</t>
  </si>
  <si>
    <t>Vendor</t>
  </si>
  <si>
    <t>Utilized</t>
  </si>
  <si>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</si>
  <si>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</si>
  <si>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</si>
  <si>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</si>
  <si>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r>
      <t>Maximum rate is</t>
    </r>
    <r>
      <rPr>
        <b/>
        <sz val="9"/>
        <rFont val="Times New Roman"/>
        <family val="1"/>
      </rPr>
      <t xml:space="preserve"> </t>
    </r>
    <r>
      <rPr>
        <sz val="9"/>
        <rFont val="Times New Roman"/>
        <family val="1"/>
      </rPr>
      <t>$300.00 per event</t>
    </r>
  </si>
  <si>
    <t>Report Prep.</t>
  </si>
  <si>
    <t>Costs</t>
  </si>
  <si>
    <t>This task is applicable only for submitting an emissions treatment report where mandated by state or local air quality ordinances.</t>
  </si>
  <si>
    <t>This task does not cover standard emissions recording/monitoring/sampling data (included in the FP Recovery/Remediation Monitoring Report).</t>
  </si>
  <si>
    <r>
      <t>Maximum rate is</t>
    </r>
    <r>
      <rPr>
        <b/>
        <sz val="9"/>
        <rFont val="Times New Roman"/>
        <family val="1"/>
      </rPr>
      <t xml:space="preserve"> </t>
    </r>
    <r>
      <rPr>
        <sz val="9"/>
        <rFont val="Times New Roman"/>
        <family val="1"/>
      </rPr>
      <t>$50.00 per well</t>
    </r>
  </si>
  <si>
    <t>Date(s)</t>
  </si>
  <si>
    <t>Task is applicable for all FP Level Checks (not AFVR-event specific), but may not be claimed if FP is not present (See 4.031/4.032)</t>
  </si>
  <si>
    <t>Use Task 12.050 for travel costs (if not already covered by another task).</t>
  </si>
  <si>
    <t>Incident No</t>
  </si>
  <si>
    <t>Page</t>
  </si>
  <si>
    <t>of</t>
  </si>
  <si>
    <t>Sec-D - SECONDARY FORM - FREE PRODUCT RECOVERY - AFVR / MMPE</t>
  </si>
  <si>
    <t>AFVR (Task 2.084)</t>
  </si>
  <si>
    <t>AFVR Subcontractor &amp; Invoice #:</t>
  </si>
  <si>
    <t>Associated Report Task</t>
  </si>
  <si>
    <t>Report Date(s)</t>
  </si>
  <si>
    <t>Specification of vacuum truck used:</t>
  </si>
  <si>
    <t>Measured CFM:</t>
  </si>
  <si>
    <t>@ Inches of Mercury:</t>
  </si>
  <si>
    <t>Product Recovery Effectiveness:</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</si>
  <si>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</si>
  <si>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</si>
  <si>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Truck Rates per Blower Specification</t>
  </si>
  <si>
    <t>Miscellaneous Rates</t>
  </si>
  <si>
    <t>Maximum rate for mobilization is $250.00 per event (includes all personnel, equipment &amp; vacuum truck).</t>
  </si>
  <si>
    <t>Maximum rate for free product disposal and contaminated water disposal is $0.35 per gallon fr first 5,000 gallons.</t>
  </si>
  <si>
    <t>Maximum rate for per diem is $142.00 for one person (overnight lodging only).</t>
  </si>
  <si>
    <t>Total Hours*</t>
  </si>
  <si>
    <t>Equipment/</t>
  </si>
  <si>
    <t>Total Gallons</t>
  </si>
  <si>
    <t>Table A</t>
  </si>
  <si>
    <t>Mobe</t>
  </si>
  <si>
    <t>of Equipment</t>
  </si>
  <si>
    <t>Crew Rate</t>
  </si>
  <si>
    <t>OPERATION</t>
  </si>
  <si>
    <t>of Fluid</t>
  </si>
  <si>
    <t xml:space="preserve">Gallon for </t>
  </si>
  <si>
    <t>Charge</t>
  </si>
  <si>
    <t>Operation Onsite</t>
  </si>
  <si>
    <t>per Hour</t>
  </si>
  <si>
    <t>COSTS</t>
  </si>
  <si>
    <t>Recovered</t>
  </si>
  <si>
    <t>Fluid Disposal</t>
  </si>
  <si>
    <t>PRODUCT COST</t>
  </si>
  <si>
    <t>Total Operation / Crew Costs (Table A-1)</t>
  </si>
  <si>
    <t>Total Fluid Disposal (Table A-2)</t>
  </si>
  <si>
    <t>Nightly</t>
  </si>
  <si>
    <t xml:space="preserve">Consecutive </t>
  </si>
  <si>
    <t>Table B</t>
  </si>
  <si>
    <t>Per Diem</t>
  </si>
  <si>
    <t>Days of</t>
  </si>
  <si>
    <t>PER DIEM</t>
  </si>
  <si>
    <t>Operation**</t>
  </si>
  <si>
    <t>Total Per Diem Costs (Table B-1)</t>
  </si>
  <si>
    <t>Total Cost From Tables "A"+"B"(Task 2.084)</t>
  </si>
  <si>
    <t>* - Only active operation time may be claimed.  Standby time is not reimbursable.</t>
  </si>
  <si>
    <t>** - Eligible 'nights' equal to days - 1 (i.e., 5 days = 4 nights)</t>
  </si>
  <si>
    <t>*** - Preapproval may not be necessary under certain circumstances.  See 2017 RRD Scope of Work Document for details.</t>
  </si>
  <si>
    <t>Task # 7.420 - Mobile Multi-Phase Extraction</t>
  </si>
  <si>
    <t>MMPE System Subcontractor:</t>
  </si>
  <si>
    <t>Mobile Multi-Phase Extraction Maximum Rates:</t>
  </si>
  <si>
    <t>Weekly</t>
  </si>
  <si>
    <t>Monthly</t>
  </si>
  <si>
    <t>Subcon Invoice #</t>
  </si>
  <si>
    <t>250-500+ CFM Unit + Power Supply + Mobe:</t>
  </si>
  <si>
    <t>System Operation:</t>
  </si>
  <si>
    <t>System Equipment</t>
  </si>
  <si>
    <t>Fluid Disposal:</t>
  </si>
  <si>
    <t>0.15 to 0.35</t>
  </si>
  <si>
    <t>Note:  Only actual run and supervision tmie can be claimed.</t>
  </si>
  <si>
    <r>
      <t xml:space="preserve">Note: Minimum vacuum pressure capability of pump should be </t>
    </r>
    <r>
      <rPr>
        <b/>
        <i/>
        <sz val="8"/>
        <rFont val="Arial"/>
        <family val="2"/>
      </rPr>
      <t>20" Hg</t>
    </r>
    <r>
      <rPr>
        <i/>
        <sz val="8"/>
        <rFont val="Arial"/>
        <family val="2"/>
      </rPr>
      <t xml:space="preserve"> unless otherwise preapproved. </t>
    </r>
  </si>
  <si>
    <t>Please attach invoices for frac. tank rental, transport costs, and fluid disposal</t>
  </si>
  <si>
    <t>MMPE Unit</t>
  </si>
  <si>
    <t>System Setup</t>
  </si>
  <si>
    <t>Associated</t>
  </si>
  <si>
    <t>Event</t>
  </si>
  <si>
    <t>Rental Rate</t>
  </si>
  <si>
    <t>Equip/Hrs</t>
  </si>
  <si>
    <t>Supervision /</t>
  </si>
  <si>
    <t>EQ / OP</t>
  </si>
  <si>
    <t>Report</t>
  </si>
  <si>
    <t>Preapproval</t>
  </si>
  <si>
    <t>(# of wk/mo)</t>
  </si>
  <si>
    <t>Approved</t>
  </si>
  <si>
    <t>No.</t>
  </si>
  <si>
    <t>Table A:  Total MMPE Unit Mobe / Rental / Operation Costs</t>
  </si>
  <si>
    <t>First</t>
  </si>
  <si>
    <t>Second</t>
  </si>
  <si>
    <t>&gt;10,000</t>
  </si>
  <si>
    <t>Gallons</t>
  </si>
  <si>
    <t>FLUIDS COST</t>
  </si>
  <si>
    <t>Table B:  Total Fluid Storage &amp; Disposal</t>
  </si>
  <si>
    <t>Total Cost From Tables "A"+"B"(Task 7.420)</t>
  </si>
  <si>
    <t>Maximum rate is $1,185.00 per site</t>
  </si>
  <si>
    <t>Preapp /</t>
  </si>
  <si>
    <t>TA No</t>
  </si>
  <si>
    <t>Reimbursable maximum based on 'Low-bid'.</t>
  </si>
  <si>
    <t>Attach SECONDARY FORM Sec-J to document all bidded costs.</t>
  </si>
  <si>
    <r>
      <t>Maximum rate is</t>
    </r>
    <r>
      <rPr>
        <b/>
        <sz val="9"/>
        <rFont val="Times New Roman"/>
        <family val="1"/>
      </rPr>
      <t xml:space="preserve"> </t>
    </r>
    <r>
      <rPr>
        <sz val="9"/>
        <rFont val="Times New Roman"/>
        <family val="1"/>
      </rPr>
      <t>$93.00 per hour onsite.</t>
    </r>
  </si>
  <si>
    <t xml:space="preserve">Hourly units apply only to onsite supervision/inspection of installation.  Standby time is not covered. </t>
  </si>
  <si>
    <t>Cannot exceed 8-hrs each for first and last days, plus 8-hrs per week for each week of the installation event.</t>
  </si>
  <si>
    <t>Use Task 12.050 for travel costs.</t>
  </si>
  <si>
    <t>Total Consultant</t>
  </si>
  <si>
    <t xml:space="preserve">Total Maintenance </t>
  </si>
  <si>
    <r>
      <t>Maximum rate is</t>
    </r>
    <r>
      <rPr>
        <b/>
        <sz val="9"/>
        <rFont val="Times New Roman"/>
        <family val="1"/>
      </rPr>
      <t xml:space="preserve"> </t>
    </r>
    <r>
      <rPr>
        <sz val="9"/>
        <rFont val="Times New Roman"/>
        <family val="1"/>
      </rPr>
      <t>$93.00 per hour onsite (Crew rate).</t>
    </r>
  </si>
  <si>
    <t>Hours</t>
  </si>
  <si>
    <t>Rate</t>
  </si>
  <si>
    <t>Costs from Secondary</t>
  </si>
  <si>
    <t>(See Form Sec-E)</t>
  </si>
  <si>
    <t>Hourly units apply only to active onsite efforts.  Standby time is not covered. Use Task 12.050 for travel costs.</t>
  </si>
  <si>
    <t>Total O&amp;M Expenses</t>
  </si>
  <si>
    <t>Reimbursable maximum based on actual vendor 'costs'.</t>
  </si>
  <si>
    <t>from Secondary</t>
  </si>
  <si>
    <t>Only actual costs from direct vendors may be reimbursed.  No consultant markup is allowed.</t>
  </si>
  <si>
    <t>Initial Site Evaluation to Measure and Monitor Vapors</t>
  </si>
  <si>
    <r>
      <t>Maximum rate is</t>
    </r>
    <r>
      <rPr>
        <b/>
        <sz val="9"/>
        <rFont val="Times New Roman"/>
        <family val="1"/>
      </rPr>
      <t xml:space="preserve"> </t>
    </r>
    <r>
      <rPr>
        <sz val="9"/>
        <rFont val="Times New Roman"/>
        <family val="1"/>
      </rPr>
      <t>$540.00 per site.</t>
    </r>
  </si>
  <si>
    <t>County / City /</t>
  </si>
  <si>
    <t>Rank/Name of</t>
  </si>
  <si>
    <t>Response</t>
  </si>
  <si>
    <t>Fire District Name</t>
  </si>
  <si>
    <t>Fire Dept Responder</t>
  </si>
  <si>
    <t>Task Requires Documentation of Fire Marshal / Fire Department evaluation of vapor accumulation. (See 2017 RRD)</t>
  </si>
  <si>
    <t>Leasor</t>
  </si>
  <si>
    <t>Lease</t>
  </si>
  <si>
    <t>Attach SECONDARY FORM Sec-J to document all bidded and lease costs.</t>
  </si>
  <si>
    <t>Total lifetime lease costs cannot exceed the original bid purchase price estimate.</t>
  </si>
  <si>
    <t>Consultant /</t>
  </si>
  <si>
    <t>Assoc. Report</t>
  </si>
  <si>
    <t>Hours Onsite*</t>
  </si>
  <si>
    <t xml:space="preserve">Preapproval </t>
  </si>
  <si>
    <t>Task / Date</t>
  </si>
  <si>
    <t>of Work</t>
  </si>
  <si>
    <t>(Crew-hours)</t>
  </si>
  <si>
    <t>COST</t>
  </si>
  <si>
    <t>EVENT 1</t>
  </si>
  <si>
    <t>EVENT 2</t>
  </si>
  <si>
    <t>EVENT 3</t>
  </si>
  <si>
    <t>EVENT 4</t>
  </si>
  <si>
    <t>EVENT 5</t>
  </si>
  <si>
    <t>EVENT 6</t>
  </si>
  <si>
    <t>EVENT 7</t>
  </si>
  <si>
    <t>EVENT 8</t>
  </si>
  <si>
    <t>EVENT 9</t>
  </si>
  <si>
    <t>EVENT 10</t>
  </si>
  <si>
    <t>This Task Requires Preapproval.</t>
  </si>
  <si>
    <t xml:space="preserve">Total Costs for Task 2.141: </t>
  </si>
  <si>
    <t>Note: Typical onsite maintenance labor costs should average ~3 hours per month.</t>
  </si>
  <si>
    <t>(Move Total to Primary Form Under Corresponding Task Code)</t>
  </si>
  <si>
    <t>O&amp;M Supplies</t>
  </si>
  <si>
    <t>&amp; Materials</t>
  </si>
  <si>
    <t>Purchase</t>
  </si>
  <si>
    <t>Vendor Name &amp; Description of Expenses</t>
  </si>
  <si>
    <t>Invoice No.</t>
  </si>
  <si>
    <t xml:space="preserve">Total Costs for Task 2.150: </t>
  </si>
  <si>
    <t>TASK 2.281/2.282 - Initial Sorbent Boom / Pad Maintenance</t>
  </si>
  <si>
    <t>Note: Unless related to an immediate emergency response surface water product recovery effort,</t>
  </si>
  <si>
    <t>Total Cost for Task 2.281/2:</t>
  </si>
  <si>
    <t>this Task Requires Preapproval.</t>
  </si>
  <si>
    <t>TASK 2.290 - Cost for Booms / Other Sorbents</t>
  </si>
  <si>
    <t>Total Cost for Task 2.290:</t>
  </si>
  <si>
    <t>* Active Field time only.  Standby time is not covered.  Travel time is included in applicable mileage/mobilization tasks.</t>
  </si>
  <si>
    <t>P-2d - PRIMARY FORM - SECTION TWO -  SORBENT BOOM MAINTENANCE</t>
  </si>
  <si>
    <t>Sorbent Boom Maintenance</t>
  </si>
  <si>
    <t>Boom &amp; Sorbent Sock Maintenance (Labor)</t>
  </si>
  <si>
    <r>
      <t>Maximum rate is</t>
    </r>
    <r>
      <rPr>
        <b/>
        <sz val="9"/>
        <rFont val="Times New Roman"/>
        <family val="1"/>
      </rPr>
      <t xml:space="preserve"> </t>
    </r>
    <r>
      <rPr>
        <sz val="9"/>
        <rFont val="Times New Roman"/>
        <family val="1"/>
      </rPr>
      <t>$30.00 per Sock.</t>
    </r>
  </si>
  <si>
    <t>Labor Costs from</t>
  </si>
  <si>
    <t>Secondary Form Sec-E</t>
  </si>
  <si>
    <t>If not related to an emergency response surface water product recovery event, this Task Requires Preapproval.</t>
  </si>
  <si>
    <t>Attach SECONDARY FORM Sec-E to document all Sorbent Boom Maintenance labor costs.</t>
  </si>
  <si>
    <t>Surface Boom &amp; Sorbent Sock Maintenance (Labor)</t>
  </si>
  <si>
    <r>
      <t>Maximum rate is</t>
    </r>
    <r>
      <rPr>
        <b/>
        <sz val="9"/>
        <rFont val="Times New Roman"/>
        <family val="1"/>
      </rPr>
      <t xml:space="preserve"> </t>
    </r>
    <r>
      <rPr>
        <sz val="9"/>
        <rFont val="Times New Roman"/>
        <family val="1"/>
      </rPr>
      <t>$120.00 per hour onsite (Crew rate).</t>
    </r>
  </si>
  <si>
    <t>Cost for Booms and Sorbent Materials</t>
  </si>
  <si>
    <t>Total Boom/Sorbent</t>
  </si>
  <si>
    <t>Costs from</t>
  </si>
  <si>
    <t>Attach SECONDARY FORM Sec-E to document all boom and sorbent material expenses.</t>
  </si>
  <si>
    <r>
      <t>Maximum rate is</t>
    </r>
    <r>
      <rPr>
        <b/>
        <sz val="9"/>
        <rFont val="Times New Roman"/>
        <family val="1"/>
      </rPr>
      <t xml:space="preserve"> </t>
    </r>
    <r>
      <rPr>
        <sz val="9"/>
        <rFont val="Times New Roman"/>
        <family val="1"/>
      </rPr>
      <t>$50.00 per drum</t>
    </r>
  </si>
  <si>
    <t>Drum</t>
  </si>
  <si>
    <t>Drum Vendor</t>
  </si>
  <si>
    <t>P-2e - PRIMARY FORM - SECTION TWO - INITIAL ABATEMENT ACTIONS</t>
  </si>
  <si>
    <t>UST Closure / Initial Abatement</t>
  </si>
  <si>
    <t xml:space="preserve">UST Closure Setup / Recon / Planning </t>
  </si>
  <si>
    <t>Secondary Form Sec-A.1</t>
  </si>
  <si>
    <t>Tracking Purposes only.  Task is Not Reimbursable.  Attach SECONDARY FORM Sec-A.1.</t>
  </si>
  <si>
    <t>UST Closure Notice of Intent Form (NOI)</t>
  </si>
  <si>
    <t>Removal and Disposal of UST System and Contents</t>
  </si>
  <si>
    <t>Asphalt/Concrete/Over-burden Removal for UST Closure</t>
  </si>
  <si>
    <t>Asphalt/Concrete/Over-burden Replacement for UST Closure</t>
  </si>
  <si>
    <t>Total Backfill</t>
  </si>
  <si>
    <r>
      <t>Maximum rate is</t>
    </r>
    <r>
      <rPr>
        <b/>
        <sz val="9"/>
        <rFont val="Times New Roman"/>
        <family val="1"/>
      </rPr>
      <t xml:space="preserve"> </t>
    </r>
    <r>
      <rPr>
        <sz val="9"/>
        <rFont val="Times New Roman"/>
        <family val="1"/>
      </rPr>
      <t>$16.00 per ton.</t>
    </r>
  </si>
  <si>
    <t>from Form Sec-A.1</t>
  </si>
  <si>
    <t>Attach SECONDARY FORM Sec-A.1 to document all Initial Abatement Action backfill costs.</t>
  </si>
  <si>
    <t>Attach vendor invoice to Secondary Form Sec-A.1 to document actual costs / volume of fill material used.</t>
  </si>
  <si>
    <t>Total Transport/Disposal</t>
  </si>
  <si>
    <t>Attach SECONDARY FORM Sec-A.1 to document all Initial Abatement Action Disposal costs.</t>
  </si>
  <si>
    <t>Attach weighmaster sealed weight tickets and waste manifests to Secondary Form Sec-A.1 to document actual tonnage disposed.</t>
  </si>
  <si>
    <t>P-2f - PRIMARY FORM - SECTION TWO - LIMITED SITE ASSESSMENTS</t>
  </si>
  <si>
    <t>Limited Site Assessment</t>
  </si>
  <si>
    <t>Phase I Limited Site Assessment (Full)</t>
  </si>
  <si>
    <t>Total LSA-I Costs</t>
  </si>
  <si>
    <t>Maximum rates as listed in SECONDARY FORM Sec-C.1</t>
  </si>
  <si>
    <t>on Form Sec-C.1</t>
  </si>
  <si>
    <t>Attach SECONDARY FORM Sec-C.1 to document all Phase I Limited Site Assessment costs.</t>
  </si>
  <si>
    <t>Attach laboratory and driller invoicing to Secondary Form Sec-C.1 to document actual analytical and drilling costs.</t>
  </si>
  <si>
    <t>Total LSA-II Costs</t>
  </si>
  <si>
    <t>Maximum rates as listed in SECONDARY FORM Sec-C.2</t>
  </si>
  <si>
    <t>on Form Sec-C.2</t>
  </si>
  <si>
    <t>Applicable only at select Commercial UST release sites.  See STIRA Guidelines for details.</t>
  </si>
  <si>
    <t>Attach SECONDARY FORM Sec-C.2 to document all Phase II Limited Site Assessment costs.</t>
  </si>
  <si>
    <t>Attach laboratory and driller invoicing to Secondary Form Sec-C.2 to document actual analytical and drilling costs.</t>
  </si>
  <si>
    <t>Phase I Limited Site Assessment (utilizing IAA Groundwater Assessment)</t>
  </si>
  <si>
    <t>Total LSA-I (IAA GW)</t>
  </si>
  <si>
    <t>Maximum rates as listed in SECONDARY FORM Sec-C.3</t>
  </si>
  <si>
    <t>Costs on Form Sec-C.3</t>
  </si>
  <si>
    <t>Attach SECONDARY FORM Sec-C.3 to document all Phase I LSA costs for sites with IAA groundwater assessment.</t>
  </si>
  <si>
    <t>Applicable where groundwater assessment has already been completed as part of the Initial Abatement Actions (See Sec-A.2 or Sec-B (Part 2))</t>
  </si>
  <si>
    <t>Soil borings costs may be reimbursable where required by the Regional Office for vertical extent contaminant delineation in soils.</t>
  </si>
  <si>
    <t>Attach laboratory and driller invoicing to Secondary Form Sec-C.3 to document actual analytical and drilling costs.</t>
  </si>
  <si>
    <t>P-3a - PRIMARY FORM - SECTION THREE - PRE-DRILLING TASKS</t>
  </si>
  <si>
    <t>Pre-Drilling Tasks</t>
  </si>
  <si>
    <t>Max Rate not to exceed $500.</t>
  </si>
  <si>
    <t>Consultant/Subcon</t>
  </si>
  <si>
    <t>Cost for Utility Clearance (Private Subcontractor)</t>
  </si>
  <si>
    <t>Reimbursment based on actual subcon cost.  If pre-approved, consultant may claim 12.050.</t>
  </si>
  <si>
    <t>Locator</t>
  </si>
  <si>
    <t>Utility Locator</t>
  </si>
  <si>
    <t>Sec Form</t>
  </si>
  <si>
    <t>or TA No.</t>
  </si>
  <si>
    <t>Attach SECONDARY FORM Sec-A.1 to document utility survey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</si>
  <si>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t>
    </r>
  </si>
  <si>
    <t>Task is intended for subcontracted location and flagging of new private utilities installed since last utility survey performed onsite.</t>
  </si>
  <si>
    <t>Task not applicable for free One-Call service, or for soft-boring techniques (air or water knife, vacuum, hand auger, etc. - See Tasks 3.111-3.117.)</t>
  </si>
  <si>
    <t xml:space="preserve">Consultant oversight pre-approved if on a separate date from the actual drilling/excav event (consultant time under relevant supervision tasks.) </t>
  </si>
  <si>
    <t>P-3b - PRIMARY FORM - SECTION THREE - MULTI-PHASE DRILLING</t>
  </si>
  <si>
    <t>Multi-Phase Drilling</t>
  </si>
  <si>
    <t>Consultant Supervision of Drilling Field Work</t>
  </si>
  <si>
    <t>Total Drilling Superv.</t>
  </si>
  <si>
    <t>on Secondary Form(s):</t>
  </si>
  <si>
    <t>Sec-A.2</t>
  </si>
  <si>
    <t>Sec-F</t>
  </si>
  <si>
    <t>Attach SECONDARY FORM Sec-A.2 to document Drilling Supervision as part of a Commercial Initial Abatement Action event.</t>
  </si>
  <si>
    <t>If not included in the Initial Abatement Action Secondary Forms, this Task requires Preapproval.  Attach SECONDARY FORM Sec-F.</t>
  </si>
  <si>
    <t xml:space="preserve">Task does not cover self-supervision by licensed driller (included in the drilling tasks below), or supervision of hand &amp; power-augered soil borings.  </t>
  </si>
  <si>
    <t>Task covers all consulting costs associated with the supervision of boring advancement and/or installation of wells (travel, office coordination, etc.).</t>
  </si>
  <si>
    <t>Costs for Soil Boring (Code HA or SB)</t>
  </si>
  <si>
    <t>Total Soil Boring</t>
  </si>
  <si>
    <r>
      <t>Maximum rate is</t>
    </r>
    <r>
      <rPr>
        <b/>
        <sz val="9"/>
        <rFont val="Times New Roman"/>
        <family val="1"/>
      </rPr>
      <t xml:space="preserve"> </t>
    </r>
    <r>
      <rPr>
        <sz val="9"/>
        <rFont val="Times New Roman"/>
        <family val="1"/>
      </rPr>
      <t>$20.00 per foot.</t>
    </r>
  </si>
  <si>
    <t>on Form Sec-F</t>
  </si>
  <si>
    <t>Attach boring log and driller's invoice to Secondary Form Sec-F to document actual footage bored.</t>
  </si>
  <si>
    <t>Dry wells may be claimed as 'soil borings' under the actual preapproved well drilling task at a rate not to exceed the maximum for 3.111 ($20/ft).</t>
  </si>
  <si>
    <t>Costs for 1-Inch Well Installation (Code 1A)</t>
  </si>
  <si>
    <t>Total 1-Inch Well Costs</t>
  </si>
  <si>
    <r>
      <t>Maximum rate is</t>
    </r>
    <r>
      <rPr>
        <b/>
        <sz val="9"/>
        <rFont val="Times New Roman"/>
        <family val="1"/>
      </rPr>
      <t xml:space="preserve"> </t>
    </r>
    <r>
      <rPr>
        <sz val="9"/>
        <rFont val="Times New Roman"/>
        <family val="1"/>
      </rPr>
      <t>$40.00 per foot.</t>
    </r>
  </si>
  <si>
    <t>Attach SECONDARY FORM Sec-A.2 to document Drilling as part of a Commercial Initial Abatement Action event.</t>
  </si>
  <si>
    <t>Attach boring logs, well construction records and driller invoicing to document actual drilling footage and costs.</t>
  </si>
  <si>
    <t>Task does not cover well installation via Direct Push technology (See Task 3.116 below)</t>
  </si>
  <si>
    <t>Costs for 2-Inch Well Installation (Code 2A)</t>
  </si>
  <si>
    <t>Total 2-Inch Well Costs</t>
  </si>
  <si>
    <r>
      <t>Maximum rate is</t>
    </r>
    <r>
      <rPr>
        <b/>
        <sz val="9"/>
        <rFont val="Times New Roman"/>
        <family val="1"/>
      </rPr>
      <t xml:space="preserve"> </t>
    </r>
    <r>
      <rPr>
        <sz val="9"/>
        <rFont val="Times New Roman"/>
        <family val="1"/>
      </rPr>
      <t>$50.00 per foot.</t>
    </r>
  </si>
  <si>
    <t>Task does not cover well installation via Direct Push technology (See Task 3.117 below)</t>
  </si>
  <si>
    <t>Costs for 4-Inch Well Installation (Code 4A)</t>
  </si>
  <si>
    <t>Total 4-Inch Well Costs</t>
  </si>
  <si>
    <r>
      <t>Maximum rate is</t>
    </r>
    <r>
      <rPr>
        <b/>
        <sz val="9"/>
        <rFont val="Times New Roman"/>
        <family val="1"/>
      </rPr>
      <t xml:space="preserve"> </t>
    </r>
    <r>
      <rPr>
        <sz val="9"/>
        <rFont val="Times New Roman"/>
        <family val="1"/>
      </rPr>
      <t>$60.00 per foot.</t>
    </r>
  </si>
  <si>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</si>
  <si>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Costs for Type-III Telescoping Well Installation (Code T3)</t>
  </si>
  <si>
    <t>Total Type-III Well Costs</t>
  </si>
  <si>
    <r>
      <t>Maximum rate is</t>
    </r>
    <r>
      <rPr>
        <b/>
        <sz val="9"/>
        <rFont val="Times New Roman"/>
        <family val="1"/>
      </rPr>
      <t xml:space="preserve"> </t>
    </r>
    <r>
      <rPr>
        <sz val="9"/>
        <rFont val="Times New Roman"/>
        <family val="1"/>
      </rPr>
      <t>$75.00 per foot.</t>
    </r>
  </si>
  <si>
    <t>Costs for 1-Inch Well Installation via Direct Push Technology (Code 1P)</t>
  </si>
  <si>
    <t>Total 1-Inch DPT Well</t>
  </si>
  <si>
    <r>
      <t>Maximum rate is</t>
    </r>
    <r>
      <rPr>
        <b/>
        <sz val="9"/>
        <rFont val="Times New Roman"/>
        <family val="1"/>
      </rPr>
      <t xml:space="preserve"> </t>
    </r>
    <r>
      <rPr>
        <sz val="9"/>
        <rFont val="Times New Roman"/>
        <family val="1"/>
      </rPr>
      <t>$25.00 per foot.</t>
    </r>
  </si>
  <si>
    <t>Costs on Sec Form(s):</t>
  </si>
  <si>
    <t>Costs for 2-Inch Well Installation via Direct Push Technology (Code 2P)</t>
  </si>
  <si>
    <r>
      <t>Maximum rate is</t>
    </r>
    <r>
      <rPr>
        <b/>
        <sz val="9"/>
        <rFont val="Times New Roman"/>
        <family val="1"/>
      </rPr>
      <t xml:space="preserve"> </t>
    </r>
    <r>
      <rPr>
        <sz val="9"/>
        <rFont val="Times New Roman"/>
        <family val="1"/>
      </rPr>
      <t>$35.00 per foot.</t>
    </r>
  </si>
  <si>
    <t>Sec-F - SECONDARY FORM - DRILLING SUPERVISION AND DRILLING SUBCONTRACTOR COSTS</t>
  </si>
  <si>
    <t>TASK 3.101 - Drilling Supervision</t>
  </si>
  <si>
    <t>Drilling</t>
  </si>
  <si>
    <t xml:space="preserve">Drilling </t>
  </si>
  <si>
    <t>Total</t>
  </si>
  <si>
    <t>Superv.</t>
  </si>
  <si>
    <t>Well Const. &amp;</t>
  </si>
  <si>
    <t>Supervisor</t>
  </si>
  <si>
    <t>Time</t>
  </si>
  <si>
    <t>Footage</t>
  </si>
  <si>
    <t>Boring Logs</t>
  </si>
  <si>
    <t>Attached ?</t>
  </si>
  <si>
    <r>
      <t>Code</t>
    </r>
    <r>
      <rPr>
        <b/>
        <vertAlign val="superscript"/>
        <sz val="10"/>
        <rFont val="Arial"/>
        <family val="2"/>
      </rPr>
      <t>2</t>
    </r>
  </si>
  <si>
    <t>Subtotal Cost</t>
  </si>
  <si>
    <t>Total Cost - Task 3.101</t>
  </si>
  <si>
    <t>TASK #</t>
  </si>
  <si>
    <r>
      <t>- Soil Boring / Well Drilling Tasks</t>
    </r>
    <r>
      <rPr>
        <b/>
        <sz val="10"/>
        <rFont val="Times New Roman"/>
        <family val="1"/>
      </rPr>
      <t xml:space="preserve"> </t>
    </r>
    <r>
      <rPr>
        <i/>
        <sz val="10"/>
        <rFont val="Times New Roman"/>
        <family val="1"/>
      </rPr>
      <t>(Enter applicable Drilling Task Number - 3.111, 3.112, etc.)</t>
    </r>
  </si>
  <si>
    <t>Boring /</t>
  </si>
  <si>
    <t>Depth to</t>
  </si>
  <si>
    <t>Diameter</t>
  </si>
  <si>
    <t>Depth</t>
  </si>
  <si>
    <t>Rig</t>
  </si>
  <si>
    <t>Water</t>
  </si>
  <si>
    <t>Interval</t>
  </si>
  <si>
    <t>ID</t>
  </si>
  <si>
    <t>(in)</t>
  </si>
  <si>
    <t>Type</t>
  </si>
  <si>
    <r>
      <t>(ft bgs)</t>
    </r>
    <r>
      <rPr>
        <vertAlign val="superscript"/>
        <sz val="8"/>
        <rFont val="Arial"/>
        <family val="2"/>
      </rPr>
      <t>3</t>
    </r>
  </si>
  <si>
    <t>(ft bgs)</t>
  </si>
  <si>
    <t>Total Cost -</t>
  </si>
  <si>
    <t>2. Drilling Method Codes may be obtained from the 2017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</si>
  <si>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</si>
  <si>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2017 RRD Scope of Work Document for additional details.</t>
  </si>
  <si>
    <t xml:space="preserve">Drill Rig Mobe (3.398) </t>
  </si>
  <si>
    <t>Drilling Crew Per Diem (Task 12.030)</t>
  </si>
  <si>
    <t xml:space="preserve">Event </t>
  </si>
  <si>
    <t>Count of</t>
  </si>
  <si>
    <t>Crew</t>
  </si>
  <si>
    <t xml:space="preserve">Preapp / </t>
  </si>
  <si>
    <t>Overnight</t>
  </si>
  <si>
    <t>Stays</t>
  </si>
  <si>
    <t>Total Cost - Task 3.398</t>
  </si>
  <si>
    <t>Total Cost - Task 12.030</t>
  </si>
  <si>
    <t>Drilling Mobe may not be charged on consecutive days in lieu of crew overnight stays (Task 12.030)</t>
  </si>
  <si>
    <t>Only one mobe event may be charged for all mobilized equipment per event (i.e., separate charges are not allowed for each day or each vehicle/rig/crew-member/etc.)</t>
  </si>
  <si>
    <t>Overnight stays for day-early arrival / day-late departure allowed only as part of a multi-event 'milk run', with mobilization expenses reduced accordingly.</t>
  </si>
  <si>
    <t>P-3c - PRIMARY FORM - SECTION THREE - SPECIALTY / MISCELLANEOUS DRILLING COSTS</t>
  </si>
  <si>
    <t>Specialty Drilling</t>
  </si>
  <si>
    <t>Cost for Specialty Drilling (Code S)</t>
  </si>
  <si>
    <t>Includes DOT acess Agreements</t>
  </si>
  <si>
    <t>Miscellaneous Drilling Costs</t>
  </si>
  <si>
    <t>Surveying Top of Well Casing Elevations</t>
  </si>
  <si>
    <r>
      <t>Maximum rate is</t>
    </r>
    <r>
      <rPr>
        <b/>
        <sz val="9"/>
        <rFont val="Times New Roman"/>
        <family val="1"/>
      </rPr>
      <t xml:space="preserve"> </t>
    </r>
    <r>
      <rPr>
        <sz val="9"/>
        <rFont val="Times New Roman"/>
        <family val="1"/>
      </rPr>
      <t>$80.00 per well.</t>
    </r>
  </si>
  <si>
    <t xml:space="preserve">Total Number </t>
  </si>
  <si>
    <t>Surveyed</t>
  </si>
  <si>
    <t>of Wells</t>
  </si>
  <si>
    <t>Task may not be claimed with other surveyor/mapping Task 6.173, or for wells surveyed under the LSA Tasks 2.600, 2.610, or 2.620.</t>
  </si>
  <si>
    <t>Drilling Rig Mobilization</t>
  </si>
  <si>
    <t>Total Rig Mobe Costs</t>
  </si>
  <si>
    <t>Attach SECONDARY FORM Sec-A.2 to document Drill Rig Mobilization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</si>
  <si>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</si>
  <si>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r>
      <t>Maximum rate is</t>
    </r>
    <r>
      <rPr>
        <b/>
        <sz val="9"/>
        <rFont val="Times New Roman"/>
        <family val="1"/>
      </rPr>
      <t xml:space="preserve"> </t>
    </r>
    <r>
      <rPr>
        <sz val="9"/>
        <rFont val="Times New Roman"/>
        <family val="1"/>
      </rPr>
      <t>$6.00 per foot.</t>
    </r>
  </si>
  <si>
    <t>per Foot</t>
  </si>
  <si>
    <t>Task not applicable for soil boring abandonment.</t>
  </si>
  <si>
    <t>Unless otherwise specifically authorized due to extreme abandonment footage, use Task 12.050 for driller travel costs.</t>
  </si>
  <si>
    <t>P-4a - PRIMARY FORM - SECTION FOUR - SAMPLING AND ANALYTICAL</t>
  </si>
  <si>
    <t>Sampling and Analytical Costs</t>
  </si>
  <si>
    <t xml:space="preserve">Costs for Sampling a Monitoring Well </t>
  </si>
  <si>
    <t>Total Well Sampling Costs</t>
  </si>
  <si>
    <t>Sec-G</t>
  </si>
  <si>
    <t>Attach SECONDARY FORM Sec-A.2 to document Monitoring Well Sampling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</si>
  <si>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</si>
  <si>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Dry wells may be claimed as 'water level measurements only' under the actual preapproved sampling task at a rate not to exceed the 4.090 #810 max.</t>
  </si>
  <si>
    <t xml:space="preserve">Costs for Sampling Water Supply Wells </t>
  </si>
  <si>
    <t>Total Supply Well Costs</t>
  </si>
  <si>
    <t>If any other sampling is done on the same day, only the lower amount is allowed.</t>
  </si>
  <si>
    <t>Attach SECONDARY FORM Sec-A.2 and IM Authorization to document Supply Well Sampling as part of a Commercial IAA event.</t>
  </si>
  <si>
    <t>May be allowed without Preapproval during the LSA with documentation of IM Authorization (where essential to the IM's Risk Ranking evaluation.)</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</si>
  <si>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</si>
  <si>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Document impacted well and POE sampling costs (applied to the Third Party Deductible) using Task 4.045 below.</t>
  </si>
  <si>
    <t>Costs for Sampling Contaminated Water Supply Wells (Third Party Costs)</t>
  </si>
  <si>
    <r>
      <t>Task requires Preapproval</t>
    </r>
    <r>
      <rPr>
        <i/>
        <sz val="9"/>
        <rFont val="Times New Roman"/>
        <family val="1"/>
      </rPr>
      <t xml:space="preserve">.  </t>
    </r>
    <r>
      <rPr>
        <b/>
        <i/>
        <sz val="9"/>
        <rFont val="Times New Roman"/>
        <family val="1"/>
      </rPr>
      <t>Attach SECONDARY FORM Sec-G.</t>
    </r>
  </si>
  <si>
    <t>Document associated impacted well and POE analytical costs under Task 4.095 (applied to the Third Party Deductible) via Secondary Form Sec-H.</t>
  </si>
  <si>
    <t>Costs for Sampling Surface Water</t>
  </si>
  <si>
    <t>Total Surface Water Sampling</t>
  </si>
  <si>
    <t>Attach SECONDARY FORM Sec-A.2 and IM Authorization to document Surface Water Sampling as part of a Commercial IAA event.</t>
  </si>
  <si>
    <t xml:space="preserve">Sec-G - SECONDARY FORM - SAMPLE COLLECTION </t>
  </si>
  <si>
    <t>Well (Tasks 4.031, 4.041&amp; 4.045) and Surface Water (Task 4.051) Sampling</t>
  </si>
  <si>
    <t>TASK 4.031 - Monitoring Well Sampling</t>
  </si>
  <si>
    <t>Sampled/Gauged</t>
  </si>
  <si>
    <t>Well/Point</t>
  </si>
  <si>
    <t>Wells/Points</t>
  </si>
  <si>
    <t>Identification #'s</t>
  </si>
  <si>
    <t>Task does not include water level record events only.  Use Task 4.090 Code #810.</t>
  </si>
  <si>
    <t>Total Sampling Costs - Task 4.031</t>
  </si>
  <si>
    <t xml:space="preserve">Not applicable for wells with detectable free product.  Use Task 2.087 for free product measurements. </t>
  </si>
  <si>
    <t>TASK 4.041 - Water Supply Well Sampling</t>
  </si>
  <si>
    <t>Task covers well purging and sampling.</t>
  </si>
  <si>
    <t>Total Sampling Costs - Task 4.041</t>
  </si>
  <si>
    <t>Task covers well purging and sampling, including influent/effluent sets from POE systems.</t>
  </si>
  <si>
    <t>Total Sampling Costs - Task 4.045</t>
  </si>
  <si>
    <t>TASK 4.051 - Surface Water Sampling</t>
  </si>
  <si>
    <t>Total Sampling Costs - Task 4.051</t>
  </si>
  <si>
    <t>TASK 4.071 - Soil Vapor Intrusion Sampling</t>
  </si>
  <si>
    <t>Task covers purging and collection of all sample sets needed.</t>
  </si>
  <si>
    <t>Total Sampling Costs - Task 4.071</t>
  </si>
  <si>
    <t>P-4b - PRIMARY FORM - SECTION FOUR - SAMPLING AND ANALYTICAL (cont.)</t>
  </si>
  <si>
    <t>Sampling and Analytical Costs (cont.)</t>
  </si>
  <si>
    <t>Costs for Sampling Soil Gas for Vapor Intrusion (VI)</t>
  </si>
  <si>
    <t>Total Inf/Eff Sampling</t>
  </si>
  <si>
    <r>
      <t>Maximum rate is</t>
    </r>
    <r>
      <rPr>
        <b/>
        <sz val="9"/>
        <rFont val="Times New Roman"/>
        <family val="1"/>
      </rPr>
      <t xml:space="preserve"> 60.00 per sample</t>
    </r>
    <r>
      <rPr>
        <sz val="9"/>
        <rFont val="Times New Roman"/>
        <family val="1"/>
      </rPr>
      <t>.</t>
    </r>
  </si>
  <si>
    <t>Costs on Form Sec-G</t>
  </si>
  <si>
    <t>Task Requires Preapproval.   Attach SECONDARY FORM Sec-G.</t>
  </si>
  <si>
    <t>Costs for Analytical</t>
  </si>
  <si>
    <t>Total Analytical &amp; Shipping</t>
  </si>
  <si>
    <t>Maximum rates vary based on applicable analytical code</t>
  </si>
  <si>
    <t>Sec-A.1</t>
  </si>
  <si>
    <t>Sec-H (4.090)</t>
  </si>
  <si>
    <t>Attach SECONDARY FORM Sec-A.1/A.2 (and IM Authorization if required) to document Analytical costs as part of a Commercial IAA event.</t>
  </si>
  <si>
    <t>May be allowed for Tasks 4.041 &amp; 4.051 (only) during the LSA with documentation of IM Authorization (if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</si>
  <si>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</si>
  <si>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Costs for Analytical Shipping</t>
  </si>
  <si>
    <t>Supported by Shipping Invoice.</t>
  </si>
  <si>
    <t>If cost is inluded by lab in analytical costs, may not be claimed.</t>
  </si>
  <si>
    <t>Sec-H (4.091)</t>
  </si>
  <si>
    <t>Sec-H (4.095)</t>
  </si>
  <si>
    <t>This Task requires Preapproval.  Attach SECONDARY FORM Sec-H.</t>
  </si>
  <si>
    <t>Use separate SECONDARY FORM Sec-H forms for Tasks 4.090 and 4.095.</t>
  </si>
  <si>
    <t>Supported by Shipping Invoice</t>
  </si>
  <si>
    <t>Sec-H (4.096)</t>
  </si>
  <si>
    <t>Sec-H - SECONDARY FORM - ANALYTICAL COSTS</t>
  </si>
  <si>
    <t>Costs for Analytical and Shipping</t>
  </si>
  <si>
    <t>Applicable Task (4.090, 91, 95, or 96):</t>
  </si>
  <si>
    <t>Lab</t>
  </si>
  <si>
    <t>Cost for</t>
  </si>
  <si>
    <t>Invoice</t>
  </si>
  <si>
    <t>Analytical</t>
  </si>
  <si>
    <t>(STF Code #)</t>
  </si>
  <si>
    <t>Samples</t>
  </si>
  <si>
    <t>Each Sample</t>
  </si>
  <si>
    <t>Number(s)</t>
  </si>
  <si>
    <t>Total Analytical Costs</t>
  </si>
  <si>
    <t>* Please document any costs that apply against the Third Party Deductible for monitoring impacted water supply wells on a separate copy of Sec-H.</t>
  </si>
  <si>
    <t>** List 'LSA' as the TA number for any 4.041 or 4.051 analytical sets done at the IM's request during the LSA.  Attach documentation of IM request.</t>
  </si>
  <si>
    <t>Costs for Shipping/Handling</t>
  </si>
  <si>
    <t>Shipping</t>
  </si>
  <si>
    <t>* Attach shipping company invoices or laboratory courier fee invoices</t>
  </si>
  <si>
    <t>Total Shipping Costs</t>
  </si>
  <si>
    <t>Total Analytical &amp; Shipping Costs - Task 4.090</t>
  </si>
  <si>
    <t>P-5 - PRIMARY FORM - SECTION FIVE - FIELD TESTING AND EVALUATION</t>
  </si>
  <si>
    <t xml:space="preserve"> </t>
  </si>
  <si>
    <t>Field Testing and Evaluation</t>
  </si>
  <si>
    <t>Maximum rate is $1,300.00 per event.</t>
  </si>
  <si>
    <t>Maximum rate is $2,150.00 per event.</t>
  </si>
  <si>
    <t>12-Hour Aquifer Test</t>
  </si>
  <si>
    <t>Maximum rate is $3,150.00 per event.</t>
  </si>
  <si>
    <t>Soil Vapor Extraction Pilot Test</t>
  </si>
  <si>
    <t>Maximum rate is $3,050.00 per event.</t>
  </si>
  <si>
    <t>In Situ Air Sparge Pilot Test</t>
  </si>
  <si>
    <t>Maximum rate is $3,500.00 per event.</t>
  </si>
  <si>
    <t>Contaminant Fate and Transport Modeling</t>
  </si>
  <si>
    <t>Maximum rate is $2,800.00 per event.</t>
  </si>
  <si>
    <t>Reimbursable maximum based on 'cost'.</t>
  </si>
  <si>
    <t>Subcontractor Name</t>
  </si>
  <si>
    <t>(if applicable)</t>
  </si>
  <si>
    <t>P-6a - PRIMARY FORM - SECTION SIX - REPORTS</t>
  </si>
  <si>
    <t>Report Costs</t>
  </si>
  <si>
    <t>Maximum rate is $430.00 per site.</t>
  </si>
  <si>
    <t>Report Dates:</t>
  </si>
  <si>
    <t>Submitted</t>
  </si>
  <si>
    <t>Reviewed</t>
  </si>
  <si>
    <t>(or TA No.)</t>
  </si>
  <si>
    <t>Attach SECONDARY FORM Sec-A.1 to document 20-Day Report as part of a Commercial Initial Abatement Action event.</t>
  </si>
  <si>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</si>
  <si>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Maximum rate is $730.00 (base report) plus $245.00 per addenda..</t>
  </si>
  <si>
    <t>Component</t>
  </si>
  <si>
    <t>Base - Soil Contamination Report:</t>
  </si>
  <si>
    <r>
      <t xml:space="preserve">Add #1 - UST Closure </t>
    </r>
    <r>
      <rPr>
        <i/>
        <sz val="10"/>
        <rFont val="Times New Roman"/>
        <family val="1"/>
      </rPr>
      <t>(UST-12 / UST-2)</t>
    </r>
    <r>
      <rPr>
        <b/>
        <sz val="10"/>
        <rFont val="Times New Roman"/>
        <family val="1"/>
      </rPr>
      <t>:</t>
    </r>
  </si>
  <si>
    <r>
      <t xml:space="preserve">Add #3 - Site Check </t>
    </r>
    <r>
      <rPr>
        <i/>
        <sz val="9"/>
        <rFont val="Times New Roman"/>
        <family val="1"/>
      </rPr>
      <t>(Release Discovered)</t>
    </r>
    <r>
      <rPr>
        <b/>
        <sz val="10"/>
        <rFont val="Times New Roman"/>
        <family val="1"/>
      </rPr>
      <t>:</t>
    </r>
  </si>
  <si>
    <t>Attach SECONDARY FORM Sec-A.1 to document IAA Report as part of a Commercial Initial Abatement Action event.</t>
  </si>
  <si>
    <t>If site has a regularly scheduled monitoring event scheduled, include data in the applicable Monitoring Report (Task 6.091)</t>
  </si>
  <si>
    <t>Accelerated Site Characterization (ASC) Report</t>
  </si>
  <si>
    <r>
      <t xml:space="preserve">Site Check Report </t>
    </r>
    <r>
      <rPr>
        <b/>
        <i/>
        <sz val="11"/>
        <rFont val="Times New Roman"/>
        <family val="1"/>
      </rPr>
      <t>(No Contamination Detected)</t>
    </r>
  </si>
  <si>
    <t>Confirm</t>
  </si>
  <si>
    <t>Maximum rate is $730.00 per site.</t>
  </si>
  <si>
    <t>Secondary</t>
  </si>
  <si>
    <t>No Release</t>
  </si>
  <si>
    <r>
      <t xml:space="preserve">Found </t>
    </r>
    <r>
      <rPr>
        <i/>
        <sz val="10"/>
        <rFont val="Times New Roman"/>
        <family val="1"/>
      </rPr>
      <t>(Init.)</t>
    </r>
  </si>
  <si>
    <t>A.3</t>
  </si>
  <si>
    <t>Attach SECONDARY FORM Sec-A.3 to document the Site Check Report where no contamination was found.</t>
  </si>
  <si>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</si>
  <si>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</si>
  <si>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Comprehensive Site Assessment (Soil Only)</t>
  </si>
  <si>
    <t>Maximum rate is $2,700.00 per site.</t>
  </si>
  <si>
    <t>Soil Assessment Report</t>
  </si>
  <si>
    <t>Comprehensive Site Assessment (Soil &amp; GW)</t>
  </si>
  <si>
    <t>Maximum rate is $4,400.00 per site.</t>
  </si>
  <si>
    <t>P-6b - PRIMARY FORM - SECTION SIX - REPORTS (cont.)</t>
  </si>
  <si>
    <t>Comprehensive Site Assessment Addendum</t>
  </si>
  <si>
    <t>Maximum rate is $1,400.00 per report.</t>
  </si>
  <si>
    <t>Applicable to amend a prior effort where subsequent, unforseeable issues have resulted in a loss of complete delineation since the initial CSA report through</t>
  </si>
  <si>
    <t xml:space="preserve">no fault of the Responsible Party or their current or prior agents/consultants (such as migration via unexpected conduits or lower aquifer breach).  </t>
  </si>
  <si>
    <t>Not applicable to amend or finish an incomplete initial CSA delineation or to accommodate an earlier CSA effort that was improperly performed.</t>
  </si>
  <si>
    <t>Maximum rate is $2,500.00 per Site.</t>
  </si>
  <si>
    <t>Maximum rate is $5,000.00 per Site.</t>
  </si>
  <si>
    <t>Maximum rate is $1,000.00 per Site.</t>
  </si>
  <si>
    <t>Maximum rate is $670.00 per Site.</t>
  </si>
  <si>
    <t>Maximum rate is $300.00 per Public Notice.</t>
  </si>
  <si>
    <t>Notice Dates:</t>
  </si>
  <si>
    <t>Received</t>
  </si>
  <si>
    <t>Applicable only for the site's first monitoring report preparation.  Not intended for the first of a new consultant's reports (See 1.010)</t>
  </si>
  <si>
    <t>Monitoring Report (Subsequent)</t>
  </si>
  <si>
    <t>No more than one report per quarter.</t>
  </si>
  <si>
    <t>Applicable only for the site's first CAP Performance report preparation.  Not intended for the first of a new consultant's reports (See 1.010)</t>
  </si>
  <si>
    <t>Corrective Action Performance Report (Subsequent)</t>
  </si>
  <si>
    <t>Maximum rate is $500.00 per report.</t>
  </si>
  <si>
    <t>P-6c - PRIMARY FORM - SECTION SIX - REPORTS (cont.)</t>
  </si>
  <si>
    <t>System Enhancement Recommendation</t>
  </si>
  <si>
    <t>Maximum rate is $1,800.00 per Plan.</t>
  </si>
  <si>
    <t>Applicable to expand an existing CAP system where the technology is appropriate but the original plan has proved insufficient due to unforeseen complications.</t>
  </si>
  <si>
    <t>Not applicable to amend or finish an incomplete CAP or to repair/modify an existing system that was improperly designed, installed, or maintained.</t>
  </si>
  <si>
    <t>Not applicable for the simple addition of a few new wells/points where system component upgrade/enhancement is not needed.</t>
  </si>
  <si>
    <t>Maximum rate is $2,100.00 per Plan.</t>
  </si>
  <si>
    <t>Applicable to modify a site CAP where a different technology is proposed to replace/enhance an existing system was insufficient due to unforseen circumstances.</t>
  </si>
  <si>
    <t>Air Emissions Monitoring Report</t>
  </si>
  <si>
    <t>This task is applicable only where emissions reporting is mandated by state or local air quality ordinances.</t>
  </si>
  <si>
    <t>Non-Discharge Permit Report</t>
  </si>
  <si>
    <t>Publicly-Owned Treatment Works (POTW) Permit Report</t>
  </si>
  <si>
    <t>National Pollutant Discharge Elimination System (NPDES) Permit Report</t>
  </si>
  <si>
    <t>P-6d - PRIMARY FORM - SECTION SIX - REPORTS (cont.)</t>
  </si>
  <si>
    <t>Site Closure Report</t>
  </si>
  <si>
    <t>Maximum rate is $700.00 per site.</t>
  </si>
  <si>
    <t>If completed efforts will not lead to site closure, seek preapproval of standard monitoring reports (Task 6.090) instead of this report.</t>
  </si>
  <si>
    <t>Soil Cleanup / Site Closure Report</t>
  </si>
  <si>
    <t>Maximum rate is $800.00 per site.</t>
  </si>
  <si>
    <t>Cost for NC Professional Land Surveyor (Site Mapping)</t>
  </si>
  <si>
    <t>Reimbursment based on actual vendor cost.</t>
  </si>
  <si>
    <t>Surveyor</t>
  </si>
  <si>
    <t>This task includes coverage for well surveying (Task 3.351) where done at the time of overall site mapping.</t>
  </si>
  <si>
    <t>Deed Recordation / Notice of Residual Petroleum</t>
  </si>
  <si>
    <t>DR/NoRP Dates:</t>
  </si>
  <si>
    <t>RO Approved</t>
  </si>
  <si>
    <t>Deed Filed</t>
  </si>
  <si>
    <t>Maximum rate is $3,000.00 per site.</t>
  </si>
  <si>
    <t>Variance Dates:</t>
  </si>
  <si>
    <t>Requested</t>
  </si>
  <si>
    <t>P-7a - PRIMARY FORM - SECTION SEVEN - REMEDIATION SERVICES</t>
  </si>
  <si>
    <t>Remediation Services</t>
  </si>
  <si>
    <t>Cost for a Turnkey Pump And Treat System</t>
  </si>
  <si>
    <t>System</t>
  </si>
  <si>
    <t>Startup Date</t>
  </si>
  <si>
    <t>Cost for a Turnkey Soil Vapor Extraction System</t>
  </si>
  <si>
    <t>Cost for a Multiple Technology Remediation System</t>
  </si>
  <si>
    <t>Remediation System Installation Inspection/Certification</t>
  </si>
  <si>
    <t xml:space="preserve">Hourly units apply only to onsite supervision/inspection of installation.  Standby/office time is not applicable. </t>
  </si>
  <si>
    <t>Cost for Installing a Remediation System</t>
  </si>
  <si>
    <t>P-7b - PRIMARY FORM - SECTION SEVEN - REMEDIATION SERVICES</t>
  </si>
  <si>
    <t>Recovery Trench Installation Inspection/Certification</t>
  </si>
  <si>
    <t>Cost for Installing a Recovery Trench</t>
  </si>
  <si>
    <t>Infiltration Gallery Installation Inspection/Certification</t>
  </si>
  <si>
    <t>Cost for Installing an Infiltration Gallery</t>
  </si>
  <si>
    <t xml:space="preserve">Remediation System Maintenance </t>
  </si>
  <si>
    <t>(See Form Sec-I)</t>
  </si>
  <si>
    <t>Form Sec-I</t>
  </si>
  <si>
    <t>Attach SECONDARY FORM Sec-J, if applicable.</t>
  </si>
  <si>
    <t>Attach SECONDARY FORM Sec-I to document all system maintenance labor costs.</t>
  </si>
  <si>
    <t>Hourly units apply only to active onsite efforts.  Standby/Office time is not applicable.  Use Task 12.050 for travel costs.</t>
  </si>
  <si>
    <t>Costs for Remediation System Maintenance Supplies and Equipment</t>
  </si>
  <si>
    <t>Total Supplies/Materials</t>
  </si>
  <si>
    <t>Cost from Secondary</t>
  </si>
  <si>
    <t>Task Requires Preapproval.  Attach SECONDARY FORM Sec-J, if applicable.</t>
  </si>
  <si>
    <t>Attach SECONDARY FORM Sec-I to document all system supplies/materials expenses.</t>
  </si>
  <si>
    <t>Costs for Utility/Operating Expenses for the Remediation System</t>
  </si>
  <si>
    <t>Total O&amp;M/Utility</t>
  </si>
  <si>
    <t>Reimbursable maximum based on actual service provider 'costs'.</t>
  </si>
  <si>
    <t>Attach SECONDARY FORM Sec-I to document all system operation/utility expenses.</t>
  </si>
  <si>
    <t>Only actual costs from direct service providers may be reimbursed.  No consultant markup is allowed.</t>
  </si>
  <si>
    <t>Sec-I - SECONDARY FORM - REMEDIATION SYSTEM MAINTENANCE - TIME AND MATERIALS</t>
  </si>
  <si>
    <t>TASK 7.201 - Remediation System Maintenance Labor</t>
  </si>
  <si>
    <t>EVENT 11</t>
  </si>
  <si>
    <t>EVENT 12</t>
  </si>
  <si>
    <t>Note: Typical monthly maintenance labor costs should average ~3-8 hrs (depending on system type).</t>
  </si>
  <si>
    <t xml:space="preserve">Total Costs for Task 7.201: </t>
  </si>
  <si>
    <t>TASK 7.250 - Supplies/Materials Costs for Rem. System</t>
  </si>
  <si>
    <t>Note: Task Requires Preapproval.</t>
  </si>
  <si>
    <t xml:space="preserve">Total Costs for Task 7.250: </t>
  </si>
  <si>
    <t>TASK 7.260 - Remediation System O&amp;M/Utilities</t>
  </si>
  <si>
    <t>O&amp;M Utilities</t>
  </si>
  <si>
    <t>Service Provider</t>
  </si>
  <si>
    <t>&amp; Telemetry</t>
  </si>
  <si>
    <t>Bill</t>
  </si>
  <si>
    <t>Provider Name &amp; Description of Service</t>
  </si>
  <si>
    <t>Bills</t>
  </si>
  <si>
    <t xml:space="preserve">Total Costs for Task 7.260: </t>
  </si>
  <si>
    <t>TASK 7.261 - Costs for GAC/AG Unit Replacement</t>
  </si>
  <si>
    <t>Cost for GAC/AG</t>
  </si>
  <si>
    <t>Unit Removal &amp;</t>
  </si>
  <si>
    <t>Replacement</t>
  </si>
  <si>
    <t xml:space="preserve">Total Costs for Task 7.261: </t>
  </si>
  <si>
    <r>
      <t xml:space="preserve">CAP Cost Estimate Evaluation </t>
    </r>
    <r>
      <rPr>
        <b/>
        <i/>
        <sz val="10"/>
        <rFont val="Times New Roman"/>
        <family val="1"/>
      </rPr>
      <t>(Choose applicable approach: Total Cleanup Costs (All Tasks), or Total System/O&amp;M Costs)</t>
    </r>
  </si>
  <si>
    <t>Total Cleanup Costs (All Tasks)</t>
  </si>
  <si>
    <t>Total System/O&amp;M Costs (Section 7)</t>
  </si>
  <si>
    <t xml:space="preserve">Total Cleanup Costs this Cycle (All Tasks) : </t>
  </si>
  <si>
    <t xml:space="preserve">Total O&amp;M Costs this Cycle (Section 7): </t>
  </si>
  <si>
    <t xml:space="preserve">Total Lifetime Cleanup Costs (Prev Claims): </t>
  </si>
  <si>
    <t xml:space="preserve">Total Lifetime O&amp;M Costs (Prev Claims): </t>
  </si>
  <si>
    <t xml:space="preserve">CAP Estimates for Lifetime Cleanup Costs: </t>
  </si>
  <si>
    <t xml:space="preserve">CAP Estimates for Lifetime O&amp;M Costs: </t>
  </si>
  <si>
    <t xml:space="preserve">Total Cleanup Cost Difference: </t>
  </si>
  <si>
    <t xml:space="preserve">Total System/O&amp;M Cost Difference: </t>
  </si>
  <si>
    <t>P-7c - PRIMARY FORM - SECTION SEVEN - REMEDIATION SERVICES (cont.)</t>
  </si>
  <si>
    <t>Remediation Services (cont.)</t>
  </si>
  <si>
    <t>Costs for GAC/AG (Carbon/Gravel) Unit Replacement</t>
  </si>
  <si>
    <t>Total GAC/AG</t>
  </si>
  <si>
    <t>Attach SECONDARY FORM Sec-I to document all GAC/AG Unit expenses.</t>
  </si>
  <si>
    <t xml:space="preserve">Only actual costs from direct service providers may be reimbursed.  No consultant markup is allowed.  </t>
  </si>
  <si>
    <t>Consultant labor for self-replacement should be claimed under 7.201.</t>
  </si>
  <si>
    <t>This is not for POE systems for the treatment of drinking water.  Those costs are to be placed under 10.030 as 3rd party expenses.</t>
  </si>
  <si>
    <t>Combined</t>
  </si>
  <si>
    <t>Excavation</t>
  </si>
  <si>
    <t>Tonnage</t>
  </si>
  <si>
    <t>Volume</t>
  </si>
  <si>
    <t>/ Subcon</t>
  </si>
  <si>
    <t>(tons)</t>
  </si>
  <si>
    <t>excavation pit (volume in cuyd * 1.5 = tonnage) or all combined soil stockpiles (volume in cuyd * 1.25 = tonnage).</t>
  </si>
  <si>
    <t>P-7d - PRIMARY FORM - SECTION SEVEN - REMEDIATION SERVICES (cont.)</t>
  </si>
  <si>
    <t>Lease Charges for a Thermal or Catalytic Oxidizer</t>
  </si>
  <si>
    <t>Purchase of a Thermal or Catalytic Oxidizer</t>
  </si>
  <si>
    <t>Purchased</t>
  </si>
  <si>
    <t>Cost for Leasing a Remediation System</t>
  </si>
  <si>
    <t>Cost for Mobile Multi-Phase Extraction (MMPE) Event</t>
  </si>
  <si>
    <r>
      <t>Task Requires Preapproval</t>
    </r>
    <r>
      <rPr>
        <i/>
        <sz val="9"/>
        <rFont val="Times New Roman"/>
        <family val="1"/>
      </rPr>
      <t>.</t>
    </r>
  </si>
  <si>
    <t>Attach SECONDARY FORM Sec-D to document all MMPE Subcontractor costs.</t>
  </si>
  <si>
    <t>Costs may be denied for exceeding individual component maximum rates (on Sec-D Form), even if less than total event cost approved on the associated TA.</t>
  </si>
  <si>
    <t>Relocation of System</t>
  </si>
  <si>
    <t xml:space="preserve">Task </t>
  </si>
  <si>
    <t>Relocation of a Remediation System (Used)</t>
  </si>
  <si>
    <t>P-8a - PRIMARY FORM - SECTION EIGHT - PERMITS &amp; FEES</t>
  </si>
  <si>
    <t>Soil Disposal / Treatment Permits</t>
  </si>
  <si>
    <t>Certificate of Disposal (UST-71)</t>
  </si>
  <si>
    <t>Maximum rate is $500.00 per permit.</t>
  </si>
  <si>
    <t>Permit Dates:</t>
  </si>
  <si>
    <t>Maximum rate is $900.00 per permit.</t>
  </si>
  <si>
    <t>Agreement for Land Application (UST-72)</t>
  </si>
  <si>
    <t>Maximum rate is $300.00 per agreement.</t>
  </si>
  <si>
    <t>Agreement Dates:</t>
  </si>
  <si>
    <t>Completed</t>
  </si>
  <si>
    <t>Accepted</t>
  </si>
  <si>
    <t>Remedial Permits</t>
  </si>
  <si>
    <t>Air Quality Permit (Remediation System)</t>
  </si>
  <si>
    <t>Maximum rate is pre-approved</t>
  </si>
  <si>
    <t>This task is applicable only in nonattainment areas where mandated by state or local air quality ordinances.</t>
  </si>
  <si>
    <t>Air Quality Registration (Remediation System)</t>
  </si>
  <si>
    <t>This task is applicable only in attainment areas where mandated by state or local air quality ordinances.</t>
  </si>
  <si>
    <t>Maximum rate is $1,240.00 per permit.</t>
  </si>
  <si>
    <t>Non-Discharge Permit</t>
  </si>
  <si>
    <t>Maximum rate is $2,550.00 per permit.</t>
  </si>
  <si>
    <t>P-8b - PRIMARY FORM - SECTION EIGHT - PERMITS &amp; FEES (cont.)</t>
  </si>
  <si>
    <t>Remedial Permits (cont.)</t>
  </si>
  <si>
    <t>Maximum rate is $1,975.00 per permit.</t>
  </si>
  <si>
    <t>Maximum rate is $880.00 per permit.</t>
  </si>
  <si>
    <t>Maximum rate is $1,280.00 per permit.</t>
  </si>
  <si>
    <t>CAMA Minor Development Permit</t>
  </si>
  <si>
    <t>CAMA Major Development Permit</t>
  </si>
  <si>
    <t>Maximum rate is pre-approved.</t>
  </si>
  <si>
    <t>Cost for Permit Fees (All Permits Except Monitoring Well Permits)</t>
  </si>
  <si>
    <t>Maximum rate based on actual permit fees.</t>
  </si>
  <si>
    <t>Permit</t>
  </si>
  <si>
    <t xml:space="preserve">Permit </t>
  </si>
  <si>
    <t>Fee</t>
  </si>
  <si>
    <t>Attach a copy of the fee / bill from the requesting agency and receipt/renewal confirmation.</t>
  </si>
  <si>
    <t>Costs for Monitoring Well Permit Fees (As Required)</t>
  </si>
  <si>
    <t>Maximum rate based on actual initial permit fees.</t>
  </si>
  <si>
    <t>Permitting</t>
  </si>
  <si>
    <t>Number</t>
  </si>
  <si>
    <t>IAA / LSA</t>
  </si>
  <si>
    <t>Agency</t>
  </si>
  <si>
    <t>or TA No</t>
  </si>
  <si>
    <t>Unless part of the Initial Abatement Action (Sec-A.2) or Limited Site Assessment, this Task Requires Preapproval.</t>
  </si>
  <si>
    <t>Cost for Performing a Variance to any Permit</t>
  </si>
  <si>
    <t>Maximum rate is $525.00 per permit.</t>
  </si>
  <si>
    <t>Variance Request Dates:</t>
  </si>
  <si>
    <t>P-9 - PRIMARY FORM - SECTION NINE - DISPOSAL SERVICES</t>
  </si>
  <si>
    <t>Disposal Services</t>
  </si>
  <si>
    <t>Cost for Disposal of Free Product and Contaminated Groundwater</t>
  </si>
  <si>
    <t>Disposal</t>
  </si>
  <si>
    <t>Lump Bid or</t>
  </si>
  <si>
    <t>Drum Count /</t>
  </si>
  <si>
    <t>Transport</t>
  </si>
  <si>
    <t>Unit</t>
  </si>
  <si>
    <t>Attach SECONDARY FORM Sec-A.1 to document excavation dewatering as part of a Commercial Initial Abatement Action event.</t>
  </si>
  <si>
    <t>If not included in the Initial Abatement Action Secondary Forms, this Task requires Preapproval.</t>
  </si>
  <si>
    <t>Attach vendor invoice and manifest to document actual volume disposed.</t>
  </si>
  <si>
    <t>Cost for Disposal of Sorbent Materials</t>
  </si>
  <si>
    <t>Cost for Disposal of Drummed Soils</t>
  </si>
  <si>
    <t>P-10 - PRIMARY FORM - SECTION TEN - SITE REPAIR</t>
  </si>
  <si>
    <t>Site Repair</t>
  </si>
  <si>
    <t>Structure Repair / Stabilization</t>
  </si>
  <si>
    <t>Attach SECONDARY FORM Sec-A.1 to document structure repair/stabilization as part of a Commercial Initial Abatement Action event.</t>
  </si>
  <si>
    <t xml:space="preserve">Maximum rate cost. </t>
  </si>
  <si>
    <t>Attach SECONDARY FORM Sec-A.1 to document utility repair/relocation as part of a Commercial Initial Abatement Action event.</t>
  </si>
  <si>
    <t>If cost exceeds $5,000, then bids are required.  Attach SECONDARY FORM Sec-J to document all bidded costs.</t>
  </si>
  <si>
    <t>Cost also inlcudes any provision of Bottled Water which will be applied to the 3rd party deductible.</t>
  </si>
  <si>
    <t>Cost for Repairing Asphalt and/or Concrete</t>
  </si>
  <si>
    <t>Reimbursable maximum low id.</t>
  </si>
  <si>
    <t>Attach SECONDARY FORM Sec-A.1 to document asphalt/concrete repair as part of a Commercial Initial Abatement Action event.</t>
  </si>
  <si>
    <t>P-11 - PRIMARY FORM - SECTION ELEVEN - CONNECTING TO PUBLIC WATER</t>
  </si>
  <si>
    <t>Connecting to Public Water</t>
  </si>
  <si>
    <t>Agreements to Connect Water Supply Well Users to Public Water</t>
  </si>
  <si>
    <t>Reimbursement is based on completed agreements leading to a connection, and may only be allowed once per property/owner.</t>
  </si>
  <si>
    <t>If these connections do not reduce the site's overall Risk classification (from high to int or low), this task will apply to the Third Party Deductible.</t>
  </si>
  <si>
    <t>Coordination and Verification of Water Line Connections Municipality &amp; Homeowners</t>
  </si>
  <si>
    <t>Maximum rate is $500.00 per connection.</t>
  </si>
  <si>
    <t>Connections</t>
  </si>
  <si>
    <t>Connection</t>
  </si>
  <si>
    <t>Water Line coordination and verification applicable only for completed line, and may only be allowed once per property/owner.</t>
  </si>
  <si>
    <t>Cost for Water Line Connection</t>
  </si>
  <si>
    <t>Invoiced</t>
  </si>
  <si>
    <t>Plumber / PWS</t>
  </si>
  <si>
    <t>Plumber /</t>
  </si>
  <si>
    <t>Agency Name</t>
  </si>
  <si>
    <t>Agency Inv #</t>
  </si>
  <si>
    <t xml:space="preserve">Task includes both the bidded plumbing costs and any connection fees charged by the public water service provider.  Please be aware that any fees </t>
  </si>
  <si>
    <t xml:space="preserve">not directly necessary for simple water supply replacement (e.g., hydrant fees, sewer fees/connections, large diameter lines) are not reimbursable. </t>
  </si>
  <si>
    <t>Cost for Municipality Water Fees</t>
  </si>
  <si>
    <t>Reimbursable maximum based on Invoice from Municipality.</t>
  </si>
  <si>
    <t>PWS</t>
  </si>
  <si>
    <t>Task includes the cost of water service charged by the municipality for connection only.  This is  not to be used for monthly bills of service.</t>
  </si>
  <si>
    <t>P-12 - PRIMARY FORM - SECTION TWELVE - TRAVEL AND LODGING</t>
  </si>
  <si>
    <t>Travel and Lodging</t>
  </si>
  <si>
    <t>Required Consultant Travel (All Personnel)</t>
  </si>
  <si>
    <t>Base Rate</t>
  </si>
  <si>
    <t>IRS Mileage</t>
  </si>
  <si>
    <t>Total Rate</t>
  </si>
  <si>
    <t>Requiring</t>
  </si>
  <si>
    <t>Travel</t>
  </si>
  <si>
    <t>Mileage</t>
  </si>
  <si>
    <t>per Mile</t>
  </si>
  <si>
    <t>Rate Addition</t>
  </si>
  <si>
    <t>Attach SECONDARY FORM Sec-A.1/A.2 to document mileage as part of a Commercial Initial Abatement Action event.</t>
  </si>
  <si>
    <t>Mileage rate is based on a base charge of $1.50 per mile. (See 2020 RRD)</t>
  </si>
  <si>
    <t>Event mileage may not exceed 250-miles total round-trip (even on separate days) except for sites in certain counties (See 2020 RRD)</t>
  </si>
  <si>
    <t>For multi-day events, daily mileage costs may not exceed the hotel rate where used in lieu of overnight stays under Task 12.030.</t>
  </si>
  <si>
    <r>
      <t>Maximum rate is</t>
    </r>
    <r>
      <rPr>
        <b/>
        <sz val="9"/>
        <rFont val="Times New Roman"/>
        <family val="1"/>
      </rPr>
      <t xml:space="preserve">Federal Non-Specified for NC </t>
    </r>
    <r>
      <rPr>
        <sz val="9"/>
        <rFont val="Times New Roman"/>
        <family val="1"/>
      </rPr>
      <t>per night.</t>
    </r>
  </si>
  <si>
    <t>Lodging</t>
  </si>
  <si>
    <t>Number  of</t>
  </si>
  <si>
    <t>Hotel</t>
  </si>
  <si>
    <t>Persons</t>
  </si>
  <si>
    <t>Person</t>
  </si>
  <si>
    <t>Attach SECONDARY FORM Sec-A.1 to document lodging as part of a Commercial Initial Abatement Action event.</t>
  </si>
  <si>
    <t>For multi-day events, daily mileage may be used in lieu of overnight stays, but total mileage costs may not exceed the equivalent of the hotel per night.</t>
  </si>
  <si>
    <t>Overnight stays for day-early arrival / day-late departure allowed only as part of a multi-event 'milk run', with other travel expenses reduced accordingly.</t>
  </si>
  <si>
    <t>Attach copy of hotel invoice to document overnight stay.  Task includes meals/per diem costs from consultant's invoice as well.</t>
  </si>
  <si>
    <t>Consultant Mobe (All Personnel)</t>
  </si>
  <si>
    <r>
      <t>Maximum rate is</t>
    </r>
    <r>
      <rPr>
        <b/>
        <sz val="9"/>
        <rFont val="Times New Roman"/>
        <family val="1"/>
      </rPr>
      <t xml:space="preserve"> </t>
    </r>
    <r>
      <rPr>
        <sz val="9"/>
        <rFont val="Times New Roman"/>
        <family val="1"/>
      </rPr>
      <t>$250 per trip.</t>
    </r>
  </si>
  <si>
    <t>per Mobe</t>
  </si>
  <si>
    <t xml:space="preserve">Sec-J - SECONDARY FORM - BIDDING / LEASING </t>
  </si>
  <si>
    <t>Bid Set for Task:</t>
  </si>
  <si>
    <t>Quoted Lease</t>
  </si>
  <si>
    <t>Quoted</t>
  </si>
  <si>
    <t>Date Bid</t>
  </si>
  <si>
    <t>Name of Company</t>
  </si>
  <si>
    <t>City/State</t>
  </si>
  <si>
    <t>Contact Name</t>
  </si>
  <si>
    <t>Company Phone</t>
  </si>
  <si>
    <t>Price</t>
  </si>
  <si>
    <t>BID 1</t>
  </si>
  <si>
    <t>BID 2</t>
  </si>
  <si>
    <t>BID 3</t>
  </si>
  <si>
    <t>BID 4</t>
  </si>
  <si>
    <t>BID 5</t>
  </si>
  <si>
    <t>STF will only reimburse the lowest bid amount (Note: Multiple bidding / Task 1.061 will not be required/reimbursed if total cost for task is less than $5,000.00)</t>
  </si>
  <si>
    <r>
      <t>If not included in the Initial Abatement Action Secondary Forms, the bid request task (</t>
    </r>
    <r>
      <rPr>
        <b/>
        <i/>
        <sz val="9"/>
        <rFont val="Times New Roman"/>
        <family val="1"/>
      </rPr>
      <t>Task 1.061) requires Preapproval</t>
    </r>
    <r>
      <rPr>
        <i/>
        <sz val="9"/>
        <rFont val="Times New Roman"/>
        <family val="1"/>
      </rPr>
      <t>.</t>
    </r>
  </si>
  <si>
    <t>Attach a copy of the Invitation to Bid Letter and Bids from all subcontractors, and the final invoice from the subcontractor who performed the work.</t>
  </si>
  <si>
    <t>All bids must be notarized if Main Consultant/Contractor submits a bid.  Main Consultant's bid must predate all other bids.</t>
  </si>
  <si>
    <t>Term</t>
  </si>
  <si>
    <t>Lease for Task:</t>
  </si>
  <si>
    <t>Date(s) of Lease</t>
  </si>
  <si>
    <t>Vendor/Subcon</t>
  </si>
  <si>
    <t>Start</t>
  </si>
  <si>
    <t>End</t>
  </si>
  <si>
    <t xml:space="preserve">TOTAL LEASE COST (this Claim): </t>
  </si>
  <si>
    <t>Attach Invoices from the equipment provider.</t>
  </si>
  <si>
    <t xml:space="preserve">HISTORIC LEASE COSTS (previous claims): </t>
  </si>
  <si>
    <t xml:space="preserve">ORIGINAL PURCHASE PRICE (from initial bids): </t>
  </si>
  <si>
    <t xml:space="preserve">LEASE COVERAGE REMAINING (vs Purchase): </t>
  </si>
  <si>
    <t>DWM/UST 2020 RRD - Claim 8/1/2020</t>
  </si>
  <si>
    <t xml:space="preserve">  Follow the instructions listed under each task on the Primary &amp; Secondary Forms or in the 2020 RRD Scope of Work Document.</t>
  </si>
  <si>
    <t>SpecifyLNAPL/VR System</t>
  </si>
  <si>
    <t>Cost of LNAPL/VR System</t>
  </si>
  <si>
    <t>Field Superv. LNAPL/VR Sys. Install.</t>
  </si>
  <si>
    <t>Cost to Install LNAPL/VR System</t>
  </si>
  <si>
    <t>LNAPL/VR Sys. Maint. (pers. costs)</t>
  </si>
  <si>
    <t>O&amp;M ExpensesLNAPL/VR</t>
  </si>
  <si>
    <t>Cost for Drums</t>
  </si>
  <si>
    <t>LNAPL Recovery Report</t>
  </si>
  <si>
    <r>
      <t>Maximum rate is</t>
    </r>
    <r>
      <rPr>
        <b/>
        <sz val="9"/>
        <rFont val="Times New Roman"/>
        <family val="1"/>
      </rPr>
      <t xml:space="preserve"> </t>
    </r>
    <r>
      <rPr>
        <sz val="9"/>
        <rFont val="Times New Roman"/>
        <family val="1"/>
      </rPr>
      <t>$1,100.00 per site</t>
    </r>
  </si>
  <si>
    <t>Maximum rate is $450.00 per 3-bid set ($600.00 for 5 bid set)</t>
  </si>
  <si>
    <t xml:space="preserve">See the current STIRA Guidelines and 2020 RRD Scope of Work Document for additional details.  </t>
  </si>
  <si>
    <t>UVF</t>
  </si>
  <si>
    <t>TPH-DRO/GRO</t>
  </si>
  <si>
    <t>* See the 2020 RRD Scope of Work Document for further explanation and examples of well types and applicable rates.</t>
  </si>
  <si>
    <t>See the current STIRA Guidelines and 2020 RRD Scope of Work Document for additional details.</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</si>
  <si>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2020 Reasonable Rate Document (RRD) Task restrictions and scopes-of-work still apply.</t>
  </si>
  <si>
    <t xml:space="preserve"> additional LSA-I source-area well, and include written confirmation from the site's Incident Manager.  Only one mobilization event may be claimed.  Event may not exceed $350.00.</t>
  </si>
  <si>
    <t>TPH-GRO/DRO</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</si>
  <si>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2020 RRD Scope of Work Document for additional details.</t>
  </si>
  <si>
    <t>DWM/UST 2020 RRD    Claim 8/1/2020</t>
  </si>
  <si>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2020 Reasonable Rate Document (RRD) Task restrictions and scopes-of-work still apply.</t>
  </si>
  <si>
    <t>* Vertical Extent samples should be collected within 5-foot intervals where contamination is likely to be present (for a water table &lt;25' bgs) or 10-foot intervals (for a water table &gt;25' bgs).   EPA 8260, 8270, and Metals samples should be collected only at the shallowest and deepest sample locations.  See the current STIRA Guidelines and 2020 RRD Scope of Work Document for additional details.</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</si>
  <si>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2020 Reasonable Rate Document (RRD) Task restrictions and scopes-of-work still apply.</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</si>
  <si>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2020 RRD Scope of Work Document for additional details.</t>
  </si>
  <si>
    <r>
      <t xml:space="preserve">Maximum rate for crew is $125.00/hr/blower capacity of </t>
    </r>
    <r>
      <rPr>
        <u/>
        <sz val="9"/>
        <rFont val="Times New Roman"/>
        <family val="1"/>
      </rPr>
      <t>&gt;4</t>
    </r>
    <r>
      <rPr>
        <sz val="9"/>
        <rFont val="Times New Roman"/>
        <family val="1"/>
      </rPr>
      <t>00cfm @ 24" Hg and 100 cfm @ 27" Hg.</t>
    </r>
  </si>
  <si>
    <t>Table C</t>
  </si>
  <si>
    <t xml:space="preserve">Gallons </t>
  </si>
  <si>
    <t>Fluid</t>
  </si>
  <si>
    <t>Vapor</t>
  </si>
  <si>
    <t>Previous Event</t>
  </si>
  <si>
    <t>Does this meet the</t>
  </si>
  <si>
    <t>requirements in 2.084</t>
  </si>
  <si>
    <t>for additional events?</t>
  </si>
  <si>
    <t>&gt;= 500 gallons of Fluid</t>
  </si>
  <si>
    <t>5 gallons of Vapor</t>
  </si>
  <si>
    <t>requirements in 7.420</t>
  </si>
  <si>
    <t>&gt;= 2,000 gallons of Fluid</t>
  </si>
  <si>
    <t>20 gallons of Vapor</t>
  </si>
  <si>
    <t>Specify LNAPL / Vapor Recovery System Plan</t>
  </si>
  <si>
    <t>Cost for a LNAPL / Vapor Recovery System</t>
  </si>
  <si>
    <t>Cost to Install a LNAPL / Vapor Recovery System</t>
  </si>
  <si>
    <t>Cost for Leasing a LNAPL / Vapor Recovery System</t>
  </si>
  <si>
    <t xml:space="preserve">LNAPL / Vapor Recovery (LNAPL/VR) Systems </t>
  </si>
  <si>
    <t>Field Supervision of LNAPL/VR System Installation</t>
  </si>
  <si>
    <t xml:space="preserve">Cost for LNAPL/VR System Maintenance </t>
  </si>
  <si>
    <t>Attach SECONDARY FORM Sec-E to document all LNAPL/VR Maintenance labor costs.</t>
  </si>
  <si>
    <t>O&amp;M Expenses for LNAPL/VR System Maintenance</t>
  </si>
  <si>
    <t>Attach SECONDARY FORM Sec-E to document all LNAPL/VR O&amp;M expenses.</t>
  </si>
  <si>
    <t>P-2c - PRIMARY FORM - SECTION TWO - LNAPL/VR SYSTEM</t>
  </si>
  <si>
    <t>TASK 2.141 - Cost for LNAPL/VR System Maintenance</t>
  </si>
  <si>
    <t>TASK 2.150 - O&amp;M Expenses for LNAPL/VR System</t>
  </si>
  <si>
    <t>Sec-E - SECONDARY FORM - LNAPL/VR SYSTEM &amp; BOOM MAINTENANCE - TIME AND MATERIALS</t>
  </si>
  <si>
    <t xml:space="preserve">Cost for Drums </t>
  </si>
  <si>
    <t>Task is applicable for all LNAPL Level Checks (not AFVR-event specific), but may not be claimed if LNAPL is not present (See 4.031/4.032)</t>
  </si>
  <si>
    <t>Maximum rate is $12.50 per foot for Type II well installation and direct push soil boring supervision.</t>
  </si>
  <si>
    <t xml:space="preserve">Maximum rate is $18.00 per foot for Type III telescoping well installation. </t>
  </si>
  <si>
    <r>
      <t>Maximum rate is</t>
    </r>
    <r>
      <rPr>
        <b/>
        <sz val="9"/>
        <rFont val="Times New Roman"/>
        <family val="1"/>
      </rPr>
      <t xml:space="preserve"> </t>
    </r>
    <r>
      <rPr>
        <sz val="9"/>
        <rFont val="Times New Roman"/>
        <family val="1"/>
      </rPr>
      <t>$350.00 per event.</t>
    </r>
  </si>
  <si>
    <t>Drill Crew Per Diem</t>
  </si>
  <si>
    <t>See Task 12.030</t>
  </si>
  <si>
    <r>
      <t>Maximum rate is</t>
    </r>
    <r>
      <rPr>
        <b/>
        <sz val="9"/>
        <rFont val="Times New Roman"/>
        <family val="1"/>
      </rPr>
      <t xml:space="preserve"> </t>
    </r>
    <r>
      <rPr>
        <sz val="9"/>
        <rFont val="Times New Roman"/>
        <family val="1"/>
      </rPr>
      <t>$110.00 for each well (any diameter)</t>
    </r>
  </si>
  <si>
    <r>
      <t>Maximum rate is</t>
    </r>
    <r>
      <rPr>
        <b/>
        <sz val="9"/>
        <rFont val="Times New Roman"/>
        <family val="1"/>
      </rPr>
      <t xml:space="preserve"> </t>
    </r>
    <r>
      <rPr>
        <sz val="9"/>
        <rFont val="Times New Roman"/>
        <family val="1"/>
      </rPr>
      <t>$75.00 for each well (includes all sample ports)</t>
    </r>
  </si>
  <si>
    <r>
      <t>Maximum rate is</t>
    </r>
    <r>
      <rPr>
        <b/>
        <sz val="9"/>
        <rFont val="Times New Roman"/>
        <family val="1"/>
      </rPr>
      <t xml:space="preserve"> </t>
    </r>
    <r>
      <rPr>
        <sz val="9"/>
        <rFont val="Times New Roman"/>
        <family val="1"/>
      </rPr>
      <t>$50.00 per sample location.</t>
    </r>
  </si>
  <si>
    <t>TASK 4.080 - UVF Samples</t>
  </si>
  <si>
    <t>Total Sampling Costs - Task 4.080</t>
  </si>
  <si>
    <t xml:space="preserve">Costs for UVF Sampling </t>
  </si>
  <si>
    <r>
      <t>Maximum rate is</t>
    </r>
    <r>
      <rPr>
        <b/>
        <sz val="9"/>
        <rFont val="Times New Roman"/>
        <family val="1"/>
      </rPr>
      <t xml:space="preserve"> $45.00 per sample</t>
    </r>
    <r>
      <rPr>
        <sz val="9"/>
        <rFont val="Times New Roman"/>
        <family val="1"/>
      </rPr>
      <t>.</t>
    </r>
  </si>
  <si>
    <t>Total UVF Sampling</t>
  </si>
  <si>
    <t>DWM/UST 2020 RRD - 8/1/2020</t>
  </si>
  <si>
    <r>
      <t xml:space="preserve">Add #2 - LNAPL Product Recovery </t>
    </r>
    <r>
      <rPr>
        <i/>
        <sz val="9"/>
        <rFont val="Times New Roman"/>
        <family val="1"/>
      </rPr>
      <t>(Initial)</t>
    </r>
    <r>
      <rPr>
        <b/>
        <sz val="10"/>
        <rFont val="Times New Roman"/>
        <family val="1"/>
      </rPr>
      <t>:</t>
    </r>
  </si>
  <si>
    <t>Maximum rate is $500.00 per Site.</t>
  </si>
  <si>
    <t>Monitoring Report (Annual)</t>
  </si>
  <si>
    <t>Maximum rate is $1,800.00 per site.</t>
  </si>
  <si>
    <t>Maximum rate is $900.00 per report.</t>
  </si>
  <si>
    <t>Corrective Action Performance Report (Annual)</t>
  </si>
  <si>
    <t>Maximum rate is $2,000.00 per site.</t>
  </si>
  <si>
    <t>Maximum rate is $1,00.00 per report.</t>
  </si>
  <si>
    <t>Maximum rate is $500.00 per property.</t>
  </si>
  <si>
    <t>Maximum rate is $500.00 per letter.</t>
  </si>
  <si>
    <t>Supervision of Corrective Action Excavation of Contaminated Soil</t>
  </si>
  <si>
    <r>
      <t>Total Tonnage Excavated</t>
    </r>
    <r>
      <rPr>
        <sz val="8"/>
        <rFont val="Arial"/>
        <family val="2"/>
      </rPr>
      <t/>
    </r>
  </si>
  <si>
    <t>Maximum Supervision Reimbursement</t>
  </si>
  <si>
    <t xml:space="preserve"> (from Task 7.300 below)</t>
  </si>
  <si>
    <t>(calculated from tonnage)</t>
  </si>
  <si>
    <t>Onsite Staff</t>
  </si>
  <si>
    <t>Initials</t>
  </si>
  <si>
    <t xml:space="preserve">Reasonable supervision costs are based on a sliding scale for the actual tonnage removed.  Excavation equipment and transportation vehicles </t>
  </si>
  <si>
    <r>
      <t xml:space="preserve">should be scaled appropriately for soil type and the size of excavation. The total maximum reimbursable cost is calculated using: </t>
    </r>
    <r>
      <rPr>
        <b/>
        <i/>
        <sz val="9"/>
        <rFont val="Times New Roman"/>
        <family val="1"/>
      </rPr>
      <t xml:space="preserve">141*(tonnage^0.5).  </t>
    </r>
  </si>
  <si>
    <t>Total claimed supervision labor charges cannot exceed this amount.  Total time onsite and billable rates must also be independently defensible.</t>
  </si>
  <si>
    <t>Excavation/ Backfilling of Contaminated Soil (Corrective Action)</t>
  </si>
  <si>
    <r>
      <t>Maximum rate is</t>
    </r>
    <r>
      <rPr>
        <b/>
        <sz val="9"/>
        <rFont val="Times New Roman"/>
        <family val="1"/>
      </rPr>
      <t xml:space="preserve"> </t>
    </r>
    <r>
      <rPr>
        <sz val="9"/>
        <rFont val="Times New Roman"/>
        <family val="1"/>
      </rPr>
      <t>$35.00 per ton.</t>
    </r>
  </si>
  <si>
    <t>This Task covers excavation/removal/stockpiling of contaminated soil, &amp; backfilling/compaction with like-kind material.</t>
  </si>
  <si>
    <t xml:space="preserve">Tonnage may be confirmed by weight tickets from Task 7.360, or calculations from licensed surveyor measurements of the </t>
  </si>
  <si>
    <t>Cost for NC Professional Land Surveyor (CA Stockpile/Excavation Measurements)</t>
  </si>
  <si>
    <t>Reimbursment based on actual subcon cost.</t>
  </si>
  <si>
    <t>Transport/Disposal of Contaminated Soil (Corrective Action)</t>
  </si>
  <si>
    <r>
      <t>Maximum rate is</t>
    </r>
    <r>
      <rPr>
        <b/>
        <sz val="9"/>
        <rFont val="Times New Roman"/>
        <family val="1"/>
      </rPr>
      <t xml:space="preserve"> </t>
    </r>
    <r>
      <rPr>
        <sz val="9"/>
        <rFont val="Times New Roman"/>
        <family val="1"/>
      </rPr>
      <t>$48.00 per ton.</t>
    </r>
  </si>
  <si>
    <t xml:space="preserve">This Task covers the transportation and disposal of soils exceeding the 10 ppm TPH Action Limits.  </t>
  </si>
  <si>
    <t>Attach weighmaster sealed weight tickets (for gross and tare weights) and waste manifests to document actual tonnage disposed.</t>
  </si>
  <si>
    <t>Hourly units apply only to active onsite efforts.  Standby/office time is not applicable. Use Task 12.050 for travel costs.</t>
  </si>
  <si>
    <t>Total Supervision</t>
  </si>
  <si>
    <t>(See Form Sec-A)</t>
  </si>
  <si>
    <t>Attach SECONDARY FORM Sec-A.1 to document all Initial Abatement Action Supervision labor costs.</t>
  </si>
  <si>
    <t>Total Over-Excavation</t>
  </si>
  <si>
    <r>
      <t>Maximum rate is</t>
    </r>
    <r>
      <rPr>
        <b/>
        <sz val="9"/>
        <rFont val="Times New Roman"/>
        <family val="1"/>
      </rPr>
      <t xml:space="preserve"> </t>
    </r>
    <r>
      <rPr>
        <sz val="9"/>
        <rFont val="Times New Roman"/>
        <family val="1"/>
      </rPr>
      <t>$19.00 per ton.</t>
    </r>
  </si>
  <si>
    <t>Attach SECONDARY FORM Sec-A.1 to document all Initial Abatement Action excavation costs.</t>
  </si>
  <si>
    <t>Attach weighmaster sealed weight tickets and waste manifests to Secondary Form Sec-A.1 to document actual tonnage removed.</t>
  </si>
  <si>
    <t xml:space="preserve">Tonnage may be confirmed by weight tickets from Task 2.415, or calculations from licensed surveyor measurements of the </t>
  </si>
  <si>
    <t>Cost for NC Professional Land Surveyor (IAA Stockpile Survey)</t>
  </si>
  <si>
    <t>Attach SECONDARY FORM Sec-A.1 to document stockpile survey as part of a Commercial Initial Abatement Action event.</t>
  </si>
  <si>
    <t>Include copies of stockpile composite sampling results to verify contamination present (Sec-A.1)</t>
  </si>
  <si>
    <t>Costs for Transport of Contaminated Excavated Soil</t>
  </si>
  <si>
    <r>
      <t>Maximum rate is</t>
    </r>
    <r>
      <rPr>
        <b/>
        <sz val="9"/>
        <rFont val="Times New Roman"/>
        <family val="1"/>
      </rPr>
      <t xml:space="preserve"> 141*(2.400 tonnage)^0.5</t>
    </r>
  </si>
  <si>
    <t>Supervision of Approved Soil Over-Excavation</t>
  </si>
  <si>
    <t xml:space="preserve">Costs for Excavation and Stockpiling of Soil </t>
  </si>
  <si>
    <t>Costs for Excavation Backfill Material and Compaction</t>
  </si>
  <si>
    <t>Fill material cannot exceed the actual excavated volume from Task 2.400 above.</t>
  </si>
  <si>
    <t>System Void fill is calculated at 1 cuyd per ~202 gallons (or 1 ton per ~135 gallons), based on tank volume +10% (for piping, etc.)</t>
  </si>
  <si>
    <t>If total costs exceed $5,000, bidding will be required.  See Task 1.061 and Secondary Form Sec-J.</t>
  </si>
  <si>
    <r>
      <t>Maximum rate is</t>
    </r>
    <r>
      <rPr>
        <b/>
        <sz val="9"/>
        <rFont val="Times New Roman"/>
        <family val="1"/>
      </rPr>
      <t xml:space="preserve"> </t>
    </r>
    <r>
      <rPr>
        <sz val="9"/>
        <rFont val="Times New Roman"/>
        <family val="1"/>
      </rPr>
      <t>$28.00 per ton.</t>
    </r>
  </si>
  <si>
    <t>Attach SECONDARY FORM Sec-A.1 to document all Initial Abatement Action transportation costs.</t>
  </si>
  <si>
    <t>Costs for Disposal of Contaminated Soil</t>
  </si>
  <si>
    <r>
      <t>Maximum rate is</t>
    </r>
    <r>
      <rPr>
        <b/>
        <sz val="9"/>
        <rFont val="Times New Roman"/>
        <family val="1"/>
      </rPr>
      <t xml:space="preserve"> </t>
    </r>
    <r>
      <rPr>
        <sz val="9"/>
        <rFont val="Times New Roman"/>
        <family val="1"/>
      </rPr>
      <t>$20.00 per ton.</t>
    </r>
  </si>
  <si>
    <t>Attach invoice from disposal facility accepting the soils.  The lesser of the actual disposal amount or maximum rate will be reimbursed.</t>
  </si>
  <si>
    <r>
      <t>[Task 2.400</t>
    </r>
    <r>
      <rPr>
        <b/>
        <sz val="11"/>
        <rFont val="Arial"/>
        <family val="2"/>
      </rPr>
      <t xml:space="preserve">] </t>
    </r>
    <r>
      <rPr>
        <b/>
        <sz val="10"/>
        <rFont val="Arial"/>
        <family val="2"/>
      </rPr>
      <t>- Excavation/Stockpiling of Soil</t>
    </r>
  </si>
  <si>
    <t>This Task covers the excavation/removal and stockpiling of surface cap material, clean overburden, &amp; contaminated soils.</t>
  </si>
  <si>
    <r>
      <t>(tons)</t>
    </r>
    <r>
      <rPr>
        <i/>
        <vertAlign val="superscript"/>
        <sz val="8"/>
        <rFont val="Arial"/>
        <family val="2"/>
      </rPr>
      <t>2</t>
    </r>
  </si>
  <si>
    <t>$19/tn  /  1,200 tons</t>
  </si>
  <si>
    <t xml:space="preserve">This Task covers the transportation and disposal of soils that exceed the    10 ppm TPH Action Limits.  </t>
  </si>
  <si>
    <r>
      <t>[Task 2.415</t>
    </r>
    <r>
      <rPr>
        <b/>
        <sz val="11"/>
        <rFont val="Arial"/>
        <family val="2"/>
      </rPr>
      <t>]</t>
    </r>
    <r>
      <rPr>
        <b/>
        <sz val="10"/>
        <rFont val="Arial"/>
        <family val="2"/>
      </rPr>
      <t xml:space="preserve"> - Contaminated Soil Disposal</t>
    </r>
  </si>
  <si>
    <r>
      <t>[Task 2.414</t>
    </r>
    <r>
      <rPr>
        <b/>
        <sz val="11"/>
        <rFont val="Arial"/>
        <family val="2"/>
      </rPr>
      <t>]</t>
    </r>
    <r>
      <rPr>
        <b/>
        <sz val="10"/>
        <rFont val="Arial"/>
        <family val="2"/>
      </rPr>
      <t xml:space="preserve"> - Contaminated Soil Transport</t>
    </r>
  </si>
  <si>
    <t xml:space="preserve">This Task covers the transportation of soils that exceed the    50 ppm GRO &amp; 100 ppm DRO Action Limits.  </t>
  </si>
  <si>
    <t>$28/tn  /  1,200 tons</t>
  </si>
  <si>
    <t>$20/tn  /  1,200 tons</t>
  </si>
  <si>
    <t>1. Excavation Volume should initially be limited to the  outline given on pages 20-21 of the 2020 RRD.  Coverage for soils over 1,200 tons only allowed via written IM approval.</t>
  </si>
  <si>
    <t>2. The excavation tonnage may be confirmed from the weight tickets submitted for Task 2.414, or by calculations from licensed surveyor measurements of the excavation pit (volume in cuyd * 1.5 = tonnage) or all combined soil stockpiles (volume in cuyd * 1.25 = tonnage).</t>
  </si>
  <si>
    <t>3. The eligible backfill volume is based on the actual excavated volume from Task 2.400 above.   Void fill is calculated at 1 cuyd per ~202 gallons (or 1 ton per ~135 gallons), based on tank volume +10% (for piping, etc.)</t>
  </si>
  <si>
    <t>Part A: Over-excavation Supervision/Soil Removal /Back Filling/Transportation/Disposal Costs</t>
  </si>
  <si>
    <r>
      <t xml:space="preserve">[Task 2.381] - Overexcavation &amp; Backfilling Supervision </t>
    </r>
    <r>
      <rPr>
        <i/>
        <sz val="11"/>
        <rFont val="Arial"/>
        <family val="2"/>
      </rPr>
      <t>(Field and Travel)</t>
    </r>
  </si>
  <si>
    <t>Daily Onsite</t>
  </si>
  <si>
    <t>Personnel</t>
  </si>
  <si>
    <t>Manhours</t>
  </si>
  <si>
    <r>
      <t xml:space="preserve">Rate </t>
    </r>
    <r>
      <rPr>
        <i/>
        <sz val="8"/>
        <rFont val="Arial"/>
        <family val="2"/>
      </rPr>
      <t>($/hr)</t>
    </r>
  </si>
  <si>
    <t>Day 1</t>
  </si>
  <si>
    <t>Day 2</t>
  </si>
  <si>
    <t>Day 3</t>
  </si>
  <si>
    <t>Day 4</t>
  </si>
  <si>
    <r>
      <t xml:space="preserve">Maximum Supervision Reimbursement </t>
    </r>
    <r>
      <rPr>
        <b/>
        <vertAlign val="superscript"/>
        <sz val="8"/>
        <rFont val="Arial"/>
        <family val="2"/>
      </rPr>
      <t>1</t>
    </r>
  </si>
  <si>
    <t>Day 5</t>
  </si>
  <si>
    <t>Day 6</t>
  </si>
  <si>
    <t>Day 7</t>
  </si>
  <si>
    <t>Day 8</t>
  </si>
  <si>
    <t>Day 9</t>
  </si>
  <si>
    <t>Day 10</t>
  </si>
  <si>
    <r>
      <t xml:space="preserve">Total Excavation Supervision Costs </t>
    </r>
    <r>
      <rPr>
        <b/>
        <u/>
        <sz val="11"/>
        <rFont val="Arial"/>
        <family val="2"/>
      </rPr>
      <t>[2.381</t>
    </r>
    <r>
      <rPr>
        <b/>
        <sz val="11"/>
        <rFont val="Arial"/>
        <family val="2"/>
      </rPr>
      <t xml:space="preserve">]  </t>
    </r>
  </si>
  <si>
    <t>1. Reasonable supervision costs are based on a sliding scale for the actual tonnage removed.  Excavation equipment &amp; transportation vehicles should be scaled appropriately for soil type and excavation size. The</t>
  </si>
  <si>
    <r>
      <t xml:space="preserve">       total maximum reimbursable cost is calculated using: </t>
    </r>
    <r>
      <rPr>
        <b/>
        <i/>
        <sz val="8"/>
        <rFont val="Arial"/>
        <family val="2"/>
      </rPr>
      <t>141*(tonnage^0.5)</t>
    </r>
    <r>
      <rPr>
        <i/>
        <sz val="8"/>
        <rFont val="Arial"/>
        <family val="2"/>
      </rPr>
      <t>.  Total claimed supervision labor charges cannot exceed this amount.  Total time onsite and billable rates must also be defensible.</t>
    </r>
  </si>
  <si>
    <t xml:space="preserve">Note: Where needed, additional 'days' onsite may be documented on a second copy of this page, with a written explanation. The total supervision costs may not exceed the maximum supervision amount defined above. </t>
  </si>
  <si>
    <t xml:space="preserve"> (from Task 2.400 )</t>
  </si>
  <si>
    <r>
      <t>Total Analytical Costs [</t>
    </r>
    <r>
      <rPr>
        <b/>
        <u/>
        <sz val="11"/>
        <rFont val="Arial"/>
        <family val="2"/>
      </rPr>
      <t>4.080</t>
    </r>
    <r>
      <rPr>
        <b/>
        <sz val="11"/>
        <rFont val="Arial"/>
        <family val="2"/>
      </rPr>
      <t xml:space="preserve">] </t>
    </r>
  </si>
  <si>
    <t>* Overexcavation samples should be collected along the pit bottom at location(s) where contamination is likely to be present, with one sample collected from each excavation side wall.  See the current STIRA Guidelines and 2020 RRD Scope of Work Document for additional details.</t>
  </si>
  <si>
    <t>2. Waste Manifests attached for all soils disposed of under Task 2.415 from Section 1?</t>
  </si>
  <si>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2020 Reasonable Rate Document (RRD) Task restrictions and scopes-of-work still apply.</t>
  </si>
  <si>
    <t>Combined Phase I / Phase II Limited Site Assessment</t>
  </si>
  <si>
    <t>Costs for Analytical and Shipping - Third Party  Costs</t>
  </si>
  <si>
    <t>Costs for Analytical Shipping Third Party</t>
  </si>
  <si>
    <t>TASK 4.045 - Impacted Water Supply Well Sampling (Third Party Costs)</t>
  </si>
  <si>
    <t xml:space="preserve">Impacted supply well monitoring and all POE Sampling apply as 'loss of normal use' Third Party  costs. </t>
  </si>
  <si>
    <t>Cost for a Turnkey Air Sparging System</t>
  </si>
  <si>
    <r>
      <t>Maximum rate is</t>
    </r>
    <r>
      <rPr>
        <b/>
        <sz val="9"/>
        <rFont val="Times New Roman"/>
        <family val="1"/>
      </rPr>
      <t xml:space="preserve"> </t>
    </r>
    <r>
      <rPr>
        <sz val="9"/>
        <rFont val="Times New Roman"/>
        <family val="1"/>
      </rPr>
      <t>$1.50 per mile.</t>
    </r>
  </si>
  <si>
    <t>Additional Risk Assessment Rpt</t>
  </si>
  <si>
    <t>Additional Risk Assessment Report</t>
  </si>
  <si>
    <t>Maximum rate is $1,800.00 per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</si>
</sst>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0"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b/>
      <sz val="8"/>
      <name val="Times New Roman"/>
      <family val="1"/>
    </font>
    <font>
      <i/>
      <sz val="9"/>
      <name val="Times New Roman"/>
      <family val="1"/>
    </font>
    <font>
      <i/>
      <sz val="10"/>
      <name val="Times New Roman"/>
      <family val="1"/>
    </font>
    <font>
      <i/>
      <sz val="11"/>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sz val="8"/>
      <name val="Helv"/>
    </font>
    <font>
      <b/>
      <i/>
      <sz val="10"/>
      <name val="Times New Roman"/>
      <family val="1"/>
    </font>
    <font>
      <sz val="10"/>
      <name val="Arial"/>
      <family val="2"/>
    </font>
    <font>
      <b/>
      <i/>
      <sz val="10"/>
      <name val="Arial"/>
      <family val="2"/>
    </font>
    <font>
      <b/>
      <u/>
      <sz val="12"/>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
      <b/>
      <i/>
      <sz val="10"/>
      <color indexed="10"/>
      <name val="Times New Roman"/>
      <family val="1"/>
    </font>
    <font>
      <i/>
      <sz val="11"/>
      <name val="Arial"/>
      <family val="2"/>
    </font>
    <font>
      <b/>
      <i/>
      <sz val="10"/>
      <color indexed="10"/>
      <name val="Arial"/>
      <family val="2"/>
    </font>
    <font>
      <i/>
      <sz val="6"/>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435">
    <xf numFmtId="0" fontId="0" fillId="0" borderId="0" xfId="0"/>
    <xf numFmtId="0" fontId="1" fillId="0" borderId="0" xfId="0" applyFont="1"/>
    <xf numFmtId="0" fontId="1" fillId="0" borderId="0" xfId="0" applyFont="1" applyBorder="1"/>
    <xf numFmtId="0" fontId="6" fillId="0" borderId="0" xfId="0" applyFont="1"/>
    <xf numFmtId="164" fontId="7" fillId="0" borderId="0" xfId="0" applyNumberFormat="1" applyFont="1" applyAlignment="1">
      <alignment horizontal="left"/>
    </xf>
    <xf numFmtId="0" fontId="7" fillId="0" borderId="0" xfId="0" applyFont="1"/>
    <xf numFmtId="164" fontId="7" fillId="0" borderId="0" xfId="0" applyNumberFormat="1" applyFont="1" applyBorder="1" applyAlignment="1">
      <alignment horizontal="left"/>
    </xf>
    <xf numFmtId="0" fontId="7" fillId="0" borderId="0" xfId="0" applyFont="1" applyBorder="1" applyAlignment="1">
      <alignment horizontal="center"/>
    </xf>
    <xf numFmtId="0" fontId="7" fillId="0" borderId="1" xfId="0" applyFont="1" applyFill="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pplyProtection="1">
      <alignment horizontal="left"/>
    </xf>
    <xf numFmtId="164" fontId="7" fillId="0" borderId="2" xfId="5" applyNumberFormat="1" applyFont="1" applyBorder="1" applyAlignment="1" applyProtection="1">
      <alignment horizontal="left"/>
    </xf>
    <xf numFmtId="0" fontId="7" fillId="0" borderId="2" xfId="0" applyFont="1" applyBorder="1"/>
    <xf numFmtId="164" fontId="7" fillId="0" borderId="3" xfId="5" applyNumberFormat="1" applyFont="1" applyBorder="1" applyAlignment="1" applyProtection="1">
      <alignment horizontal="left"/>
    </xf>
    <xf numFmtId="7" fontId="7" fillId="0" borderId="4" xfId="5" applyNumberFormat="1" applyFont="1" applyBorder="1" applyAlignment="1" applyProtection="1">
      <alignment horizontal="left"/>
    </xf>
    <xf numFmtId="164" fontId="7" fillId="0" borderId="1" xfId="0" applyNumberFormat="1" applyFont="1" applyBorder="1" applyAlignment="1">
      <alignment horizontal="left"/>
    </xf>
    <xf numFmtId="0" fontId="11" fillId="0" borderId="0" xfId="0" applyFont="1"/>
    <xf numFmtId="164" fontId="9" fillId="0" borderId="0" xfId="0" applyNumberFormat="1" applyFont="1" applyBorder="1" applyAlignment="1">
      <alignment horizontal="left"/>
    </xf>
    <xf numFmtId="0" fontId="8" fillId="0" borderId="0" xfId="0" applyFont="1" applyBorder="1"/>
    <xf numFmtId="164" fontId="9" fillId="0" borderId="0" xfId="6" applyNumberFormat="1" applyFont="1" applyAlignment="1" applyProtection="1">
      <alignment horizontal="left"/>
    </xf>
    <xf numFmtId="7" fontId="7" fillId="0" borderId="1" xfId="6" applyNumberFormat="1" applyFont="1" applyFill="1" applyBorder="1" applyAlignment="1" applyProtection="1">
      <alignment horizontal="left"/>
    </xf>
    <xf numFmtId="164" fontId="7" fillId="0" borderId="1" xfId="6" applyNumberFormat="1" applyFont="1" applyBorder="1" applyAlignment="1" applyProtection="1">
      <alignment horizontal="left"/>
    </xf>
    <xf numFmtId="0" fontId="7" fillId="0" borderId="1" xfId="0" applyFont="1" applyBorder="1"/>
    <xf numFmtId="7" fontId="7" fillId="0" borderId="1" xfId="6" applyNumberFormat="1" applyFont="1" applyBorder="1" applyAlignment="1" applyProtection="1">
      <alignment horizontal="left"/>
    </xf>
    <xf numFmtId="7" fontId="7" fillId="0" borderId="2" xfId="6" applyNumberFormat="1" applyFont="1" applyFill="1" applyBorder="1" applyAlignment="1" applyProtection="1">
      <alignment horizontal="left"/>
    </xf>
    <xf numFmtId="7" fontId="7" fillId="0" borderId="2" xfId="6" applyNumberFormat="1" applyFont="1" applyBorder="1" applyAlignment="1" applyProtection="1">
      <alignment horizontal="left"/>
    </xf>
    <xf numFmtId="164" fontId="7" fillId="0" borderId="6" xfId="0" applyNumberFormat="1" applyFont="1" applyBorder="1" applyAlignment="1">
      <alignment horizontal="left"/>
    </xf>
    <xf numFmtId="7" fontId="7" fillId="0" borderId="6" xfId="6" applyNumberFormat="1" applyFont="1" applyFill="1" applyBorder="1" applyAlignment="1" applyProtection="1">
      <alignment horizontal="left"/>
    </xf>
    <xf numFmtId="7" fontId="7" fillId="0" borderId="0" xfId="6" applyNumberFormat="1" applyFont="1" applyBorder="1" applyAlignment="1" applyProtection="1">
      <alignment horizontal="left"/>
    </xf>
    <xf numFmtId="0" fontId="6" fillId="0" borderId="0" xfId="0" applyFont="1" applyBorder="1"/>
    <xf numFmtId="164" fontId="13" fillId="0" borderId="0" xfId="0" applyNumberFormat="1" applyFont="1" applyAlignment="1">
      <alignment horizontal="left"/>
    </xf>
    <xf numFmtId="7" fontId="7" fillId="0" borderId="2" xfId="5" applyNumberFormat="1" applyFont="1" applyBorder="1" applyAlignment="1" applyProtection="1">
      <alignment horizontal="left"/>
    </xf>
    <xf numFmtId="0" fontId="7" fillId="0" borderId="0" xfId="0" applyFont="1" applyBorder="1"/>
    <xf numFmtId="7" fontId="7" fillId="0" borderId="7" xfId="6" applyNumberFormat="1" applyFont="1" applyFill="1" applyBorder="1" applyAlignment="1" applyProtection="1">
      <alignment horizontal="left"/>
    </xf>
    <xf numFmtId="0" fontId="14" fillId="0" borderId="0" xfId="10" applyFont="1" applyBorder="1" applyProtection="1"/>
    <xf numFmtId="0" fontId="2" fillId="0" borderId="0" xfId="10" applyBorder="1" applyProtection="1">
      <protection locked="0"/>
    </xf>
    <xf numFmtId="164" fontId="21" fillId="0" borderId="0" xfId="0" applyNumberFormat="1" applyFont="1" applyBorder="1" applyAlignment="1">
      <alignment horizontal="left"/>
    </xf>
    <xf numFmtId="164" fontId="22" fillId="0" borderId="0" xfId="5" applyNumberFormat="1" applyFont="1" applyAlignment="1" applyProtection="1">
      <alignment horizontal="left"/>
    </xf>
    <xf numFmtId="0" fontId="23" fillId="0" borderId="0" xfId="0" applyFont="1"/>
    <xf numFmtId="0" fontId="23" fillId="0" borderId="0" xfId="0" applyFont="1" applyBorder="1"/>
    <xf numFmtId="164" fontId="22" fillId="0" borderId="8" xfId="6" applyNumberFormat="1" applyFont="1" applyFill="1" applyBorder="1" applyAlignment="1" applyProtection="1">
      <alignment horizontal="left"/>
    </xf>
    <xf numFmtId="0" fontId="22" fillId="0" borderId="8" xfId="0" applyFont="1" applyFill="1" applyBorder="1"/>
    <xf numFmtId="0" fontId="25" fillId="0" borderId="0" xfId="0" applyFont="1"/>
    <xf numFmtId="164" fontId="22" fillId="0" borderId="0" xfId="0" applyNumberFormat="1" applyFont="1" applyBorder="1" applyAlignment="1">
      <alignment horizontal="left"/>
    </xf>
    <xf numFmtId="7" fontId="22" fillId="0" borderId="0" xfId="6" applyNumberFormat="1" applyFont="1" applyBorder="1" applyAlignment="1" applyProtection="1">
      <alignment horizontal="left"/>
    </xf>
    <xf numFmtId="164" fontId="22" fillId="0" borderId="5" xfId="0" applyNumberFormat="1" applyFont="1" applyBorder="1" applyAlignment="1">
      <alignment horizontal="left"/>
    </xf>
    <xf numFmtId="164" fontId="22" fillId="0" borderId="9" xfId="0" applyNumberFormat="1" applyFont="1" applyBorder="1" applyAlignment="1">
      <alignment horizontal="left"/>
    </xf>
    <xf numFmtId="164" fontId="22" fillId="0" borderId="0" xfId="6" applyNumberFormat="1" applyFont="1" applyBorder="1" applyAlignment="1" applyProtection="1">
      <alignment horizontal="left"/>
    </xf>
    <xf numFmtId="7" fontId="22" fillId="0" borderId="0" xfId="6" applyNumberFormat="1" applyFont="1" applyFill="1" applyBorder="1" applyAlignment="1" applyProtection="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pplyProtection="1">
      <alignment horizontal="left"/>
    </xf>
    <xf numFmtId="0" fontId="7" fillId="0" borderId="6" xfId="0" applyFont="1" applyBorder="1"/>
    <xf numFmtId="164" fontId="9" fillId="0" borderId="8" xfId="6" applyNumberFormat="1" applyFont="1" applyFill="1" applyBorder="1" applyAlignment="1" applyProtection="1">
      <alignment horizontal="left"/>
    </xf>
    <xf numFmtId="0" fontId="9" fillId="0" borderId="8" xfId="0" applyFont="1" applyFill="1" applyBorder="1"/>
    <xf numFmtId="164" fontId="7" fillId="0" borderId="0" xfId="6" applyNumberFormat="1" applyFont="1" applyFill="1" applyBorder="1" applyAlignment="1" applyProtection="1">
      <alignment horizontal="left"/>
    </xf>
    <xf numFmtId="0" fontId="9" fillId="0" borderId="0" xfId="0" applyFont="1" applyFill="1" applyBorder="1"/>
    <xf numFmtId="164" fontId="9" fillId="0" borderId="5" xfId="0" applyNumberFormat="1" applyFont="1" applyBorder="1" applyAlignment="1">
      <alignment horizontal="left"/>
    </xf>
    <xf numFmtId="7" fontId="9" fillId="0" borderId="5" xfId="6" applyNumberFormat="1" applyFont="1" applyBorder="1" applyAlignment="1" applyProtection="1">
      <alignment horizontal="left"/>
    </xf>
    <xf numFmtId="0" fontId="8" fillId="0" borderId="0" xfId="0" applyFont="1" applyFill="1" applyBorder="1"/>
    <xf numFmtId="7" fontId="7" fillId="0" borderId="3" xfId="6" applyNumberFormat="1" applyFont="1" applyFill="1" applyBorder="1" applyAlignment="1" applyProtection="1">
      <alignment horizontal="left"/>
    </xf>
    <xf numFmtId="164" fontId="9" fillId="0" borderId="8" xfId="0" applyNumberFormat="1" applyFont="1" applyFill="1" applyBorder="1" applyAlignment="1">
      <alignment horizontal="left"/>
    </xf>
    <xf numFmtId="7" fontId="9" fillId="0" borderId="8" xfId="6" applyNumberFormat="1" applyFont="1" applyFill="1" applyBorder="1" applyAlignment="1" applyProtection="1">
      <alignment horizontal="left"/>
    </xf>
    <xf numFmtId="164" fontId="7" fillId="0" borderId="0" xfId="0" applyNumberFormat="1" applyFont="1" applyFill="1" applyBorder="1" applyAlignment="1">
      <alignment horizontal="left"/>
    </xf>
    <xf numFmtId="7" fontId="9" fillId="0" borderId="0" xfId="6" applyNumberFormat="1" applyFont="1" applyFill="1" applyBorder="1" applyAlignment="1" applyProtection="1">
      <alignment horizontal="left"/>
    </xf>
    <xf numFmtId="7" fontId="7" fillId="0" borderId="0" xfId="6" applyNumberFormat="1" applyFont="1" applyFill="1" applyBorder="1" applyAlignment="1" applyProtection="1">
      <alignment horizontal="left"/>
    </xf>
    <xf numFmtId="164" fontId="7" fillId="0" borderId="1" xfId="5" applyNumberFormat="1" applyFont="1" applyFill="1" applyBorder="1" applyAlignment="1" applyProtection="1">
      <alignment horizontal="left"/>
    </xf>
    <xf numFmtId="7" fontId="7" fillId="0" borderId="1" xfId="5" applyNumberFormat="1" applyFont="1" applyFill="1" applyBorder="1" applyAlignment="1" applyProtection="1">
      <alignment horizontal="left"/>
    </xf>
    <xf numFmtId="164" fontId="7" fillId="0" borderId="1" xfId="0" applyNumberFormat="1" applyFont="1" applyFill="1" applyBorder="1" applyAlignment="1">
      <alignment horizontal="left"/>
    </xf>
    <xf numFmtId="164" fontId="7" fillId="0" borderId="1" xfId="6" applyNumberFormat="1" applyFont="1" applyFill="1" applyBorder="1" applyAlignment="1" applyProtection="1">
      <alignment horizontal="left"/>
    </xf>
    <xf numFmtId="164" fontId="7" fillId="0" borderId="6" xfId="0" applyNumberFormat="1" applyFont="1" applyFill="1" applyBorder="1" applyAlignment="1">
      <alignment horizontal="left"/>
    </xf>
    <xf numFmtId="0" fontId="7" fillId="0" borderId="1" xfId="0" applyFont="1" applyFill="1" applyBorder="1"/>
    <xf numFmtId="164" fontId="7" fillId="0" borderId="3" xfId="0" applyNumberFormat="1" applyFont="1" applyFill="1" applyBorder="1" applyAlignment="1">
      <alignment horizontal="left"/>
    </xf>
    <xf numFmtId="0" fontId="7" fillId="0" borderId="3" xfId="0" applyFont="1" applyFill="1" applyBorder="1"/>
    <xf numFmtId="164" fontId="7" fillId="0" borderId="6" xfId="6" applyNumberFormat="1" applyFont="1" applyFill="1" applyBorder="1" applyAlignment="1" applyProtection="1">
      <alignment horizontal="left"/>
    </xf>
    <xf numFmtId="164" fontId="7" fillId="0" borderId="2" xfId="6" applyNumberFormat="1" applyFont="1" applyFill="1" applyBorder="1" applyAlignment="1" applyProtection="1">
      <alignment horizontal="left"/>
    </xf>
    <xf numFmtId="164" fontId="9" fillId="0" borderId="0" xfId="0" applyNumberFormat="1" applyFont="1" applyFill="1" applyBorder="1" applyAlignment="1">
      <alignment horizontal="left"/>
    </xf>
    <xf numFmtId="164" fontId="7" fillId="0" borderId="10" xfId="0" applyNumberFormat="1" applyFont="1" applyFill="1" applyBorder="1" applyAlignment="1">
      <alignment horizontal="left"/>
    </xf>
    <xf numFmtId="164" fontId="9" fillId="0" borderId="1" xfId="0"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pplyProtection="1">
      <alignment horizontal="left"/>
    </xf>
    <xf numFmtId="7" fontId="7" fillId="0" borderId="5" xfId="6" applyNumberFormat="1" applyFont="1" applyBorder="1" applyAlignment="1" applyProtection="1">
      <alignment horizontal="left"/>
    </xf>
    <xf numFmtId="164" fontId="7" fillId="0" borderId="3" xfId="5" applyNumberFormat="1" applyFont="1" applyFill="1" applyBorder="1" applyAlignment="1" applyProtection="1">
      <alignment horizontal="left"/>
    </xf>
    <xf numFmtId="7" fontId="7" fillId="0" borderId="3" xfId="5" applyNumberFormat="1" applyFont="1" applyFill="1" applyBorder="1" applyAlignment="1" applyProtection="1">
      <alignment horizontal="left"/>
    </xf>
    <xf numFmtId="164" fontId="9" fillId="0" borderId="0" xfId="6" applyNumberFormat="1" applyFont="1" applyFill="1" applyBorder="1" applyAlignment="1" applyProtection="1">
      <alignment horizontal="left"/>
    </xf>
    <xf numFmtId="164" fontId="9" fillId="0" borderId="5" xfId="0" applyNumberFormat="1" applyFont="1" applyFill="1" applyBorder="1" applyAlignment="1">
      <alignment horizontal="left"/>
    </xf>
    <xf numFmtId="7" fontId="7" fillId="0" borderId="5" xfId="6" applyNumberFormat="1" applyFont="1" applyFill="1" applyBorder="1" applyAlignment="1" applyProtection="1">
      <alignment horizontal="left"/>
    </xf>
    <xf numFmtId="164" fontId="20" fillId="0" borderId="0" xfId="0" applyNumberFormat="1" applyFont="1" applyAlignment="1">
      <alignment horizontal="right"/>
    </xf>
    <xf numFmtId="0" fontId="26" fillId="0" borderId="0" xfId="0" applyFont="1"/>
    <xf numFmtId="0" fontId="5" fillId="0" borderId="0" xfId="0" applyFont="1"/>
    <xf numFmtId="0" fontId="13" fillId="0" borderId="0" xfId="0" applyFont="1"/>
    <xf numFmtId="0" fontId="28" fillId="0" borderId="0" xfId="0" applyFont="1"/>
    <xf numFmtId="0" fontId="4" fillId="0" borderId="0" xfId="0" applyFont="1"/>
    <xf numFmtId="0" fontId="29" fillId="0" borderId="0" xfId="0" applyFont="1"/>
    <xf numFmtId="164" fontId="9" fillId="0" borderId="0" xfId="0" applyNumberFormat="1" applyFont="1" applyAlignment="1">
      <alignment horizontal="left"/>
    </xf>
    <xf numFmtId="164" fontId="9" fillId="0" borderId="0" xfId="0" applyNumberFormat="1" applyFont="1" applyAlignment="1">
      <alignment horizontal="right"/>
    </xf>
    <xf numFmtId="0" fontId="30" fillId="0" borderId="0" xfId="0" applyFont="1"/>
    <xf numFmtId="0" fontId="31"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Border="1" applyAlignment="1" applyProtection="1">
      <alignment horizontal="left"/>
      <protection locked="0"/>
    </xf>
    <xf numFmtId="0" fontId="2" fillId="0" borderId="0" xfId="5" applyProtection="1">
      <protection locked="0"/>
    </xf>
    <xf numFmtId="0" fontId="2" fillId="0" borderId="0" xfId="5"/>
    <xf numFmtId="0" fontId="0" fillId="0" borderId="0" xfId="0" applyBorder="1"/>
    <xf numFmtId="7" fontId="20" fillId="0" borderId="0" xfId="5" applyNumberFormat="1" applyFont="1" applyBorder="1" applyAlignment="1" applyProtection="1">
      <alignment horizontal="left"/>
    </xf>
    <xf numFmtId="4" fontId="22" fillId="0" borderId="0" xfId="5" applyNumberFormat="1" applyFont="1" applyAlignment="1" applyProtection="1">
      <alignment horizontal="center"/>
    </xf>
    <xf numFmtId="0" fontId="2" fillId="0" borderId="0" xfId="5" applyProtection="1"/>
    <xf numFmtId="7" fontId="17" fillId="0" borderId="0" xfId="6" applyNumberFormat="1" applyFont="1" applyBorder="1" applyAlignment="1" applyProtection="1">
      <alignment horizontal="left"/>
    </xf>
    <xf numFmtId="0" fontId="7" fillId="0" borderId="0" xfId="9" applyNumberFormat="1" applyFont="1" applyBorder="1" applyAlignment="1" applyProtection="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NumberFormat="1"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NumberFormat="1" applyFont="1" applyBorder="1" applyAlignment="1" applyProtection="1">
      <alignment horizontal="center"/>
      <protection locked="0"/>
    </xf>
    <xf numFmtId="4" fontId="7" fillId="0" borderId="0" xfId="9" applyNumberFormat="1" applyFont="1" applyBorder="1" applyAlignment="1" applyProtection="1">
      <alignment horizontal="center"/>
    </xf>
    <xf numFmtId="0" fontId="2" fillId="0" borderId="0" xfId="5" applyBorder="1" applyProtection="1"/>
    <xf numFmtId="0" fontId="2" fillId="0" borderId="0" xfId="5" applyBorder="1"/>
    <xf numFmtId="0" fontId="33" fillId="0" borderId="0" xfId="5" applyFont="1" applyProtection="1"/>
    <xf numFmtId="165" fontId="9" fillId="0" borderId="5" xfId="5" applyNumberFormat="1" applyFont="1" applyBorder="1" applyAlignment="1" applyProtection="1">
      <alignment horizontal="center"/>
      <protection locked="0"/>
    </xf>
    <xf numFmtId="4" fontId="22" fillId="0" borderId="0" xfId="5" applyNumberFormat="1" applyFont="1" applyBorder="1" applyAlignment="1" applyProtection="1">
      <alignment horizontal="center"/>
    </xf>
    <xf numFmtId="165" fontId="9" fillId="0" borderId="0" xfId="5" applyNumberFormat="1" applyFont="1" applyBorder="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Border="1" applyAlignment="1" applyProtection="1">
      <alignment horizontal="left"/>
    </xf>
    <xf numFmtId="0" fontId="7" fillId="0" borderId="0" xfId="5" applyFont="1" applyProtection="1"/>
    <xf numFmtId="7" fontId="33" fillId="0" borderId="0" xfId="5" applyNumberFormat="1" applyFont="1" applyBorder="1" applyAlignment="1" applyProtection="1">
      <alignment horizontal="left"/>
    </xf>
    <xf numFmtId="0" fontId="34" fillId="0" borderId="0" xfId="5" applyFont="1" applyProtection="1"/>
    <xf numFmtId="7" fontId="33" fillId="0" borderId="0" xfId="5" applyNumberFormat="1" applyFont="1" applyBorder="1" applyAlignment="1" applyProtection="1">
      <alignment horizontal="left"/>
      <protection locked="0"/>
    </xf>
    <xf numFmtId="7" fontId="35" fillId="0" borderId="0" xfId="5" applyNumberFormat="1" applyFont="1" applyAlignment="1" applyProtection="1">
      <alignment horizontal="center"/>
    </xf>
    <xf numFmtId="2" fontId="16" fillId="0" borderId="0" xfId="5" applyNumberFormat="1" applyFont="1" applyAlignment="1" applyProtection="1">
      <alignment horizontal="center"/>
    </xf>
    <xf numFmtId="7" fontId="33" fillId="0" borderId="0" xfId="5" applyNumberFormat="1" applyFont="1" applyBorder="1" applyAlignment="1" applyProtection="1">
      <alignment horizontal="left" indent="2"/>
      <protection locked="0"/>
    </xf>
    <xf numFmtId="0" fontId="7" fillId="0" borderId="0" xfId="0" applyFont="1" applyProtection="1"/>
    <xf numFmtId="2" fontId="16" fillId="0" borderId="0" xfId="5" applyNumberFormat="1" applyFont="1" applyProtection="1"/>
    <xf numFmtId="1" fontId="16" fillId="0" borderId="0" xfId="5" applyNumberFormat="1" applyFont="1" applyProtection="1"/>
    <xf numFmtId="0" fontId="22" fillId="0" borderId="0" xfId="5" applyFont="1" applyProtection="1"/>
    <xf numFmtId="166" fontId="16" fillId="0" borderId="0" xfId="9" applyNumberFormat="1" applyFont="1" applyBorder="1" applyAlignment="1" applyProtection="1">
      <alignment horizontal="center"/>
      <protection locked="0"/>
    </xf>
    <xf numFmtId="1" fontId="16" fillId="0" borderId="0" xfId="9" applyNumberFormat="1" applyFont="1" applyBorder="1" applyAlignment="1" applyProtection="1">
      <alignment horizontal="center"/>
      <protection locked="0"/>
    </xf>
    <xf numFmtId="7" fontId="36" fillId="0" borderId="0" xfId="5" applyNumberFormat="1" applyFont="1" applyBorder="1" applyAlignment="1" applyProtection="1">
      <alignment horizontal="left"/>
    </xf>
    <xf numFmtId="165" fontId="16" fillId="0" borderId="0" xfId="9" applyNumberFormat="1" applyFont="1" applyBorder="1" applyAlignment="1" applyProtection="1">
      <alignment horizontal="center"/>
      <protection locked="0"/>
    </xf>
    <xf numFmtId="164" fontId="16" fillId="0" borderId="1" xfId="9" applyNumberFormat="1" applyFont="1" applyBorder="1" applyAlignment="1" applyProtection="1">
      <alignment horizontal="center"/>
      <protection locked="0"/>
    </xf>
    <xf numFmtId="164" fontId="16" fillId="0" borderId="0" xfId="9" applyNumberFormat="1" applyFont="1" applyBorder="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0" fillId="0" borderId="0" xfId="0" applyAlignment="1"/>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38" fillId="0" borderId="0" xfId="0" applyFont="1" applyAlignment="1">
      <alignment horizontal="centerContinuous"/>
    </xf>
    <xf numFmtId="0" fontId="39" fillId="0" borderId="0" xfId="0" applyFont="1" applyAlignment="1"/>
    <xf numFmtId="0" fontId="39" fillId="0" borderId="5" xfId="0" applyFont="1" applyBorder="1" applyAlignment="1"/>
    <xf numFmtId="0" fontId="0" fillId="0" borderId="5" xfId="0" applyBorder="1" applyAlignment="1"/>
    <xf numFmtId="0" fontId="0" fillId="0" borderId="8" xfId="0" applyBorder="1" applyAlignment="1"/>
    <xf numFmtId="0" fontId="0" fillId="0" borderId="0" xfId="0" applyBorder="1" applyAlignment="1"/>
    <xf numFmtId="0" fontId="0" fillId="0" borderId="11" xfId="0" applyBorder="1" applyAlignment="1"/>
    <xf numFmtId="0" fontId="0" fillId="0" borderId="12" xfId="0" applyBorder="1" applyAlignment="1"/>
    <xf numFmtId="166" fontId="16" fillId="0" borderId="1" xfId="8" applyNumberFormat="1" applyFont="1" applyBorder="1" applyAlignment="1" applyProtection="1">
      <alignment horizontal="center"/>
      <protection locked="0"/>
    </xf>
    <xf numFmtId="0" fontId="16" fillId="0" borderId="1" xfId="8" applyNumberFormat="1"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NumberFormat="1"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applyAlignment="1"/>
    <xf numFmtId="0" fontId="20" fillId="0" borderId="7" xfId="0" applyFont="1" applyBorder="1" applyAlignment="1"/>
    <xf numFmtId="0" fontId="8" fillId="0" borderId="8" xfId="0" applyFont="1" applyBorder="1" applyAlignment="1"/>
    <xf numFmtId="0" fontId="8" fillId="0" borderId="13" xfId="0" applyFont="1" applyBorder="1" applyAlignment="1"/>
    <xf numFmtId="0" fontId="8" fillId="0" borderId="0" xfId="0" applyFont="1" applyBorder="1" applyAlignment="1"/>
    <xf numFmtId="0" fontId="7" fillId="0" borderId="13" xfId="8" applyFont="1" applyBorder="1" applyAlignment="1" applyProtection="1">
      <alignment horizontal="left"/>
    </xf>
    <xf numFmtId="0" fontId="7" fillId="0" borderId="0" xfId="8" applyFont="1" applyBorder="1" applyAlignment="1" applyProtection="1">
      <alignment horizontal="left"/>
    </xf>
    <xf numFmtId="0" fontId="16" fillId="0" borderId="0" xfId="8" applyNumberFormat="1" applyFont="1" applyBorder="1" applyAlignment="1" applyProtection="1">
      <alignment horizontal="left"/>
      <protection locked="0"/>
    </xf>
    <xf numFmtId="0" fontId="7" fillId="0" borderId="0" xfId="8" applyNumberFormat="1" applyFont="1" applyBorder="1" applyAlignment="1" applyProtection="1">
      <alignment horizontal="right"/>
      <protection locked="0"/>
    </xf>
    <xf numFmtId="0" fontId="7" fillId="0" borderId="0" xfId="8" applyFont="1" applyBorder="1" applyAlignment="1" applyProtection="1">
      <alignment horizontal="right"/>
    </xf>
    <xf numFmtId="0" fontId="7" fillId="0" borderId="0" xfId="8" quotePrefix="1" applyNumberFormat="1" applyFont="1" applyBorder="1" applyAlignment="1" applyProtection="1">
      <alignment horizontal="right"/>
    </xf>
    <xf numFmtId="0" fontId="7" fillId="0" borderId="0" xfId="8" applyNumberFormat="1" applyFont="1" applyBorder="1" applyAlignment="1" applyProtection="1">
      <alignment horizontal="right"/>
    </xf>
    <xf numFmtId="0" fontId="7" fillId="0" borderId="0" xfId="8" applyNumberFormat="1" applyFont="1" applyBorder="1" applyAlignment="1" applyProtection="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Fill="1" applyBorder="1" applyAlignment="1" applyProtection="1">
      <alignment horizontal="left"/>
    </xf>
    <xf numFmtId="0" fontId="7" fillId="0" borderId="0" xfId="0" applyFont="1" applyBorder="1" applyAlignment="1" applyProtection="1"/>
    <xf numFmtId="164" fontId="9" fillId="0" borderId="13" xfId="6" applyNumberFormat="1" applyFont="1" applyFill="1" applyBorder="1" applyAlignment="1" applyProtection="1">
      <alignment horizontal="left"/>
    </xf>
    <xf numFmtId="7" fontId="20" fillId="0" borderId="0" xfId="6" applyNumberFormat="1" applyFont="1" applyFill="1" applyBorder="1" applyAlignment="1" applyProtection="1">
      <alignment horizontal="left"/>
    </xf>
    <xf numFmtId="7" fontId="16" fillId="0" borderId="0" xfId="8" applyNumberFormat="1" applyFont="1" applyBorder="1" applyAlignment="1" applyProtection="1">
      <alignment horizontal="center"/>
    </xf>
    <xf numFmtId="0" fontId="16" fillId="0" borderId="0" xfId="8" applyNumberFormat="1" applyFont="1" applyBorder="1" applyAlignment="1" applyProtection="1">
      <alignment horizontal="center"/>
    </xf>
    <xf numFmtId="7" fontId="7" fillId="0" borderId="12" xfId="8" applyNumberFormat="1" applyFont="1" applyBorder="1" applyAlignment="1" applyProtection="1">
      <alignment horizontal="center"/>
    </xf>
    <xf numFmtId="0" fontId="3" fillId="0" borderId="0" xfId="0" applyFont="1" applyAlignment="1"/>
    <xf numFmtId="7" fontId="32" fillId="0" borderId="0" xfId="8" applyNumberFormat="1" applyFont="1" applyBorder="1" applyAlignment="1" applyProtection="1">
      <alignment horizontal="center"/>
    </xf>
    <xf numFmtId="7" fontId="41" fillId="0" borderId="13" xfId="8" applyNumberFormat="1" applyFont="1" applyBorder="1" applyAlignment="1" applyProtection="1">
      <alignment horizontal="center"/>
    </xf>
    <xf numFmtId="0" fontId="7" fillId="0" borderId="13" xfId="0" applyFont="1" applyBorder="1" applyAlignment="1" applyProtection="1"/>
    <xf numFmtId="7" fontId="32" fillId="0" borderId="0" xfId="8" applyNumberFormat="1" applyFont="1" applyBorder="1" applyAlignment="1" applyProtection="1">
      <alignment horizontal="center" shrinkToFit="1"/>
    </xf>
    <xf numFmtId="165" fontId="16" fillId="0" borderId="1" xfId="8" applyNumberFormat="1" applyFont="1" applyBorder="1" applyAlignment="1" applyProtection="1">
      <alignment horizontal="center"/>
      <protection locked="0"/>
    </xf>
    <xf numFmtId="164" fontId="18" fillId="0" borderId="13" xfId="6" applyNumberFormat="1" applyFont="1" applyBorder="1" applyAlignment="1" applyProtection="1">
      <alignment horizontal="left"/>
    </xf>
    <xf numFmtId="0" fontId="9" fillId="0" borderId="8" xfId="0" applyFont="1" applyBorder="1" applyAlignment="1" applyProtection="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Border="1" applyAlignment="1" applyProtection="1">
      <alignment horizontal="center"/>
    </xf>
    <xf numFmtId="0" fontId="18" fillId="0" borderId="0" xfId="6" applyFont="1" applyBorder="1" applyAlignment="1" applyProtection="1">
      <alignment horizontal="center"/>
    </xf>
    <xf numFmtId="0" fontId="18" fillId="0" borderId="12" xfId="6" applyFont="1" applyBorder="1" applyAlignment="1" applyProtection="1">
      <alignment horizontal="center"/>
    </xf>
    <xf numFmtId="0" fontId="9" fillId="0" borderId="0" xfId="0" applyFont="1" applyBorder="1" applyAlignment="1" applyProtection="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pplyProtection="1">
      <alignment horizontal="right"/>
    </xf>
    <xf numFmtId="14" fontId="42"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pplyProtection="1">
      <alignment horizontal="right"/>
    </xf>
    <xf numFmtId="7" fontId="41" fillId="0" borderId="13" xfId="8" applyNumberFormat="1" applyFont="1" applyBorder="1" applyAlignment="1" applyProtection="1">
      <alignment horizontal="center" vertical="top"/>
    </xf>
    <xf numFmtId="0" fontId="0" fillId="0" borderId="14" xfId="0" applyBorder="1"/>
    <xf numFmtId="0" fontId="0" fillId="0" borderId="5" xfId="0" applyBorder="1"/>
    <xf numFmtId="0" fontId="0" fillId="0" borderId="5" xfId="0" applyBorder="1" applyAlignment="1">
      <alignment vertical="top"/>
    </xf>
    <xf numFmtId="0" fontId="0" fillId="0" borderId="12" xfId="0" applyBorder="1"/>
    <xf numFmtId="0" fontId="0" fillId="0" borderId="0" xfId="0" applyBorder="1" applyAlignment="1">
      <alignment vertical="top"/>
    </xf>
    <xf numFmtId="0" fontId="23" fillId="0" borderId="12" xfId="0" applyFont="1" applyBorder="1" applyAlignment="1">
      <alignment horizontal="right"/>
    </xf>
    <xf numFmtId="0" fontId="23" fillId="0" borderId="0" xfId="0" applyFont="1" applyBorder="1" applyAlignment="1">
      <alignment vertical="top"/>
    </xf>
    <xf numFmtId="0" fontId="23" fillId="0" borderId="13" xfId="0" applyFont="1" applyBorder="1" applyAlignment="1">
      <alignment horizontal="left" indent="1"/>
    </xf>
    <xf numFmtId="0" fontId="23" fillId="0" borderId="0" xfId="0" applyFont="1" applyBorder="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Border="1" applyAlignment="1" applyProtection="1">
      <alignment horizontal="right"/>
      <protection locked="0"/>
    </xf>
    <xf numFmtId="0" fontId="9" fillId="0" borderId="0" xfId="0" applyFont="1" applyBorder="1"/>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Border="1" applyAlignment="1">
      <alignment horizontal="right"/>
    </xf>
    <xf numFmtId="0" fontId="0" fillId="0" borderId="16" xfId="0" applyBorder="1" applyAlignment="1"/>
    <xf numFmtId="0" fontId="0" fillId="0" borderId="14" xfId="0" applyBorder="1" applyAlignment="1"/>
    <xf numFmtId="14" fontId="42"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0" fontId="9" fillId="0" borderId="9" xfId="0" applyFont="1" applyBorder="1" applyAlignment="1" applyProtection="1">
      <alignment horizontal="right"/>
    </xf>
    <xf numFmtId="0" fontId="0" fillId="0" borderId="9" xfId="0" applyBorder="1" applyAlignment="1"/>
    <xf numFmtId="0" fontId="0" fillId="0" borderId="7" xfId="0" applyBorder="1" applyAlignment="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8" fillId="0" borderId="13" xfId="0" applyFont="1" applyBorder="1"/>
    <xf numFmtId="0" fontId="0" fillId="0" borderId="13" xfId="0" applyBorder="1" applyAlignment="1"/>
    <xf numFmtId="0" fontId="23" fillId="0" borderId="12" xfId="0" applyFont="1" applyBorder="1"/>
    <xf numFmtId="7" fontId="9" fillId="0" borderId="0" xfId="8" applyNumberFormat="1" applyFont="1" applyBorder="1" applyAlignment="1" applyProtection="1">
      <alignment horizontal="center"/>
      <protection locked="0"/>
    </xf>
    <xf numFmtId="0" fontId="44" fillId="0" borderId="13" xfId="0" applyFont="1" applyBorder="1"/>
    <xf numFmtId="0" fontId="44" fillId="0" borderId="4" xfId="0" applyFont="1" applyBorder="1"/>
    <xf numFmtId="7" fontId="42" fillId="0" borderId="5" xfId="8" applyNumberFormat="1" applyFont="1" applyBorder="1" applyAlignment="1" applyProtection="1">
      <alignment horizontal="center"/>
    </xf>
    <xf numFmtId="0" fontId="3" fillId="0" borderId="0" xfId="0" applyFont="1" applyAlignment="1">
      <alignment horizontal="left"/>
    </xf>
    <xf numFmtId="0" fontId="46"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2" fillId="0" borderId="0" xfId="9" applyBorder="1" applyProtection="1">
      <protection locked="0"/>
    </xf>
    <xf numFmtId="0" fontId="9" fillId="0" borderId="0" xfId="0" applyFont="1" applyBorder="1" applyAlignment="1">
      <alignment horizontal="right"/>
    </xf>
    <xf numFmtId="0" fontId="46" fillId="0" borderId="0" xfId="0" applyFont="1" applyBorder="1"/>
    <xf numFmtId="0" fontId="2" fillId="0" borderId="0" xfId="9" applyBorder="1" applyProtection="1"/>
    <xf numFmtId="0" fontId="8" fillId="0" borderId="0" xfId="0" applyFont="1" applyBorder="1" applyAlignment="1">
      <alignment horizontal="right"/>
    </xf>
    <xf numFmtId="7" fontId="41" fillId="0" borderId="0" xfId="8" applyNumberFormat="1" applyFont="1" applyBorder="1" applyAlignment="1" applyProtection="1">
      <alignment horizontal="center"/>
    </xf>
    <xf numFmtId="0" fontId="7" fillId="0" borderId="0" xfId="0" applyFont="1" applyBorder="1" applyProtection="1"/>
    <xf numFmtId="14" fontId="16" fillId="0" borderId="1" xfId="8" applyNumberFormat="1" applyFont="1" applyBorder="1" applyAlignment="1" applyProtection="1">
      <alignment horizontal="center"/>
      <protection locked="0"/>
    </xf>
    <xf numFmtId="0" fontId="16" fillId="0" borderId="13" xfId="9" applyNumberFormat="1" applyFont="1" applyBorder="1" applyAlignment="1" applyProtection="1">
      <alignment horizontal="center"/>
      <protection locked="0"/>
    </xf>
    <xf numFmtId="0" fontId="16" fillId="0" borderId="12" xfId="9" applyNumberFormat="1" applyFont="1" applyBorder="1" applyAlignment="1" applyProtection="1">
      <alignment horizontal="center"/>
      <protection locked="0"/>
    </xf>
    <xf numFmtId="0" fontId="47" fillId="0" borderId="0" xfId="0" applyNumberFormat="1" applyFont="1" applyBorder="1" applyAlignment="1"/>
    <xf numFmtId="164" fontId="47" fillId="0" borderId="0" xfId="0" applyNumberFormat="1" applyFont="1" applyBorder="1" applyAlignment="1"/>
    <xf numFmtId="0" fontId="47" fillId="0" borderId="0" xfId="0" applyFont="1" applyBorder="1" applyAlignment="1"/>
    <xf numFmtId="4" fontId="16" fillId="0" borderId="0" xfId="9" applyNumberFormat="1" applyFont="1" applyBorder="1" applyAlignment="1" applyProtection="1">
      <alignment horizontal="center"/>
      <protection locked="0"/>
    </xf>
    <xf numFmtId="0" fontId="42" fillId="0" borderId="0" xfId="4" applyFont="1" applyBorder="1" applyAlignment="1" applyProtection="1">
      <alignment horizontal="right"/>
    </xf>
    <xf numFmtId="0" fontId="0" fillId="0" borderId="0" xfId="0" applyFill="1" applyBorder="1"/>
    <xf numFmtId="0" fontId="18" fillId="0" borderId="0" xfId="4" applyFont="1" applyAlignment="1" applyProtection="1">
      <alignment horizontal="right"/>
    </xf>
    <xf numFmtId="0" fontId="7" fillId="0" borderId="0" xfId="0" applyFont="1" applyAlignment="1">
      <alignment wrapText="1"/>
    </xf>
    <xf numFmtId="0" fontId="0" fillId="0" borderId="8" xfId="0" applyBorder="1"/>
    <xf numFmtId="0" fontId="20" fillId="0" borderId="0" xfId="0" applyFont="1" applyBorder="1" applyAlignment="1"/>
    <xf numFmtId="14" fontId="42" fillId="0" borderId="0" xfId="8" applyNumberFormat="1" applyFont="1" applyBorder="1" applyAlignment="1" applyProtection="1">
      <alignment horizontal="left"/>
      <protection locked="0"/>
    </xf>
    <xf numFmtId="0" fontId="9" fillId="0" borderId="0" xfId="0" applyFont="1" applyFill="1" applyBorder="1" applyAlignment="1">
      <alignment horizontal="right"/>
    </xf>
    <xf numFmtId="0" fontId="7" fillId="0" borderId="0" xfId="0" applyFont="1" applyFill="1" applyBorder="1"/>
    <xf numFmtId="0" fontId="7" fillId="0" borderId="0" xfId="0" applyFont="1" applyFill="1" applyBorder="1" applyAlignment="1">
      <alignment horizontal="left"/>
    </xf>
    <xf numFmtId="14" fontId="16" fillId="0" borderId="0" xfId="8" applyNumberFormat="1" applyFont="1" applyFill="1" applyBorder="1" applyAlignment="1" applyProtection="1">
      <alignment horizontal="center"/>
      <protection locked="0"/>
    </xf>
    <xf numFmtId="167" fontId="16" fillId="0" borderId="0" xfId="8" applyNumberFormat="1" applyFont="1" applyFill="1" applyBorder="1" applyAlignment="1" applyProtection="1">
      <alignment horizontal="center"/>
      <protection locked="0"/>
    </xf>
    <xf numFmtId="7" fontId="16" fillId="0" borderId="0" xfId="8" applyNumberFormat="1" applyFont="1" applyFill="1" applyBorder="1" applyAlignment="1" applyProtection="1">
      <alignment horizontal="center"/>
      <protection locked="0"/>
    </xf>
    <xf numFmtId="0" fontId="16" fillId="0" borderId="0" xfId="9" applyNumberFormat="1" applyFont="1" applyFill="1" applyBorder="1" applyAlignment="1" applyProtection="1">
      <alignment horizontal="center"/>
      <protection locked="0"/>
    </xf>
    <xf numFmtId="1" fontId="16" fillId="0" borderId="0" xfId="9" applyNumberFormat="1" applyFont="1" applyFill="1" applyBorder="1" applyAlignment="1" applyProtection="1">
      <alignment horizontal="center"/>
      <protection locked="0"/>
    </xf>
    <xf numFmtId="166" fontId="16" fillId="0" borderId="0" xfId="9" applyNumberFormat="1" applyFont="1" applyFill="1" applyBorder="1" applyAlignment="1" applyProtection="1">
      <alignment horizontal="center"/>
      <protection locked="0"/>
    </xf>
    <xf numFmtId="0" fontId="47" fillId="0" borderId="0" xfId="0" applyFont="1" applyFill="1" applyBorder="1" applyAlignment="1"/>
    <xf numFmtId="0" fontId="9" fillId="0" borderId="0" xfId="0" applyFont="1" applyFill="1" applyBorder="1" applyAlignment="1" applyProtection="1">
      <alignment horizontal="right"/>
      <protection locked="0"/>
    </xf>
    <xf numFmtId="4" fontId="16" fillId="0" borderId="0" xfId="9" applyNumberFormat="1" applyFont="1" applyFill="1" applyBorder="1" applyAlignment="1" applyProtection="1">
      <alignment horizontal="center"/>
      <protection locked="0"/>
    </xf>
    <xf numFmtId="0" fontId="42" fillId="0" borderId="0" xfId="4" applyFont="1" applyFill="1" applyBorder="1" applyAlignment="1" applyProtection="1">
      <alignment horizontal="right"/>
    </xf>
    <xf numFmtId="0" fontId="18" fillId="0" borderId="0" xfId="4" applyFont="1" applyFill="1" applyBorder="1" applyAlignment="1" applyProtection="1">
      <alignment horizontal="right"/>
    </xf>
    <xf numFmtId="0" fontId="7" fillId="0" borderId="5" xfId="0" applyFont="1" applyBorder="1" applyAlignment="1">
      <alignment wrapText="1"/>
    </xf>
    <xf numFmtId="7" fontId="48" fillId="0" borderId="0" xfId="5" applyNumberFormat="1" applyFont="1" applyBorder="1" applyAlignment="1" applyProtection="1">
      <alignment horizontal="left"/>
    </xf>
    <xf numFmtId="0" fontId="20" fillId="0" borderId="5" xfId="0" applyFont="1" applyBorder="1"/>
    <xf numFmtId="0" fontId="8" fillId="0" borderId="5" xfId="0" applyFont="1" applyBorder="1"/>
    <xf numFmtId="0" fontId="8" fillId="0" borderId="14" xfId="0" applyFont="1" applyBorder="1"/>
    <xf numFmtId="0" fontId="8" fillId="0" borderId="0" xfId="0" applyFont="1"/>
    <xf numFmtId="0" fontId="8" fillId="0" borderId="12" xfId="0" applyFont="1" applyBorder="1"/>
    <xf numFmtId="7" fontId="9" fillId="0" borderId="4" xfId="8" applyNumberFormat="1" applyFont="1" applyFill="1" applyBorder="1" applyAlignment="1" applyProtection="1"/>
    <xf numFmtId="7" fontId="9" fillId="0" borderId="3" xfId="8" applyNumberFormat="1" applyFont="1" applyFill="1" applyBorder="1" applyAlignment="1" applyProtection="1">
      <alignment horizontal="center"/>
    </xf>
    <xf numFmtId="7" fontId="9" fillId="0" borderId="3" xfId="8" applyNumberFormat="1" applyFont="1" applyFill="1" applyBorder="1" applyAlignment="1" applyProtection="1">
      <alignment horizontal="center" shrinkToFit="1"/>
    </xf>
    <xf numFmtId="7" fontId="9" fillId="0" borderId="3" xfId="9" applyNumberFormat="1" applyFont="1" applyBorder="1" applyAlignment="1" applyProtection="1">
      <alignment horizontal="center"/>
    </xf>
    <xf numFmtId="0" fontId="16" fillId="0" borderId="1" xfId="8" applyNumberFormat="1" applyFont="1" applyBorder="1" applyAlignment="1" applyProtection="1">
      <alignment horizontal="center" shrinkToFit="1"/>
      <protection locked="0"/>
    </xf>
    <xf numFmtId="0" fontId="16" fillId="0" borderId="8" xfId="8" applyNumberFormat="1" applyFont="1" applyBorder="1" applyAlignment="1" applyProtection="1">
      <alignment horizontal="left"/>
      <protection locked="0"/>
    </xf>
    <xf numFmtId="166" fontId="0" fillId="0" borderId="0" xfId="0" applyNumberFormat="1"/>
    <xf numFmtId="0" fontId="16" fillId="0" borderId="6" xfId="9" applyNumberFormat="1" applyFont="1" applyBorder="1" applyAlignment="1" applyProtection="1">
      <alignment horizontal="center" shrinkToFit="1"/>
      <protection locked="0"/>
    </xf>
    <xf numFmtId="0" fontId="16" fillId="0" borderId="1" xfId="9" applyNumberFormat="1" applyFont="1" applyBorder="1" applyAlignment="1" applyProtection="1">
      <alignment horizontal="center" shrinkToFit="1"/>
      <protection locked="0"/>
    </xf>
    <xf numFmtId="0" fontId="20" fillId="0" borderId="0" xfId="8" applyNumberFormat="1"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applyAlignment="1"/>
    <xf numFmtId="0" fontId="36" fillId="0" borderId="0" xfId="8" applyNumberFormat="1" applyFont="1" applyBorder="1" applyAlignment="1" applyProtection="1">
      <alignment horizontal="center"/>
    </xf>
    <xf numFmtId="7" fontId="7" fillId="0" borderId="0" xfId="0" applyNumberFormat="1" applyFont="1" applyFill="1" applyBorder="1" applyAlignment="1">
      <alignment horizontal="center"/>
    </xf>
    <xf numFmtId="0" fontId="26" fillId="0" borderId="8" xfId="0" applyFont="1" applyBorder="1"/>
    <xf numFmtId="166" fontId="26" fillId="0" borderId="0" xfId="0" applyNumberFormat="1" applyFont="1"/>
    <xf numFmtId="0" fontId="26" fillId="0" borderId="0" xfId="0" applyFont="1" applyBorder="1"/>
    <xf numFmtId="165" fontId="20" fillId="0" borderId="17" xfId="8" applyNumberFormat="1" applyFont="1" applyBorder="1" applyAlignment="1" applyProtection="1">
      <alignment horizontal="center"/>
      <protection locked="0"/>
    </xf>
    <xf numFmtId="0" fontId="20" fillId="0" borderId="0" xfId="0" applyFont="1" applyBorder="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48" fillId="0" borderId="18" xfId="5" applyNumberFormat="1" applyFont="1" applyBorder="1" applyAlignment="1" applyProtection="1">
      <alignment horizontal="left"/>
    </xf>
    <xf numFmtId="0" fontId="0" fillId="0" borderId="18" xfId="0" applyBorder="1"/>
    <xf numFmtId="0" fontId="16" fillId="0" borderId="18" xfId="9" applyNumberFormat="1"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2" fillId="0" borderId="18" xfId="4" applyFont="1" applyBorder="1" applyAlignment="1" applyProtection="1">
      <alignment horizontal="right"/>
    </xf>
    <xf numFmtId="7" fontId="33" fillId="0" borderId="0" xfId="5" applyNumberFormat="1" applyFont="1" applyBorder="1" applyAlignment="1" applyProtection="1">
      <alignment horizontal="left" indent="1"/>
    </xf>
    <xf numFmtId="0" fontId="2" fillId="0" borderId="0" xfId="5" applyFont="1" applyProtection="1"/>
    <xf numFmtId="0" fontId="10" fillId="0" borderId="0" xfId="0" applyFont="1"/>
    <xf numFmtId="7" fontId="8" fillId="0" borderId="0" xfId="7" applyNumberFormat="1" applyFont="1" applyBorder="1" applyAlignment="1" applyProtection="1">
      <alignment horizontal="center"/>
    </xf>
    <xf numFmtId="0" fontId="8" fillId="0" borderId="0" xfId="0" applyFont="1" applyAlignment="1">
      <alignment horizontal="center"/>
    </xf>
    <xf numFmtId="7" fontId="43" fillId="0" borderId="0" xfId="7" applyNumberFormat="1" applyFont="1" applyBorder="1" applyAlignment="1" applyProtection="1">
      <alignment horizontal="center"/>
    </xf>
    <xf numFmtId="7" fontId="49" fillId="0" borderId="0" xfId="9" applyNumberFormat="1" applyFont="1" applyBorder="1" applyAlignment="1" applyProtection="1">
      <alignment horizontal="center"/>
    </xf>
    <xf numFmtId="1" fontId="8" fillId="0" borderId="8" xfId="7" applyFont="1" applyBorder="1" applyAlignment="1" applyProtection="1">
      <alignment horizontal="right"/>
    </xf>
    <xf numFmtId="0" fontId="8" fillId="0" borderId="0"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4" fillId="0" borderId="0" xfId="0" applyFont="1" applyAlignment="1">
      <alignment horizontal="left"/>
    </xf>
    <xf numFmtId="4" fontId="12" fillId="0" borderId="0" xfId="8" applyNumberFormat="1" applyFont="1" applyBorder="1" applyAlignment="1" applyProtection="1">
      <alignment horizontal="center"/>
    </xf>
    <xf numFmtId="0" fontId="24" fillId="0" borderId="0" xfId="0" applyFont="1"/>
    <xf numFmtId="0" fontId="49" fillId="0" borderId="0" xfId="0" applyFont="1" applyAlignment="1">
      <alignment horizontal="center"/>
    </xf>
    <xf numFmtId="7" fontId="49" fillId="0" borderId="0" xfId="7" applyNumberFormat="1" applyFont="1" applyBorder="1" applyAlignment="1" applyProtection="1">
      <alignment horizontal="center"/>
    </xf>
    <xf numFmtId="169" fontId="52" fillId="0" borderId="0" xfId="8" applyNumberFormat="1" applyFont="1" applyFill="1" applyBorder="1" applyAlignment="1" applyProtection="1">
      <alignment horizontal="center"/>
    </xf>
    <xf numFmtId="0" fontId="54" fillId="0" borderId="0" xfId="0" applyFont="1"/>
    <xf numFmtId="14" fontId="50" fillId="0" borderId="0" xfId="8" applyNumberFormat="1" applyFont="1" applyBorder="1" applyAlignment="1" applyProtection="1">
      <alignment horizontal="left" vertical="top"/>
      <protection locked="0"/>
    </xf>
    <xf numFmtId="0" fontId="24" fillId="0" borderId="0" xfId="0" applyFont="1" applyBorder="1"/>
    <xf numFmtId="7" fontId="44" fillId="0" borderId="0" xfId="7" applyNumberFormat="1" applyFont="1" applyBorder="1" applyAlignment="1" applyProtection="1">
      <alignment horizontal="center"/>
    </xf>
    <xf numFmtId="1" fontId="8" fillId="0" borderId="0" xfId="7" applyFont="1" applyBorder="1" applyAlignment="1" applyProtection="1">
      <alignment horizontal="right"/>
    </xf>
    <xf numFmtId="165" fontId="8" fillId="0" borderId="0" xfId="0" applyNumberFormat="1" applyFont="1" applyBorder="1" applyAlignment="1">
      <alignment horizontal="center"/>
    </xf>
    <xf numFmtId="0" fontId="20" fillId="0" borderId="0" xfId="0" quotePrefix="1" applyFont="1" applyBorder="1" applyAlignment="1"/>
    <xf numFmtId="1" fontId="8" fillId="0" borderId="8" xfId="7" applyFont="1" applyBorder="1" applyAlignment="1" applyProtection="1">
      <alignment horizontal="center"/>
    </xf>
    <xf numFmtId="1" fontId="8" fillId="0" borderId="0" xfId="7" applyFont="1" applyBorder="1" applyAlignment="1" applyProtection="1">
      <alignment horizontal="center"/>
    </xf>
    <xf numFmtId="4" fontId="12" fillId="0" borderId="0" xfId="7" applyNumberFormat="1" applyFont="1" applyBorder="1" applyAlignment="1" applyProtection="1">
      <alignment horizontal="center"/>
      <protection locked="0"/>
    </xf>
    <xf numFmtId="1" fontId="12" fillId="0" borderId="0" xfId="7" applyFont="1" applyAlignment="1" applyProtection="1">
      <alignment horizontal="right"/>
    </xf>
    <xf numFmtId="0" fontId="9" fillId="0" borderId="7" xfId="9" applyFont="1" applyBorder="1" applyAlignment="1" applyProtection="1">
      <alignment horizontal="left"/>
    </xf>
    <xf numFmtId="0" fontId="2" fillId="0" borderId="8" xfId="9" applyBorder="1" applyProtection="1"/>
    <xf numFmtId="0" fontId="1" fillId="0" borderId="8" xfId="2" applyBorder="1" applyProtection="1"/>
    <xf numFmtId="0" fontId="2" fillId="0" borderId="11" xfId="9" applyBorder="1" applyProtection="1"/>
    <xf numFmtId="0" fontId="1" fillId="0" borderId="0" xfId="2" applyBorder="1" applyProtection="1"/>
    <xf numFmtId="0" fontId="2" fillId="0" borderId="12" xfId="9" applyBorder="1" applyProtection="1"/>
    <xf numFmtId="4" fontId="7" fillId="0" borderId="12" xfId="9" applyNumberFormat="1" applyFont="1" applyBorder="1" applyAlignment="1" applyProtection="1">
      <alignment horizontal="center"/>
    </xf>
    <xf numFmtId="7" fontId="9" fillId="0" borderId="13" xfId="9" applyNumberFormat="1" applyFont="1" applyBorder="1" applyAlignment="1" applyProtection="1">
      <alignment horizontal="center"/>
    </xf>
    <xf numFmtId="7" fontId="34" fillId="0" borderId="0" xfId="9" applyNumberFormat="1" applyFont="1" applyBorder="1" applyAlignment="1" applyProtection="1">
      <alignment horizontal="center"/>
    </xf>
    <xf numFmtId="7" fontId="9" fillId="0" borderId="12" xfId="9" applyNumberFormat="1" applyFont="1" applyBorder="1" applyAlignment="1" applyProtection="1">
      <alignment horizontal="center"/>
    </xf>
    <xf numFmtId="165" fontId="16" fillId="0" borderId="1" xfId="9" applyNumberFormat="1" applyFont="1" applyBorder="1" applyAlignment="1" applyProtection="1">
      <alignment horizontal="center"/>
    </xf>
    <xf numFmtId="14" fontId="16" fillId="0" borderId="0" xfId="9" applyNumberFormat="1" applyFont="1" applyBorder="1" applyAlignment="1" applyProtection="1">
      <alignment horizontal="center"/>
      <protection locked="0"/>
    </xf>
    <xf numFmtId="4" fontId="20" fillId="0" borderId="0" xfId="9" applyNumberFormat="1" applyFont="1" applyBorder="1" applyAlignment="1" applyProtection="1">
      <alignment horizontal="right"/>
      <protection locked="0"/>
    </xf>
    <xf numFmtId="4" fontId="16" fillId="0" borderId="12" xfId="9" applyNumberFormat="1" applyFont="1" applyBorder="1" applyAlignment="1" applyProtection="1">
      <alignment horizontal="center"/>
    </xf>
    <xf numFmtId="0" fontId="2" fillId="0" borderId="13" xfId="3" applyBorder="1" applyProtection="1"/>
    <xf numFmtId="0" fontId="2" fillId="0" borderId="0" xfId="3" applyBorder="1" applyProtection="1"/>
    <xf numFmtId="0" fontId="20" fillId="0" borderId="0" xfId="9" applyFont="1" applyBorder="1" applyAlignment="1" applyProtection="1">
      <alignment horizontal="right"/>
    </xf>
    <xf numFmtId="7" fontId="17" fillId="0" borderId="0" xfId="3" applyNumberFormat="1" applyFont="1" applyBorder="1" applyAlignment="1" applyProtection="1">
      <alignment horizontal="left"/>
    </xf>
    <xf numFmtId="165" fontId="2" fillId="0" borderId="0" xfId="3" applyNumberFormat="1" applyBorder="1" applyProtection="1"/>
    <xf numFmtId="0" fontId="2" fillId="0" borderId="0" xfId="3" applyNumberFormat="1" applyBorder="1" applyProtection="1"/>
    <xf numFmtId="164" fontId="2" fillId="0" borderId="0" xfId="3" applyNumberFormat="1" applyBorder="1" applyProtection="1"/>
    <xf numFmtId="0" fontId="2" fillId="0" borderId="12" xfId="3" applyBorder="1" applyProtection="1">
      <protection locked="0"/>
    </xf>
    <xf numFmtId="0" fontId="2" fillId="0" borderId="1" xfId="3" applyNumberFormat="1" applyBorder="1" applyProtection="1"/>
    <xf numFmtId="165" fontId="0" fillId="0" borderId="8" xfId="0" applyNumberFormat="1" applyBorder="1" applyAlignment="1"/>
    <xf numFmtId="0" fontId="0" fillId="0" borderId="8" xfId="0" applyNumberFormat="1" applyBorder="1" applyAlignment="1"/>
    <xf numFmtId="0" fontId="0" fillId="0" borderId="15" xfId="0" applyBorder="1"/>
    <xf numFmtId="0" fontId="2" fillId="0" borderId="4" xfId="3" applyBorder="1" applyProtection="1"/>
    <xf numFmtId="7" fontId="17" fillId="0" borderId="5" xfId="3" applyNumberFormat="1" applyFont="1" applyBorder="1" applyAlignment="1" applyProtection="1">
      <alignment horizontal="left"/>
    </xf>
    <xf numFmtId="165" fontId="0" fillId="0" borderId="9" xfId="0" applyNumberFormat="1" applyBorder="1" applyAlignment="1"/>
    <xf numFmtId="0" fontId="20" fillId="0" borderId="5" xfId="9" applyFont="1" applyBorder="1" applyAlignment="1" applyProtection="1">
      <alignment horizontal="right"/>
    </xf>
    <xf numFmtId="0" fontId="0" fillId="0" borderId="20" xfId="0" applyBorder="1"/>
    <xf numFmtId="0" fontId="2" fillId="0" borderId="0" xfId="3" applyProtection="1"/>
    <xf numFmtId="165" fontId="2" fillId="0" borderId="0" xfId="3" applyNumberFormat="1" applyProtection="1"/>
    <xf numFmtId="0" fontId="2" fillId="0" borderId="0" xfId="3" applyFont="1" applyProtection="1">
      <protection locked="0"/>
    </xf>
    <xf numFmtId="1" fontId="2" fillId="0" borderId="1" xfId="3" applyNumberFormat="1" applyBorder="1" applyProtection="1"/>
    <xf numFmtId="0" fontId="20" fillId="0" borderId="0" xfId="0" applyFont="1" applyBorder="1" applyAlignment="1">
      <alignment horizontal="right"/>
    </xf>
    <xf numFmtId="164" fontId="42" fillId="0" borderId="13" xfId="9" applyNumberFormat="1" applyFont="1" applyBorder="1" applyAlignment="1" applyProtection="1">
      <alignment horizontal="left"/>
      <protection locked="0"/>
    </xf>
    <xf numFmtId="164" fontId="42" fillId="0" borderId="13" xfId="9" applyNumberFormat="1" applyFont="1" applyBorder="1" applyAlignment="1" applyProtection="1">
      <alignment horizontal="left" indent="1"/>
      <protection locked="0"/>
    </xf>
    <xf numFmtId="0" fontId="9" fillId="0" borderId="13" xfId="9" applyFont="1" applyBorder="1" applyAlignment="1" applyProtection="1">
      <alignment horizontal="left"/>
    </xf>
    <xf numFmtId="165" fontId="3" fillId="0" borderId="0" xfId="0" applyNumberFormat="1" applyFont="1" applyBorder="1" applyAlignment="1"/>
    <xf numFmtId="0" fontId="3" fillId="0" borderId="0" xfId="0" applyFont="1" applyBorder="1" applyAlignment="1"/>
    <xf numFmtId="0" fontId="3" fillId="0" borderId="0" xfId="0" applyNumberFormat="1" applyFont="1" applyBorder="1" applyAlignment="1"/>
    <xf numFmtId="0" fontId="3" fillId="0" borderId="0" xfId="0" applyFont="1" applyBorder="1"/>
    <xf numFmtId="165" fontId="56" fillId="0" borderId="0" xfId="3" applyNumberFormat="1" applyFont="1" applyBorder="1" applyProtection="1"/>
    <xf numFmtId="0" fontId="56" fillId="0" borderId="0" xfId="3" applyFont="1" applyBorder="1" applyProtection="1"/>
    <xf numFmtId="0" fontId="56" fillId="0" borderId="0" xfId="3" applyNumberFormat="1" applyFont="1" applyBorder="1" applyProtection="1"/>
    <xf numFmtId="164" fontId="56" fillId="0" borderId="0" xfId="3" applyNumberFormat="1" applyFont="1" applyBorder="1" applyProtection="1"/>
    <xf numFmtId="0" fontId="56" fillId="0" borderId="12" xfId="3" applyFont="1" applyBorder="1" applyProtection="1">
      <protection locked="0"/>
    </xf>
    <xf numFmtId="0" fontId="20" fillId="0" borderId="13" xfId="0" applyFont="1" applyBorder="1" applyAlignment="1"/>
    <xf numFmtId="165" fontId="0" fillId="0" borderId="0" xfId="0" applyNumberFormat="1" applyBorder="1"/>
    <xf numFmtId="7" fontId="32"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0" fontId="49" fillId="0" borderId="0" xfId="1" applyFont="1" applyAlignment="1" applyProtection="1">
      <alignment horizontal="center"/>
    </xf>
    <xf numFmtId="7" fontId="8" fillId="0" borderId="0" xfId="9" applyNumberFormat="1" applyFont="1" applyBorder="1" applyAlignment="1" applyProtection="1">
      <alignment horizontal="center"/>
      <protection locked="0"/>
    </xf>
    <xf numFmtId="0" fontId="5" fillId="0" borderId="0" xfId="9" applyFont="1" applyAlignment="1" applyProtection="1">
      <alignment horizontal="right"/>
    </xf>
    <xf numFmtId="0" fontId="49" fillId="0" borderId="0" xfId="0" applyFont="1"/>
    <xf numFmtId="0" fontId="49" fillId="0" borderId="0" xfId="0" applyFont="1" applyAlignment="1">
      <alignment horizontal="left" indent="1"/>
    </xf>
    <xf numFmtId="7" fontId="9" fillId="0" borderId="0" xfId="9" applyNumberFormat="1" applyFont="1" applyBorder="1" applyAlignment="1" applyProtection="1">
      <alignment horizontal="right"/>
    </xf>
    <xf numFmtId="0" fontId="9" fillId="0" borderId="0" xfId="5" applyFont="1" applyAlignment="1" applyProtection="1">
      <alignment horizontal="right"/>
    </xf>
    <xf numFmtId="7" fontId="14" fillId="0" borderId="0" xfId="8" applyNumberFormat="1" applyFont="1" applyBorder="1" applyAlignment="1" applyProtection="1">
      <alignment horizontal="center"/>
    </xf>
    <xf numFmtId="4" fontId="9" fillId="0" borderId="0" xfId="8" applyNumberFormat="1" applyFont="1" applyBorder="1" applyAlignment="1" applyProtection="1">
      <alignment horizontal="center"/>
    </xf>
    <xf numFmtId="0" fontId="57" fillId="0" borderId="0" xfId="8" applyNumberFormat="1" applyFont="1" applyBorder="1" applyAlignment="1" applyProtection="1">
      <alignment horizontal="center"/>
    </xf>
    <xf numFmtId="0" fontId="58" fillId="0" borderId="0" xfId="0" applyFont="1"/>
    <xf numFmtId="7" fontId="34" fillId="0" borderId="0" xfId="8" applyNumberFormat="1" applyFont="1" applyBorder="1" applyAlignment="1" applyProtection="1">
      <alignment horizontal="center"/>
    </xf>
    <xf numFmtId="7" fontId="9" fillId="0" borderId="6" xfId="9" applyNumberFormat="1" applyFont="1" applyBorder="1" applyAlignment="1" applyProtection="1">
      <alignment horizontal="center" shrinkToFit="1"/>
    </xf>
    <xf numFmtId="7" fontId="9" fillId="0" borderId="6" xfId="9" applyNumberFormat="1" applyFont="1" applyBorder="1" applyAlignment="1" applyProtection="1">
      <alignment horizontal="center"/>
    </xf>
    <xf numFmtId="7" fontId="9" fillId="0" borderId="10" xfId="9" applyNumberFormat="1" applyFont="1" applyBorder="1" applyAlignment="1" applyProtection="1">
      <alignment horizontal="center"/>
    </xf>
    <xf numFmtId="7" fontId="9" fillId="0" borderId="10" xfId="9" applyNumberFormat="1" applyFont="1" applyBorder="1" applyAlignment="1" applyProtection="1">
      <alignment horizontal="center" shrinkToFit="1"/>
    </xf>
    <xf numFmtId="7" fontId="9" fillId="0" borderId="3" xfId="9" applyNumberFormat="1" applyFont="1" applyBorder="1" applyAlignment="1" applyProtection="1">
      <alignment horizontal="center" shrinkToFit="1"/>
    </xf>
    <xf numFmtId="7" fontId="34" fillId="0" borderId="3" xfId="9" applyNumberFormat="1" applyFont="1" applyBorder="1" applyAlignment="1" applyProtection="1">
      <alignment horizontal="center"/>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0" fontId="8" fillId="0" borderId="0" xfId="0" applyFont="1" applyFill="1" applyBorder="1" applyAlignment="1">
      <alignment horizontal="right"/>
    </xf>
    <xf numFmtId="165" fontId="59" fillId="0" borderId="0" xfId="0" applyNumberFormat="1" applyFont="1" applyFill="1" applyBorder="1" applyAlignment="1">
      <alignment horizontal="center"/>
    </xf>
    <xf numFmtId="0" fontId="6" fillId="0" borderId="0" xfId="0" applyFont="1" applyFill="1"/>
    <xf numFmtId="0" fontId="10" fillId="0" borderId="0" xfId="0" applyFont="1" applyFill="1"/>
    <xf numFmtId="0" fontId="8" fillId="0" borderId="0" xfId="9" applyNumberFormat="1" applyFont="1" applyAlignment="1" applyProtection="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Border="1" applyAlignment="1" applyProtection="1">
      <alignment horizontal="center"/>
      <protection locked="0"/>
    </xf>
    <xf numFmtId="7" fontId="20" fillId="0" borderId="0" xfId="4" applyNumberFormat="1" applyFont="1" applyBorder="1" applyAlignment="1" applyProtection="1">
      <alignment horizontal="left"/>
      <protection locked="0"/>
    </xf>
    <xf numFmtId="0" fontId="9" fillId="0" borderId="0" xfId="0" applyFont="1" applyBorder="1" applyAlignment="1">
      <alignment horizontal="center"/>
    </xf>
    <xf numFmtId="0" fontId="22" fillId="0" borderId="5" xfId="0" applyFont="1" applyBorder="1" applyAlignment="1" applyProtection="1">
      <alignment horizontal="center"/>
    </xf>
    <xf numFmtId="0" fontId="0" fillId="0" borderId="1" xfId="0" applyBorder="1"/>
    <xf numFmtId="7" fontId="8" fillId="0" borderId="17" xfId="0" applyNumberFormat="1" applyFont="1" applyBorder="1" applyAlignment="1">
      <alignment horizontal="center"/>
    </xf>
    <xf numFmtId="14" fontId="33" fillId="0" borderId="0" xfId="8" applyNumberFormat="1" applyFont="1" applyBorder="1" applyAlignment="1" applyProtection="1">
      <alignment horizontal="left"/>
      <protection locked="0"/>
    </xf>
    <xf numFmtId="167" fontId="16" fillId="0" borderId="0" xfId="8" applyNumberFormat="1" applyFont="1" applyBorder="1" applyAlignment="1" applyProtection="1">
      <alignment horizontal="center"/>
      <protection locked="0"/>
    </xf>
    <xf numFmtId="0" fontId="16" fillId="0" borderId="0" xfId="8" applyNumberFormat="1" applyFont="1" applyBorder="1" applyAlignment="1" applyProtection="1">
      <alignment horizontal="center" shrinkToFit="1"/>
      <protection locked="0"/>
    </xf>
    <xf numFmtId="164" fontId="15" fillId="0" borderId="0" xfId="4" applyNumberFormat="1" applyFont="1" applyBorder="1" applyAlignment="1" applyProtection="1">
      <alignment horizontal="center"/>
      <protection locked="0"/>
    </xf>
    <xf numFmtId="0" fontId="0" fillId="0" borderId="21" xfId="0" applyBorder="1" applyAlignment="1"/>
    <xf numFmtId="0" fontId="39" fillId="0" borderId="21" xfId="0" applyFont="1" applyBorder="1" applyAlignment="1"/>
    <xf numFmtId="0" fontId="3" fillId="0" borderId="5" xfId="0" applyFont="1" applyBorder="1" applyAlignment="1"/>
    <xf numFmtId="7" fontId="9" fillId="0" borderId="5" xfId="8" applyNumberFormat="1" applyFont="1" applyBorder="1" applyAlignment="1" applyProtection="1">
      <alignment horizontal="center"/>
    </xf>
    <xf numFmtId="0" fontId="0" fillId="0" borderId="22" xfId="0" applyBorder="1" applyAlignment="1">
      <alignment horizontal="center"/>
    </xf>
    <xf numFmtId="0" fontId="0" fillId="0" borderId="23" xfId="0" applyBorder="1" applyAlignment="1">
      <alignment horizontal="center"/>
    </xf>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NumberFormat="1"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NumberFormat="1"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0" fontId="20" fillId="0" borderId="0" xfId="0" applyFont="1" applyBorder="1"/>
    <xf numFmtId="7" fontId="9" fillId="0" borderId="0" xfId="9" applyNumberFormat="1" applyFont="1" applyBorder="1" applyAlignment="1" applyProtection="1">
      <alignment horizontal="center" shrinkToFit="1"/>
    </xf>
    <xf numFmtId="7" fontId="9" fillId="0" borderId="5" xfId="8" applyNumberFormat="1" applyFont="1" applyFill="1" applyBorder="1" applyAlignment="1" applyProtection="1"/>
    <xf numFmtId="7" fontId="9" fillId="0" borderId="5" xfId="8" applyNumberFormat="1" applyFont="1" applyFill="1" applyBorder="1" applyAlignment="1" applyProtection="1">
      <alignment horizontal="center"/>
    </xf>
    <xf numFmtId="7" fontId="9" fillId="0" borderId="5" xfId="9" applyNumberFormat="1" applyFont="1" applyBorder="1" applyAlignment="1" applyProtection="1">
      <alignment horizontal="center" shrinkToFit="1"/>
    </xf>
    <xf numFmtId="7" fontId="34" fillId="0" borderId="5" xfId="9" applyNumberFormat="1" applyFont="1" applyBorder="1" applyAlignment="1" applyProtection="1">
      <alignment horizontal="center"/>
    </xf>
    <xf numFmtId="7" fontId="9" fillId="0" borderId="5" xfId="8" applyNumberFormat="1" applyFont="1" applyFill="1" applyBorder="1" applyAlignment="1" applyProtection="1">
      <alignment horizontal="center" shrinkToFit="1"/>
    </xf>
    <xf numFmtId="14" fontId="42"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pplyProtection="1">
      <alignment horizontal="right"/>
    </xf>
    <xf numFmtId="0" fontId="0" fillId="0" borderId="0" xfId="0" applyFill="1" applyAlignment="1"/>
    <xf numFmtId="14" fontId="42" fillId="0" borderId="9" xfId="8" applyNumberFormat="1" applyFont="1" applyFill="1" applyBorder="1" applyAlignment="1" applyProtection="1">
      <alignment horizontal="left"/>
      <protection locked="0"/>
    </xf>
    <xf numFmtId="2" fontId="16" fillId="0" borderId="9" xfId="8" applyNumberFormat="1" applyFont="1" applyFill="1" applyBorder="1" applyAlignment="1" applyProtection="1">
      <alignment horizontal="center"/>
      <protection locked="0"/>
    </xf>
    <xf numFmtId="7" fontId="16" fillId="0" borderId="9" xfId="8" applyNumberFormat="1" applyFont="1" applyFill="1" applyBorder="1" applyAlignment="1" applyProtection="1">
      <alignment horizontal="center"/>
      <protection locked="0"/>
    </xf>
    <xf numFmtId="0" fontId="9" fillId="0" borderId="9" xfId="0" applyFont="1" applyFill="1" applyBorder="1" applyAlignment="1" applyProtection="1">
      <alignment horizontal="right"/>
    </xf>
    <xf numFmtId="0" fontId="0" fillId="0" borderId="24" xfId="0" applyBorder="1" applyAlignment="1"/>
    <xf numFmtId="1" fontId="8" fillId="0" borderId="5" xfId="7" applyFont="1" applyBorder="1" applyAlignment="1" applyProtection="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3" fillId="0" borderId="0" xfId="0" applyFont="1" applyBorder="1"/>
    <xf numFmtId="14" fontId="33" fillId="0" borderId="0" xfId="8" applyNumberFormat="1" applyFont="1" applyBorder="1" applyAlignment="1" applyProtection="1">
      <alignment horizontal="left" vertical="top"/>
      <protection locked="0"/>
    </xf>
    <xf numFmtId="0" fontId="33" fillId="0" borderId="0" xfId="0" applyFont="1" applyBorder="1" applyAlignment="1">
      <alignment horizontal="left" indent="1"/>
    </xf>
    <xf numFmtId="14" fontId="33" fillId="0" borderId="0" xfId="8" applyNumberFormat="1" applyFont="1" applyBorder="1" applyAlignment="1" applyProtection="1">
      <alignment horizontal="left" vertical="top" indent="1"/>
      <protection locked="0"/>
    </xf>
    <xf numFmtId="164" fontId="42" fillId="0" borderId="2" xfId="9" applyNumberFormat="1" applyFont="1" applyBorder="1" applyAlignment="1" applyProtection="1">
      <alignment horizontal="left"/>
      <protection locked="0"/>
    </xf>
    <xf numFmtId="0" fontId="8" fillId="0" borderId="0" xfId="9" applyNumberFormat="1" applyFont="1" applyAlignment="1" applyProtection="1">
      <alignment horizontal="left"/>
    </xf>
    <xf numFmtId="168" fontId="16" fillId="0" borderId="1" xfId="8" applyNumberFormat="1" applyFont="1" applyBorder="1" applyAlignment="1" applyProtection="1">
      <alignment horizontal="center"/>
      <protection locked="0"/>
    </xf>
    <xf numFmtId="0" fontId="42" fillId="0" borderId="0" xfId="0" applyFont="1" applyAlignment="1">
      <alignment horizontal="left"/>
    </xf>
    <xf numFmtId="39" fontId="16" fillId="0" borderId="0" xfId="8" applyNumberFormat="1" applyFont="1" applyBorder="1" applyAlignment="1" applyProtection="1">
      <alignment horizontal="center"/>
      <protection locked="0"/>
    </xf>
    <xf numFmtId="0" fontId="5" fillId="0" borderId="0" xfId="0" applyFont="1" applyBorder="1" applyAlignment="1">
      <alignment horizontal="left"/>
    </xf>
    <xf numFmtId="0" fontId="6" fillId="0" borderId="0" xfId="0" applyFont="1" applyAlignment="1">
      <alignment horizontal="left"/>
    </xf>
    <xf numFmtId="0" fontId="60" fillId="0" borderId="0" xfId="0" applyFont="1" applyAlignment="1">
      <alignment horizontal="left"/>
    </xf>
    <xf numFmtId="0" fontId="60" fillId="0" borderId="0" xfId="0" applyFont="1" applyBorder="1" applyAlignment="1">
      <alignment horizontal="center"/>
    </xf>
    <xf numFmtId="0" fontId="60" fillId="0" borderId="0" xfId="0" applyFont="1" applyBorder="1" applyAlignment="1">
      <alignment horizontal="left"/>
    </xf>
    <xf numFmtId="0" fontId="61" fillId="0" borderId="0" xfId="0" applyFont="1" applyBorder="1"/>
    <xf numFmtId="0" fontId="62" fillId="0" borderId="0" xfId="0" applyFont="1" applyBorder="1"/>
    <xf numFmtId="0" fontId="61" fillId="0" borderId="0" xfId="0" applyFont="1" applyBorder="1" applyAlignment="1">
      <alignment horizontal="right"/>
    </xf>
    <xf numFmtId="0" fontId="61" fillId="0" borderId="0" xfId="0" applyFont="1"/>
    <xf numFmtId="0" fontId="60" fillId="0" borderId="0" xfId="0" applyFont="1" applyBorder="1" applyAlignment="1">
      <alignment horizontal="centerContinuous"/>
    </xf>
    <xf numFmtId="0" fontId="60"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12" fillId="0" borderId="25" xfId="0" applyFont="1" applyBorder="1" applyAlignment="1">
      <alignment horizontal="right"/>
    </xf>
    <xf numFmtId="0" fontId="5" fillId="0" borderId="0" xfId="0" applyFont="1" applyBorder="1"/>
    <xf numFmtId="0" fontId="12" fillId="0" borderId="0" xfId="0" applyFont="1" applyBorder="1" applyAlignment="1">
      <alignment horizontal="right"/>
    </xf>
    <xf numFmtId="0" fontId="43" fillId="0" borderId="18" xfId="0" applyFont="1" applyBorder="1" applyAlignment="1" applyProtection="1">
      <alignment horizontal="center"/>
      <protection locked="0"/>
    </xf>
    <xf numFmtId="0" fontId="43" fillId="0" borderId="18" xfId="0" applyFont="1" applyBorder="1" applyAlignment="1" applyProtection="1">
      <alignment horizontal="right"/>
      <protection locked="0"/>
    </xf>
    <xf numFmtId="7" fontId="63" fillId="0" borderId="0" xfId="8" applyNumberFormat="1" applyFont="1" applyBorder="1" applyAlignment="1" applyProtection="1">
      <alignment horizontal="left"/>
    </xf>
    <xf numFmtId="164" fontId="8" fillId="0" borderId="0" xfId="6" applyNumberFormat="1" applyFont="1" applyFill="1" applyBorder="1" applyAlignment="1" applyProtection="1">
      <alignment horizontal="left"/>
    </xf>
    <xf numFmtId="7" fontId="12" fillId="0" borderId="0" xfId="8" applyNumberFormat="1" applyFont="1" applyBorder="1" applyAlignment="1" applyProtection="1">
      <alignment horizontal="center"/>
    </xf>
    <xf numFmtId="0" fontId="12" fillId="2" borderId="6" xfId="8" applyNumberFormat="1" applyFont="1" applyFill="1" applyBorder="1" applyAlignment="1" applyProtection="1">
      <alignment horizontal="center"/>
    </xf>
    <xf numFmtId="0" fontId="12" fillId="0" borderId="6" xfId="0" applyFont="1" applyBorder="1" applyAlignment="1">
      <alignment horizontal="center"/>
    </xf>
    <xf numFmtId="7" fontId="44" fillId="0" borderId="0" xfId="8" applyNumberFormat="1" applyFont="1" applyBorder="1" applyAlignment="1" applyProtection="1">
      <alignment horizontal="center"/>
    </xf>
    <xf numFmtId="4" fontId="44" fillId="0" borderId="0" xfId="8" applyNumberFormat="1" applyFont="1" applyBorder="1" applyAlignment="1" applyProtection="1">
      <alignment horizontal="center"/>
    </xf>
    <xf numFmtId="0" fontId="12" fillId="2" borderId="3" xfId="8" applyNumberFormat="1" applyFont="1" applyFill="1" applyBorder="1" applyAlignment="1" applyProtection="1">
      <alignment horizontal="center"/>
    </xf>
    <xf numFmtId="0" fontId="12" fillId="0" borderId="3" xfId="0" applyFont="1" applyBorder="1" applyAlignment="1">
      <alignment horizontal="center"/>
    </xf>
    <xf numFmtId="0" fontId="44" fillId="0" borderId="0" xfId="0" applyFont="1" applyBorder="1"/>
    <xf numFmtId="7" fontId="12" fillId="0" borderId="0" xfId="8" applyNumberFormat="1" applyFont="1" applyBorder="1" applyAlignment="1" applyProtection="1">
      <alignment horizontal="center"/>
      <protection locked="0"/>
    </xf>
    <xf numFmtId="7" fontId="12" fillId="0" borderId="0" xfId="8" applyNumberFormat="1" applyFont="1" applyFill="1" applyBorder="1" applyAlignment="1" applyProtection="1">
      <alignment horizontal="center"/>
      <protection locked="0"/>
    </xf>
    <xf numFmtId="0" fontId="50" fillId="0" borderId="0" xfId="0" applyFont="1" applyBorder="1"/>
    <xf numFmtId="14" fontId="50" fillId="0" borderId="0" xfId="8" applyNumberFormat="1" applyFont="1" applyBorder="1" applyAlignment="1" applyProtection="1">
      <alignment horizontal="left"/>
      <protection locked="0"/>
    </xf>
    <xf numFmtId="170" fontId="66" fillId="0" borderId="0" xfId="8" applyNumberFormat="1" applyFont="1" applyBorder="1" applyAlignment="1" applyProtection="1">
      <alignment horizontal="center"/>
      <protection locked="0"/>
    </xf>
    <xf numFmtId="14" fontId="54" fillId="0" borderId="0" xfId="8" applyNumberFormat="1" applyFont="1" applyBorder="1" applyAlignment="1" applyProtection="1">
      <alignment horizontal="center"/>
      <protection locked="0"/>
    </xf>
    <xf numFmtId="39" fontId="54" fillId="0" borderId="0" xfId="8" applyNumberFormat="1" applyFont="1" applyBorder="1" applyAlignment="1" applyProtection="1">
      <alignment horizontal="center"/>
      <protection locked="0"/>
    </xf>
    <xf numFmtId="0" fontId="54" fillId="0" borderId="0" xfId="0" applyFont="1" applyFill="1"/>
    <xf numFmtId="0" fontId="10" fillId="0" borderId="0" xfId="0" applyFont="1" applyFill="1" applyBorder="1"/>
    <xf numFmtId="0" fontId="44" fillId="0" borderId="0" xfId="0" applyFont="1" applyFill="1"/>
    <xf numFmtId="14" fontId="44" fillId="0" borderId="0" xfId="8" applyNumberFormat="1" applyFont="1" applyBorder="1" applyAlignment="1" applyProtection="1">
      <alignment horizontal="left" vertical="top"/>
      <protection locked="0"/>
    </xf>
    <xf numFmtId="7" fontId="8" fillId="0" borderId="0" xfId="8" applyNumberFormat="1" applyFont="1" applyBorder="1" applyAlignment="1" applyProtection="1">
      <alignment horizontal="left"/>
    </xf>
    <xf numFmtId="0" fontId="10" fillId="0" borderId="0" xfId="0" applyFont="1" applyBorder="1"/>
    <xf numFmtId="0" fontId="61" fillId="0" borderId="0" xfId="0" applyFont="1" applyAlignment="1">
      <alignment horizontal="right"/>
    </xf>
    <xf numFmtId="0" fontId="12" fillId="2" borderId="28" xfId="0" applyFont="1" applyFill="1" applyBorder="1" applyAlignment="1">
      <alignment horizontal="center"/>
    </xf>
    <xf numFmtId="0" fontId="44" fillId="2" borderId="30" xfId="0" applyFont="1" applyFill="1" applyBorder="1" applyAlignment="1">
      <alignment horizontal="center"/>
    </xf>
    <xf numFmtId="0" fontId="12" fillId="0" borderId="0" xfId="0" applyFont="1" applyBorder="1"/>
    <xf numFmtId="0" fontId="12" fillId="0" borderId="0" xfId="8" applyNumberFormat="1" applyFont="1" applyBorder="1" applyAlignment="1" applyProtection="1">
      <alignment horizontal="center"/>
    </xf>
    <xf numFmtId="4" fontId="12" fillId="2" borderId="6" xfId="8" applyNumberFormat="1" applyFont="1" applyFill="1" applyBorder="1" applyAlignment="1" applyProtection="1">
      <alignment horizontal="centerContinuous"/>
    </xf>
    <xf numFmtId="7" fontId="12" fillId="2" borderId="7" xfId="8" applyNumberFormat="1" applyFont="1" applyFill="1" applyBorder="1" applyAlignment="1" applyProtection="1">
      <alignment horizontal="center"/>
    </xf>
    <xf numFmtId="7" fontId="12" fillId="2" borderId="6" xfId="8" applyNumberFormat="1" applyFont="1" applyFill="1" applyBorder="1" applyAlignment="1" applyProtection="1">
      <alignment horizontal="center"/>
    </xf>
    <xf numFmtId="4" fontId="44" fillId="2" borderId="3" xfId="8" applyNumberFormat="1" applyFont="1" applyFill="1" applyBorder="1" applyAlignment="1" applyProtection="1">
      <alignment horizontal="centerContinuous"/>
    </xf>
    <xf numFmtId="7" fontId="12" fillId="2" borderId="13" xfId="8" applyNumberFormat="1" applyFont="1" applyFill="1" applyBorder="1" applyAlignment="1" applyProtection="1">
      <alignment horizontal="center"/>
    </xf>
    <xf numFmtId="7" fontId="12" fillId="2" borderId="3" xfId="8" applyNumberFormat="1" applyFont="1" applyFill="1" applyBorder="1" applyAlignment="1" applyProtection="1">
      <alignment horizontal="center"/>
    </xf>
    <xf numFmtId="0" fontId="44" fillId="2" borderId="3" xfId="8" applyNumberFormat="1" applyFont="1" applyFill="1" applyBorder="1" applyAlignment="1" applyProtection="1">
      <alignment horizontal="center"/>
    </xf>
    <xf numFmtId="0" fontId="12" fillId="2" borderId="1" xfId="8" applyNumberFormat="1"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NumberFormat="1" applyFont="1" applyFill="1" applyBorder="1" applyAlignment="1" applyProtection="1">
      <alignment horizontal="center" shrinkToFit="1"/>
      <protection locked="0"/>
    </xf>
    <xf numFmtId="0" fontId="12" fillId="0" borderId="0" xfId="8" applyNumberFormat="1" applyFont="1" applyBorder="1" applyAlignment="1" applyProtection="1">
      <alignment horizontal="center" shrinkToFit="1"/>
      <protection locked="0"/>
    </xf>
    <xf numFmtId="14" fontId="50" fillId="0" borderId="0" xfId="8" applyNumberFormat="1" applyFont="1" applyBorder="1" applyAlignment="1" applyProtection="1">
      <alignment horizontal="left" wrapText="1"/>
      <protection locked="0"/>
    </xf>
    <xf numFmtId="14" fontId="50" fillId="0" borderId="0" xfId="8" quotePrefix="1" applyNumberFormat="1" applyFont="1" applyFill="1" applyBorder="1" applyAlignment="1" applyProtection="1">
      <alignment horizontal="left" vertical="top"/>
      <protection locked="0"/>
    </xf>
    <xf numFmtId="0" fontId="12" fillId="0" borderId="0" xfId="0" applyFont="1" applyBorder="1" applyAlignment="1">
      <alignment horizontal="center"/>
    </xf>
    <xf numFmtId="0" fontId="12" fillId="0" borderId="0" xfId="0" applyFont="1" applyBorder="1" applyAlignment="1" applyProtection="1">
      <alignment horizontal="right"/>
    </xf>
    <xf numFmtId="0" fontId="12" fillId="0" borderId="0" xfId="0" applyFont="1" applyFill="1" applyBorder="1" applyAlignment="1" applyProtection="1">
      <alignment horizontal="right"/>
    </xf>
    <xf numFmtId="7" fontId="63" fillId="0" borderId="0" xfId="8" applyNumberFormat="1" applyFont="1" applyFill="1" applyBorder="1" applyAlignment="1" applyProtection="1">
      <alignment horizontal="center"/>
      <protection locked="0"/>
    </xf>
    <xf numFmtId="0" fontId="12" fillId="0" borderId="0" xfId="0" applyFont="1" applyFill="1" applyBorder="1" applyAlignment="1">
      <alignment horizontal="left" indent="1"/>
    </xf>
    <xf numFmtId="0" fontId="12" fillId="0" borderId="0" xfId="0" applyFont="1" applyFill="1" applyBorder="1"/>
    <xf numFmtId="0" fontId="12" fillId="0" borderId="0" xfId="0" applyFont="1" applyFill="1" applyBorder="1" applyAlignment="1">
      <alignment horizontal="right"/>
    </xf>
    <xf numFmtId="0" fontId="8" fillId="0" borderId="0" xfId="0" applyFont="1" applyBorder="1" applyAlignment="1" applyProtection="1">
      <alignment horizontal="right"/>
    </xf>
    <xf numFmtId="0" fontId="24" fillId="0" borderId="0" xfId="0" applyFont="1" applyFill="1"/>
    <xf numFmtId="7" fontId="49" fillId="0" borderId="0" xfId="8" applyNumberFormat="1" applyFont="1" applyBorder="1" applyAlignment="1" applyProtection="1">
      <alignment horizontal="left"/>
    </xf>
    <xf numFmtId="7" fontId="67" fillId="0" borderId="0" xfId="8" applyNumberFormat="1" applyFont="1" applyBorder="1" applyAlignment="1" applyProtection="1">
      <alignment horizontal="left"/>
    </xf>
    <xf numFmtId="7" fontId="12" fillId="0" borderId="5" xfId="8" applyNumberFormat="1" applyFont="1" applyBorder="1" applyAlignment="1" applyProtection="1">
      <alignment horizontal="center"/>
      <protection locked="0"/>
    </xf>
    <xf numFmtId="0" fontId="51" fillId="0" borderId="0" xfId="0" applyFont="1" applyBorder="1" applyAlignment="1">
      <alignment horizontal="right"/>
    </xf>
    <xf numFmtId="0" fontId="12" fillId="0" borderId="1" xfId="0" applyFont="1" applyBorder="1" applyAlignment="1">
      <alignment horizontal="center"/>
    </xf>
    <xf numFmtId="0" fontId="50" fillId="0" borderId="0" xfId="0" applyFont="1" applyBorder="1" applyAlignment="1">
      <alignment horizontal="left" indent="2"/>
    </xf>
    <xf numFmtId="0" fontId="54" fillId="0" borderId="0" xfId="0" applyFont="1" applyBorder="1"/>
    <xf numFmtId="0" fontId="66" fillId="0" borderId="0" xfId="0" applyFont="1" applyBorder="1"/>
    <xf numFmtId="0" fontId="66" fillId="0" borderId="0" xfId="0" applyFont="1" applyBorder="1" applyAlignment="1">
      <alignment horizontal="right"/>
    </xf>
    <xf numFmtId="49" fontId="54" fillId="0" borderId="0" xfId="8" applyNumberFormat="1" applyFont="1" applyBorder="1" applyAlignment="1" applyProtection="1">
      <alignment horizontal="center"/>
      <protection locked="0"/>
    </xf>
    <xf numFmtId="0" fontId="54" fillId="0" borderId="0" xfId="0" applyFont="1" applyBorder="1" applyAlignment="1">
      <alignment horizontal="center"/>
    </xf>
    <xf numFmtId="165" fontId="54" fillId="0" borderId="0" xfId="0" applyNumberFormat="1" applyFont="1" applyBorder="1" applyAlignment="1">
      <alignment horizontal="center"/>
    </xf>
    <xf numFmtId="7" fontId="44" fillId="0" borderId="21" xfId="8" applyNumberFormat="1" applyFont="1" applyBorder="1" applyAlignment="1" applyProtection="1">
      <alignment horizontal="left"/>
      <protection locked="0"/>
    </xf>
    <xf numFmtId="0" fontId="8" fillId="0" borderId="21" xfId="0" applyFont="1" applyBorder="1"/>
    <xf numFmtId="7" fontId="44" fillId="0" borderId="0" xfId="8" applyNumberFormat="1" applyFont="1" applyBorder="1" applyAlignment="1" applyProtection="1">
      <alignment horizontal="left"/>
      <protection locked="0"/>
    </xf>
    <xf numFmtId="0" fontId="69" fillId="0" borderId="0" xfId="0" applyFont="1" applyBorder="1"/>
    <xf numFmtId="0" fontId="70" fillId="0" borderId="12" xfId="0" applyFont="1" applyFill="1" applyBorder="1" applyAlignment="1">
      <alignment horizontal="center"/>
    </xf>
    <xf numFmtId="0" fontId="69" fillId="0" borderId="12" xfId="0" applyFont="1" applyBorder="1"/>
    <xf numFmtId="0" fontId="60" fillId="0" borderId="0" xfId="0" applyFont="1" applyBorder="1"/>
    <xf numFmtId="0" fontId="43" fillId="0" borderId="0" xfId="0" applyFont="1" applyBorder="1" applyAlignment="1">
      <alignment vertical="top"/>
    </xf>
    <xf numFmtId="0" fontId="71" fillId="0" borderId="0" xfId="0" applyFont="1" applyBorder="1"/>
    <xf numFmtId="0" fontId="72" fillId="0" borderId="0" xfId="0" applyFont="1" applyBorder="1"/>
    <xf numFmtId="0" fontId="72" fillId="0" borderId="0" xfId="0" applyFont="1" applyFill="1" applyBorder="1"/>
    <xf numFmtId="0" fontId="71" fillId="0" borderId="0" xfId="0" applyFont="1" applyFill="1" applyBorder="1"/>
    <xf numFmtId="0" fontId="72" fillId="0" borderId="0" xfId="0" applyFont="1" applyFill="1" applyBorder="1" applyAlignment="1">
      <alignment horizontal="right"/>
    </xf>
    <xf numFmtId="165" fontId="73" fillId="2" borderId="17" xfId="0" applyNumberFormat="1" applyFont="1" applyFill="1" applyBorder="1" applyAlignment="1">
      <alignment horizontal="center"/>
    </xf>
    <xf numFmtId="0" fontId="71" fillId="0" borderId="0" xfId="0" applyFont="1"/>
    <xf numFmtId="0" fontId="44" fillId="0" borderId="5" xfId="0" applyFont="1" applyBorder="1"/>
    <xf numFmtId="0" fontId="54" fillId="0" borderId="0" xfId="0" applyFont="1" applyFill="1" applyAlignment="1">
      <alignment horizontal="right"/>
    </xf>
    <xf numFmtId="0" fontId="8" fillId="0" borderId="0" xfId="0" quotePrefix="1" applyFont="1" applyBorder="1"/>
    <xf numFmtId="165" fontId="59" fillId="0" borderId="1" xfId="0" applyNumberFormat="1" applyFont="1" applyBorder="1" applyAlignment="1">
      <alignment horizontal="center"/>
    </xf>
    <xf numFmtId="165" fontId="59" fillId="0" borderId="17" xfId="0" applyNumberFormat="1" applyFont="1" applyBorder="1" applyAlignment="1">
      <alignment horizontal="center"/>
    </xf>
    <xf numFmtId="7" fontId="44" fillId="0" borderId="0" xfId="8" applyNumberFormat="1" applyFont="1" applyFill="1" applyBorder="1" applyAlignment="1" applyProtection="1">
      <alignment horizontal="left" indent="2"/>
      <protection locked="0"/>
    </xf>
    <xf numFmtId="0" fontId="63" fillId="0" borderId="0" xfId="0" applyFont="1" applyBorder="1" applyAlignment="1">
      <alignment horizontal="center"/>
    </xf>
    <xf numFmtId="0" fontId="51" fillId="0" borderId="0" xfId="0" applyFont="1" applyBorder="1" applyAlignment="1">
      <alignment horizontal="left"/>
    </xf>
    <xf numFmtId="0" fontId="72" fillId="0" borderId="21" xfId="0" applyFont="1" applyBorder="1" applyAlignment="1">
      <alignment horizontal="left"/>
    </xf>
    <xf numFmtId="0" fontId="67" fillId="0" borderId="0" xfId="0" applyFont="1" applyBorder="1" applyAlignment="1">
      <alignment horizontal="left"/>
    </xf>
    <xf numFmtId="0" fontId="10" fillId="0" borderId="0" xfId="0" applyFont="1" applyAlignment="1">
      <alignment horizontal="left"/>
    </xf>
    <xf numFmtId="0" fontId="67" fillId="0" borderId="21" xfId="0" applyFont="1" applyBorder="1" applyAlignment="1">
      <alignment horizontal="left"/>
    </xf>
    <xf numFmtId="0" fontId="74" fillId="0" borderId="0" xfId="0" applyFont="1" applyAlignment="1">
      <alignment horizontal="left"/>
    </xf>
    <xf numFmtId="7" fontId="12" fillId="2" borderId="32" xfId="8" applyNumberFormat="1" applyFont="1" applyFill="1" applyBorder="1" applyAlignment="1" applyProtection="1">
      <alignment horizontal="center"/>
    </xf>
    <xf numFmtId="7" fontId="12" fillId="2" borderId="33" xfId="8" applyNumberFormat="1" applyFont="1" applyFill="1" applyBorder="1" applyAlignment="1" applyProtection="1">
      <alignment horizontal="center"/>
    </xf>
    <xf numFmtId="0" fontId="12" fillId="0" borderId="5" xfId="0" applyFont="1" applyBorder="1" applyAlignment="1">
      <alignment horizontal="center"/>
    </xf>
    <xf numFmtId="165" fontId="51" fillId="0" borderId="17" xfId="0" applyNumberFormat="1" applyFont="1" applyBorder="1" applyAlignment="1">
      <alignment horizontal="center"/>
    </xf>
    <xf numFmtId="169" fontId="52" fillId="2" borderId="1" xfId="8" applyNumberFormat="1" applyFont="1" applyFill="1" applyBorder="1" applyAlignment="1" applyProtection="1">
      <alignment horizontal="center"/>
    </xf>
    <xf numFmtId="4" fontId="12" fillId="2" borderId="10" xfId="8" applyNumberFormat="1" applyFont="1" applyFill="1" applyBorder="1" applyAlignment="1" applyProtection="1">
      <alignment horizontal="center"/>
    </xf>
    <xf numFmtId="7" fontId="51" fillId="0" borderId="17" xfId="8" applyNumberFormat="1" applyFont="1" applyBorder="1" applyAlignment="1" applyProtection="1">
      <alignment horizontal="center"/>
      <protection locked="0"/>
    </xf>
    <xf numFmtId="169" fontId="52" fillId="2" borderId="3" xfId="8" applyNumberFormat="1" applyFont="1" applyFill="1" applyBorder="1" applyAlignment="1" applyProtection="1">
      <alignment horizontal="center"/>
    </xf>
    <xf numFmtId="7" fontId="12" fillId="0" borderId="0" xfId="8" applyNumberFormat="1" applyFont="1" applyBorder="1" applyAlignment="1" applyProtection="1">
      <alignment horizontal="right"/>
    </xf>
    <xf numFmtId="7" fontId="12" fillId="2" borderId="11" xfId="8" applyNumberFormat="1" applyFont="1" applyFill="1" applyBorder="1" applyAlignment="1" applyProtection="1">
      <alignment horizontal="center"/>
    </xf>
    <xf numFmtId="7" fontId="50" fillId="2" borderId="3" xfId="8" applyNumberFormat="1" applyFont="1" applyFill="1" applyBorder="1" applyAlignment="1" applyProtection="1">
      <alignment horizontal="center"/>
    </xf>
    <xf numFmtId="7" fontId="50" fillId="2" borderId="14" xfId="8" applyNumberFormat="1" applyFont="1" applyFill="1" applyBorder="1" applyAlignment="1" applyProtection="1">
      <alignment horizontal="center"/>
    </xf>
    <xf numFmtId="0" fontId="12" fillId="2" borderId="6" xfId="0" applyFont="1" applyFill="1" applyBorder="1" applyAlignment="1">
      <alignment horizontal="center"/>
    </xf>
    <xf numFmtId="165" fontId="51" fillId="0" borderId="0" xfId="0" applyNumberFormat="1" applyFont="1" applyBorder="1" applyAlignment="1">
      <alignment horizontal="center"/>
    </xf>
    <xf numFmtId="0" fontId="27" fillId="0" borderId="0" xfId="0" applyFont="1"/>
    <xf numFmtId="0" fontId="12" fillId="2" borderId="1" xfId="0" applyFont="1" applyFill="1" applyBorder="1" applyAlignment="1">
      <alignment horizontal="center"/>
    </xf>
    <xf numFmtId="0" fontId="44" fillId="0" borderId="0" xfId="0" applyFont="1" applyAlignment="1">
      <alignment horizontal="left" indent="1"/>
    </xf>
    <xf numFmtId="0" fontId="12" fillId="0" borderId="1" xfId="8" applyNumberFormat="1" applyFont="1" applyBorder="1" applyAlignment="1" applyProtection="1">
      <alignment horizontal="center"/>
      <protection locked="0"/>
    </xf>
    <xf numFmtId="0" fontId="12" fillId="0" borderId="1" xfId="8" applyNumberFormat="1" applyFont="1" applyBorder="1" applyAlignment="1" applyProtection="1">
      <alignment horizontal="center" shrinkToFit="1"/>
      <protection locked="0"/>
    </xf>
    <xf numFmtId="37" fontId="12" fillId="0" borderId="1" xfId="8" applyNumberFormat="1" applyFont="1" applyBorder="1" applyAlignment="1" applyProtection="1">
      <alignment horizontal="center"/>
      <protection locked="0"/>
    </xf>
    <xf numFmtId="7" fontId="63" fillId="0" borderId="17" xfId="8" applyNumberFormat="1" applyFont="1" applyBorder="1" applyAlignment="1" applyProtection="1">
      <alignment horizontal="center"/>
      <protection locked="0"/>
    </xf>
    <xf numFmtId="0" fontId="61" fillId="0" borderId="21" xfId="0" applyFont="1" applyBorder="1"/>
    <xf numFmtId="0" fontId="62" fillId="0" borderId="21" xfId="0" applyFont="1" applyBorder="1"/>
    <xf numFmtId="0" fontId="5" fillId="0" borderId="0" xfId="0" applyFont="1" applyFill="1" applyBorder="1"/>
    <xf numFmtId="0" fontId="5" fillId="0" borderId="0" xfId="0" applyFont="1" applyFill="1" applyBorder="1" applyAlignment="1">
      <alignment horizontal="right"/>
    </xf>
    <xf numFmtId="165" fontId="75" fillId="0" borderId="17" xfId="0" applyNumberFormat="1" applyFont="1" applyFill="1" applyBorder="1" applyAlignment="1">
      <alignment horizontal="center"/>
    </xf>
    <xf numFmtId="0" fontId="61" fillId="0" borderId="0" xfId="0" applyFont="1" applyFill="1" applyAlignment="1">
      <alignment horizontal="right"/>
    </xf>
    <xf numFmtId="165" fontId="51" fillId="0" borderId="1" xfId="0" applyNumberFormat="1" applyFont="1" applyBorder="1" applyAlignment="1">
      <alignment horizontal="center"/>
    </xf>
    <xf numFmtId="0" fontId="45" fillId="0" borderId="0" xfId="0" applyFont="1" applyFill="1" applyBorder="1" applyAlignment="1">
      <alignment horizontal="center"/>
    </xf>
    <xf numFmtId="0" fontId="49" fillId="0" borderId="0" xfId="0" applyFont="1" applyBorder="1"/>
    <xf numFmtId="0" fontId="44" fillId="0" borderId="0" xfId="0" applyFont="1" applyBorder="1" applyAlignment="1">
      <alignment horizontal="left" indent="1"/>
    </xf>
    <xf numFmtId="7" fontId="68" fillId="2" borderId="32" xfId="8" applyNumberFormat="1" applyFont="1" applyFill="1" applyBorder="1" applyAlignment="1" applyProtection="1">
      <alignment horizontal="center"/>
    </xf>
    <xf numFmtId="0" fontId="44" fillId="2" borderId="35" xfId="0" applyFont="1" applyFill="1" applyBorder="1" applyAlignment="1">
      <alignment horizontal="center"/>
    </xf>
    <xf numFmtId="0" fontId="44" fillId="2" borderId="38" xfId="0" applyFont="1" applyFill="1" applyBorder="1" applyAlignment="1">
      <alignment horizontal="center"/>
    </xf>
    <xf numFmtId="0" fontId="44" fillId="2" borderId="40" xfId="0" applyFont="1" applyFill="1" applyBorder="1" applyAlignment="1">
      <alignment horizontal="center"/>
    </xf>
    <xf numFmtId="4" fontId="12" fillId="2" borderId="3" xfId="8" applyNumberFormat="1" applyFont="1" applyFill="1" applyBorder="1" applyAlignment="1" applyProtection="1">
      <alignment horizontal="center"/>
    </xf>
    <xf numFmtId="169" fontId="52" fillId="0" borderId="43" xfId="8" applyNumberFormat="1" applyFont="1" applyFill="1" applyBorder="1" applyAlignment="1" applyProtection="1">
      <alignment horizontal="center"/>
    </xf>
    <xf numFmtId="14" fontId="50" fillId="0" borderId="21" xfId="8" quotePrefix="1" applyNumberFormat="1" applyFont="1" applyFill="1" applyBorder="1" applyAlignment="1" applyProtection="1">
      <alignment horizontal="left" vertical="top"/>
      <protection locked="0"/>
    </xf>
    <xf numFmtId="0" fontId="8" fillId="0" borderId="21" xfId="0" applyFont="1" applyFill="1" applyBorder="1"/>
    <xf numFmtId="165" fontId="51" fillId="0" borderId="44" xfId="0" applyNumberFormat="1" applyFont="1" applyBorder="1" applyAlignment="1">
      <alignment horizontal="center"/>
    </xf>
    <xf numFmtId="165" fontId="51" fillId="0" borderId="0" xfId="0" applyNumberFormat="1" applyFont="1" applyFill="1" applyBorder="1" applyAlignment="1">
      <alignment horizontal="center"/>
    </xf>
    <xf numFmtId="14" fontId="44" fillId="0" borderId="18" xfId="8" applyNumberFormat="1" applyFont="1" applyBorder="1" applyAlignment="1" applyProtection="1">
      <alignment horizontal="left" vertical="top"/>
      <protection locked="0"/>
    </xf>
    <xf numFmtId="7" fontId="63" fillId="0" borderId="17" xfId="8" applyNumberFormat="1" applyFont="1" applyBorder="1" applyAlignment="1" applyProtection="1">
      <alignment horizontal="center" vertical="center"/>
      <protection locked="0"/>
    </xf>
    <xf numFmtId="170" fontId="12" fillId="0" borderId="18" xfId="8" applyNumberFormat="1" applyFont="1" applyBorder="1" applyAlignment="1" applyProtection="1">
      <alignment horizontal="center"/>
      <protection locked="0"/>
    </xf>
    <xf numFmtId="7" fontId="45" fillId="2" borderId="32" xfId="8" applyNumberFormat="1" applyFont="1" applyFill="1" applyBorder="1" applyAlignment="1" applyProtection="1">
      <alignment horizontal="center"/>
    </xf>
    <xf numFmtId="14" fontId="50" fillId="0" borderId="0" xfId="8" applyNumberFormat="1" applyFont="1" applyBorder="1" applyAlignment="1" applyProtection="1">
      <alignment horizontal="left" vertical="center" wrapText="1"/>
      <protection locked="0"/>
    </xf>
    <xf numFmtId="0" fontId="8" fillId="0" borderId="21" xfId="0" applyFont="1" applyFill="1" applyBorder="1" applyAlignment="1">
      <alignment horizontal="right"/>
    </xf>
    <xf numFmtId="0" fontId="44" fillId="0" borderId="21" xfId="0" applyFont="1" applyBorder="1"/>
    <xf numFmtId="0" fontId="44" fillId="0" borderId="0" xfId="0" applyFont="1" applyBorder="1" applyAlignment="1"/>
    <xf numFmtId="14" fontId="44"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76" fillId="0" borderId="0" xfId="10" applyFont="1" applyBorder="1" applyProtection="1">
      <protection locked="0"/>
    </xf>
    <xf numFmtId="0" fontId="77" fillId="0" borderId="0" xfId="10" applyFont="1" applyBorder="1" applyProtection="1">
      <protection locked="0"/>
    </xf>
    <xf numFmtId="0" fontId="44" fillId="0" borderId="18" xfId="0" applyFont="1" applyBorder="1" applyAlignment="1">
      <alignment horizontal="left" indent="1"/>
    </xf>
    <xf numFmtId="14" fontId="50" fillId="0" borderId="18" xfId="8" quotePrefix="1" applyNumberFormat="1" applyFont="1" applyFill="1" applyBorder="1" applyAlignment="1" applyProtection="1">
      <alignment horizontal="left" vertical="top"/>
      <protection locked="0"/>
    </xf>
    <xf numFmtId="0" fontId="8" fillId="0" borderId="18" xfId="0" applyFont="1" applyFill="1" applyBorder="1"/>
    <xf numFmtId="0" fontId="50" fillId="0" borderId="0" xfId="0" applyFont="1" applyBorder="1" applyAlignment="1">
      <alignment horizontal="left" vertical="top" indent="1"/>
    </xf>
    <xf numFmtId="7" fontId="48" fillId="0" borderId="0" xfId="5" applyNumberFormat="1" applyFont="1" applyBorder="1" applyAlignment="1" applyProtection="1">
      <alignment horizontal="left" vertical="top" indent="1"/>
    </xf>
    <xf numFmtId="7" fontId="36" fillId="0" borderId="0" xfId="0" applyNumberFormat="1" applyFont="1" applyBorder="1" applyAlignment="1" applyProtection="1">
      <alignment horizontal="left"/>
    </xf>
    <xf numFmtId="164" fontId="22" fillId="0" borderId="0" xfId="6" applyNumberFormat="1" applyFont="1" applyFill="1" applyBorder="1" applyAlignment="1" applyProtection="1">
      <alignment horizontal="left"/>
    </xf>
    <xf numFmtId="0" fontId="22" fillId="0" borderId="0" xfId="0" applyFont="1" applyFill="1" applyBorder="1"/>
    <xf numFmtId="0" fontId="19" fillId="0" borderId="0" xfId="0" applyFont="1" applyAlignment="1">
      <alignment horizontal="center"/>
    </xf>
    <xf numFmtId="0" fontId="22" fillId="0" borderId="0" xfId="10" applyFont="1" applyBorder="1" applyAlignment="1" applyProtection="1">
      <alignment horizontal="center"/>
      <protection locked="0"/>
    </xf>
    <xf numFmtId="0" fontId="22" fillId="0" borderId="0" xfId="0" applyFont="1" applyBorder="1" applyAlignment="1">
      <alignment horizontal="center"/>
    </xf>
    <xf numFmtId="165" fontId="22" fillId="0" borderId="8" xfId="0" applyNumberFormat="1" applyFont="1" applyFill="1" applyBorder="1" applyAlignment="1">
      <alignment horizontal="center"/>
    </xf>
    <xf numFmtId="165" fontId="22" fillId="0" borderId="0" xfId="0" applyNumberFormat="1" applyFont="1" applyFill="1" applyBorder="1" applyAlignment="1">
      <alignment horizontal="center"/>
    </xf>
    <xf numFmtId="165" fontId="22" fillId="0" borderId="5" xfId="0" applyNumberFormat="1" applyFont="1" applyFill="1" applyBorder="1" applyAlignment="1">
      <alignment horizontal="center"/>
    </xf>
    <xf numFmtId="0" fontId="7" fillId="0" borderId="0" xfId="0" applyFont="1" applyAlignment="1"/>
    <xf numFmtId="0" fontId="7" fillId="0" borderId="0" xfId="0" applyFont="1" applyBorder="1" applyAlignment="1"/>
    <xf numFmtId="0" fontId="7" fillId="0" borderId="9" xfId="0" applyFont="1" applyBorder="1" applyAlignment="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Border="1" applyAlignment="1">
      <alignment horizontal="center" shrinkToFit="1"/>
    </xf>
    <xf numFmtId="0" fontId="7" fillId="0" borderId="0" xfId="10" applyFont="1" applyBorder="1" applyProtection="1"/>
    <xf numFmtId="0" fontId="7" fillId="0" borderId="0" xfId="10" applyFont="1" applyBorder="1" applyProtection="1">
      <protection locked="0"/>
    </xf>
    <xf numFmtId="0" fontId="7" fillId="0" borderId="0" xfId="10" applyFont="1" applyBorder="1" applyAlignment="1" applyProtection="1">
      <alignment horizontal="center" shrinkToFit="1"/>
      <protection locked="0"/>
    </xf>
    <xf numFmtId="0" fontId="33" fillId="0" borderId="0" xfId="10" applyFont="1" applyBorder="1" applyAlignment="1" applyProtection="1">
      <alignment horizontal="left"/>
    </xf>
    <xf numFmtId="1" fontId="33" fillId="0" borderId="0" xfId="10" applyNumberFormat="1" applyFont="1" applyBorder="1" applyAlignment="1" applyProtection="1">
      <alignment horizontal="left"/>
    </xf>
    <xf numFmtId="1" fontId="36" fillId="0" borderId="0" xfId="10" applyNumberFormat="1" applyFont="1" applyBorder="1" applyAlignment="1" applyProtection="1">
      <alignment horizontal="left"/>
    </xf>
    <xf numFmtId="0" fontId="22" fillId="0" borderId="0" xfId="10" applyFont="1" applyBorder="1" applyProtection="1"/>
    <xf numFmtId="0" fontId="22" fillId="0" borderId="0" xfId="10" applyFont="1" applyBorder="1" applyProtection="1">
      <protection locked="0"/>
    </xf>
    <xf numFmtId="0" fontId="22" fillId="0" borderId="0" xfId="10" applyFont="1" applyBorder="1" applyAlignment="1" applyProtection="1">
      <alignment horizontal="center" shrinkToFit="1"/>
      <protection locked="0"/>
    </xf>
    <xf numFmtId="1" fontId="34"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7" fillId="0" borderId="0" xfId="0" applyFont="1" applyAlignment="1">
      <alignment horizontal="center" shrinkToFit="1"/>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9" xfId="0" applyFont="1" applyBorder="1"/>
    <xf numFmtId="0" fontId="7" fillId="0" borderId="19" xfId="0" applyFont="1" applyBorder="1"/>
    <xf numFmtId="0" fontId="7" fillId="0" borderId="1" xfId="0" applyFont="1" applyFill="1" applyBorder="1" applyAlignment="1">
      <alignment horizontal="center"/>
    </xf>
    <xf numFmtId="0" fontId="7" fillId="0" borderId="1" xfId="0" applyFont="1" applyBorder="1" applyAlignment="1">
      <alignment horizontal="center" shrinkToFit="1"/>
    </xf>
    <xf numFmtId="0" fontId="7" fillId="0" borderId="14" xfId="0" applyFont="1" applyBorder="1"/>
    <xf numFmtId="0" fontId="7" fillId="0" borderId="5" xfId="0" applyFont="1" applyBorder="1"/>
    <xf numFmtId="0" fontId="9" fillId="0" borderId="0" xfId="0" applyFont="1"/>
    <xf numFmtId="0" fontId="9" fillId="0" borderId="0" xfId="0" applyFont="1" applyBorder="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165" fontId="22" fillId="0" borderId="8" xfId="0" applyNumberFormat="1" applyFont="1" applyFill="1" applyBorder="1" applyAlignment="1">
      <alignment horizontal="right"/>
    </xf>
    <xf numFmtId="0" fontId="22" fillId="0" borderId="0" xfId="0" applyFont="1" applyBorder="1" applyAlignment="1">
      <alignment horizontal="center" shrinkToFit="1"/>
    </xf>
    <xf numFmtId="165" fontId="22" fillId="0" borderId="0" xfId="0" applyNumberFormat="1" applyFont="1" applyFill="1" applyBorder="1" applyAlignment="1">
      <alignment horizontal="right"/>
    </xf>
    <xf numFmtId="0" fontId="7" fillId="0" borderId="0" xfId="0" applyFont="1" applyFill="1" applyBorder="1" applyAlignment="1">
      <alignment horizontal="center"/>
    </xf>
    <xf numFmtId="0" fontId="22" fillId="0" borderId="0" xfId="0" applyFont="1" applyBorder="1"/>
    <xf numFmtId="0" fontId="22" fillId="0" borderId="9" xfId="0" applyFont="1" applyBorder="1"/>
    <xf numFmtId="0" fontId="22" fillId="0" borderId="19" xfId="0" applyFont="1" applyBorder="1"/>
    <xf numFmtId="0" fontId="22" fillId="0" borderId="0" xfId="0" applyFont="1" applyFill="1" applyBorder="1" applyAlignment="1">
      <alignment horizontal="center" shrinkToFit="1"/>
    </xf>
    <xf numFmtId="165" fontId="16" fillId="0" borderId="1" xfId="0" applyNumberFormat="1" applyFont="1" applyFill="1" applyBorder="1" applyAlignment="1">
      <alignment horizontal="right"/>
    </xf>
    <xf numFmtId="0" fontId="7" fillId="0" borderId="2" xfId="0" applyFont="1" applyFill="1" applyBorder="1"/>
    <xf numFmtId="165" fontId="7" fillId="0" borderId="1" xfId="0" applyNumberFormat="1" applyFont="1" applyFill="1" applyBorder="1" applyAlignment="1">
      <alignment horizontal="center"/>
    </xf>
    <xf numFmtId="165" fontId="7" fillId="0" borderId="2" xfId="0" applyNumberFormat="1" applyFont="1" applyFill="1" applyBorder="1" applyAlignment="1">
      <alignment horizontal="center"/>
    </xf>
    <xf numFmtId="0" fontId="7" fillId="0" borderId="2" xfId="0" applyFont="1" applyFill="1" applyBorder="1" applyAlignment="1">
      <alignment horizontal="center"/>
    </xf>
    <xf numFmtId="0" fontId="7" fillId="0" borderId="7" xfId="0" applyFont="1" applyFill="1" applyBorder="1"/>
    <xf numFmtId="165" fontId="16" fillId="0" borderId="11" xfId="0" applyNumberFormat="1" applyFont="1" applyFill="1" applyBorder="1" applyAlignment="1">
      <alignment horizontal="right"/>
    </xf>
    <xf numFmtId="0" fontId="9" fillId="0" borderId="8" xfId="0" applyFont="1" applyFill="1" applyBorder="1" applyAlignment="1">
      <alignment horizontal="center" shrinkToFit="1"/>
    </xf>
    <xf numFmtId="165" fontId="16" fillId="0" borderId="0" xfId="0" applyNumberFormat="1" applyFont="1" applyFill="1" applyBorder="1" applyAlignment="1">
      <alignment horizontal="right"/>
    </xf>
    <xf numFmtId="165" fontId="7" fillId="0" borderId="0" xfId="0" applyNumberFormat="1" applyFont="1" applyFill="1" applyBorder="1"/>
    <xf numFmtId="0" fontId="7" fillId="0" borderId="0" xfId="0" applyFont="1" applyFill="1" applyBorder="1" applyAlignment="1">
      <alignment horizontal="center" shrinkToFit="1"/>
    </xf>
    <xf numFmtId="0" fontId="9" fillId="0" borderId="5" xfId="0" applyFont="1" applyBorder="1"/>
    <xf numFmtId="165" fontId="9" fillId="0" borderId="5" xfId="0" applyNumberFormat="1" applyFont="1" applyFill="1" applyBorder="1" applyAlignment="1">
      <alignment horizontal="right"/>
    </xf>
    <xf numFmtId="0" fontId="7" fillId="0" borderId="4" xfId="0" applyFont="1" applyBorder="1"/>
    <xf numFmtId="0" fontId="7" fillId="0" borderId="4" xfId="0" applyFont="1" applyFill="1" applyBorder="1"/>
    <xf numFmtId="165" fontId="16" fillId="0" borderId="1" xfId="0" applyNumberFormat="1" applyFont="1" applyFill="1" applyBorder="1"/>
    <xf numFmtId="165" fontId="16" fillId="3" borderId="1" xfId="0" applyNumberFormat="1" applyFont="1" applyFill="1" applyBorder="1" applyAlignment="1">
      <alignment horizontal="right"/>
    </xf>
    <xf numFmtId="165" fontId="16" fillId="0" borderId="14" xfId="0" applyNumberFormat="1" applyFont="1" applyFill="1" applyBorder="1" applyAlignment="1">
      <alignment horizontal="right"/>
    </xf>
    <xf numFmtId="165" fontId="16" fillId="0" borderId="19" xfId="0" applyNumberFormat="1" applyFont="1" applyFill="1" applyBorder="1" applyAlignment="1">
      <alignment horizontal="right"/>
    </xf>
    <xf numFmtId="0" fontId="7" fillId="0" borderId="10" xfId="0" applyFont="1" applyFill="1" applyBorder="1"/>
    <xf numFmtId="0" fontId="7" fillId="0" borderId="9" xfId="0" applyFont="1" applyFill="1" applyBorder="1"/>
    <xf numFmtId="0" fontId="7" fillId="0" borderId="6" xfId="0" applyFont="1" applyFill="1" applyBorder="1"/>
    <xf numFmtId="0" fontId="7" fillId="0" borderId="19" xfId="0" applyFont="1" applyFill="1" applyBorder="1"/>
    <xf numFmtId="0" fontId="7" fillId="0" borderId="5" xfId="0" applyFont="1" applyFill="1" applyBorder="1"/>
    <xf numFmtId="0" fontId="9" fillId="0" borderId="0" xfId="0" applyFont="1" applyFill="1" applyBorder="1" applyAlignment="1">
      <alignment horizontal="center" shrinkToFit="1"/>
    </xf>
    <xf numFmtId="165" fontId="7" fillId="0" borderId="0" xfId="0" applyNumberFormat="1" applyFont="1" applyFill="1" applyBorder="1" applyAlignment="1">
      <alignment horizontal="right"/>
    </xf>
    <xf numFmtId="165" fontId="7" fillId="0" borderId="1" xfId="0" applyNumberFormat="1" applyFont="1" applyFill="1" applyBorder="1" applyAlignment="1">
      <alignment horizontal="right"/>
    </xf>
    <xf numFmtId="0" fontId="9" fillId="0" borderId="8" xfId="0" applyFont="1" applyBorder="1"/>
    <xf numFmtId="0" fontId="9" fillId="0" borderId="8" xfId="0" applyFont="1" applyBorder="1" applyAlignment="1">
      <alignment horizontal="center" shrinkToFit="1"/>
    </xf>
    <xf numFmtId="0" fontId="7" fillId="0" borderId="8" xfId="0" applyFont="1" applyFill="1" applyBorder="1"/>
    <xf numFmtId="165" fontId="7" fillId="0" borderId="19" xfId="0" applyNumberFormat="1" applyFont="1" applyFill="1" applyBorder="1" applyAlignment="1">
      <alignment horizontal="right"/>
    </xf>
    <xf numFmtId="165" fontId="9" fillId="0" borderId="8" xfId="0" applyNumberFormat="1" applyFont="1" applyFill="1" applyBorder="1" applyAlignment="1">
      <alignment horizontal="right"/>
    </xf>
    <xf numFmtId="165" fontId="7" fillId="0" borderId="5" xfId="0" applyNumberFormat="1" applyFont="1" applyFill="1" applyBorder="1" applyAlignment="1">
      <alignment horizontal="right"/>
    </xf>
    <xf numFmtId="165" fontId="7" fillId="0" borderId="3" xfId="0" applyNumberFormat="1" applyFont="1" applyFill="1" applyBorder="1" applyAlignment="1">
      <alignment horizontal="right"/>
    </xf>
    <xf numFmtId="165" fontId="9" fillId="0" borderId="0" xfId="0" applyNumberFormat="1" applyFont="1" applyFill="1" applyBorder="1" applyAlignment="1">
      <alignment horizontal="right"/>
    </xf>
    <xf numFmtId="0" fontId="7" fillId="2" borderId="1" xfId="0" applyFont="1" applyFill="1" applyBorder="1" applyAlignment="1">
      <alignment horizontal="center"/>
    </xf>
    <xf numFmtId="165" fontId="16" fillId="0" borderId="5" xfId="0" applyNumberFormat="1" applyFont="1" applyFill="1" applyBorder="1" applyAlignment="1">
      <alignment horizontal="right"/>
    </xf>
    <xf numFmtId="0" fontId="4" fillId="0" borderId="0" xfId="0" applyFont="1" applyAlignment="1">
      <alignment horizontal="center" shrinkToFit="1"/>
    </xf>
    <xf numFmtId="165" fontId="3" fillId="0" borderId="0" xfId="0" applyNumberFormat="1" applyFont="1" applyBorder="1"/>
    <xf numFmtId="7" fontId="32" fillId="0" borderId="0" xfId="9" applyNumberFormat="1" applyFont="1" applyBorder="1" applyAlignment="1" applyProtection="1">
      <alignment horizontal="center"/>
      <protection locked="0"/>
    </xf>
    <xf numFmtId="0" fontId="0" fillId="0" borderId="45" xfId="0" applyBorder="1"/>
    <xf numFmtId="0" fontId="8" fillId="0" borderId="0" xfId="0" applyFont="1" applyAlignment="1">
      <alignment horizontal="right"/>
    </xf>
    <xf numFmtId="7" fontId="7" fillId="0" borderId="1" xfId="8" applyNumberFormat="1" applyFont="1" applyFill="1" applyBorder="1" applyAlignment="1" applyProtection="1">
      <alignment horizontal="center"/>
      <protection locked="0"/>
    </xf>
    <xf numFmtId="7" fontId="20" fillId="0" borderId="1" xfId="8" applyNumberFormat="1" applyFont="1" applyFill="1" applyBorder="1" applyAlignment="1" applyProtection="1">
      <alignment horizontal="center"/>
      <protection locked="0"/>
    </xf>
    <xf numFmtId="0" fontId="56" fillId="0" borderId="0" xfId="5" applyFont="1" applyProtection="1"/>
    <xf numFmtId="0" fontId="36" fillId="0" borderId="2" xfId="0" applyFont="1" applyBorder="1" applyAlignment="1">
      <alignment horizontal="center" vertical="center" shrinkToFit="1"/>
    </xf>
    <xf numFmtId="165" fontId="33" fillId="0" borderId="2" xfId="0" applyNumberFormat="1" applyFont="1" applyBorder="1" applyAlignment="1">
      <alignment horizontal="center"/>
    </xf>
    <xf numFmtId="0" fontId="49" fillId="0" borderId="0" xfId="0" applyFont="1" applyBorder="1" applyAlignment="1" applyProtection="1">
      <alignment horizontal="center"/>
      <protection locked="0"/>
    </xf>
    <xf numFmtId="7" fontId="49" fillId="0" borderId="0" xfId="8" applyNumberFormat="1" applyFont="1" applyBorder="1" applyAlignment="1" applyProtection="1">
      <alignment horizontal="left" indent="1"/>
      <protection locked="0"/>
    </xf>
    <xf numFmtId="165" fontId="44" fillId="2" borderId="1" xfId="0" applyNumberFormat="1" applyFont="1" applyFill="1" applyBorder="1" applyAlignment="1">
      <alignment horizontal="center"/>
    </xf>
    <xf numFmtId="0" fontId="50" fillId="0" borderId="21" xfId="0" applyFont="1" applyBorder="1"/>
    <xf numFmtId="0" fontId="49" fillId="0" borderId="0" xfId="0" applyFont="1" applyBorder="1" applyAlignment="1">
      <alignment horizontal="centerContinuous"/>
    </xf>
    <xf numFmtId="0" fontId="23" fillId="0" borderId="12" xfId="0" applyFont="1" applyBorder="1" applyAlignment="1">
      <alignment horizontal="centerContinuous"/>
    </xf>
    <xf numFmtId="0" fontId="16" fillId="0" borderId="2" xfId="8" applyNumberFormat="1" applyFont="1" applyBorder="1" applyAlignment="1" applyProtection="1">
      <alignment horizontal="center"/>
      <protection locked="0"/>
    </xf>
    <xf numFmtId="0" fontId="33" fillId="0" borderId="0" xfId="0" applyFont="1"/>
    <xf numFmtId="165" fontId="7" fillId="0" borderId="1" xfId="0" applyNumberFormat="1" applyFont="1" applyBorder="1" applyAlignment="1">
      <alignment horizontal="center"/>
    </xf>
    <xf numFmtId="165" fontId="7" fillId="0" borderId="3" xfId="0" applyNumberFormat="1" applyFont="1" applyBorder="1" applyAlignment="1">
      <alignment horizontal="center"/>
    </xf>
    <xf numFmtId="165" fontId="9" fillId="0" borderId="0" xfId="0" applyNumberFormat="1" applyFont="1" applyBorder="1" applyAlignment="1">
      <alignment horizontal="center"/>
    </xf>
    <xf numFmtId="0" fontId="7" fillId="0" borderId="0" xfId="0" applyFont="1" applyAlignment="1">
      <alignment horizontal="center"/>
    </xf>
    <xf numFmtId="165" fontId="7" fillId="0" borderId="2" xfId="0" applyNumberFormat="1" applyFont="1" applyBorder="1" applyAlignment="1">
      <alignment horizontal="center"/>
    </xf>
    <xf numFmtId="165" fontId="7" fillId="0" borderId="7" xfId="0" applyNumberFormat="1" applyFont="1" applyBorder="1" applyAlignment="1">
      <alignment horizontal="center"/>
    </xf>
    <xf numFmtId="0" fontId="22" fillId="0" borderId="0" xfId="0" applyFont="1" applyFill="1" applyBorder="1" applyAlignment="1">
      <alignment horizontal="center"/>
    </xf>
    <xf numFmtId="165" fontId="7" fillId="0" borderId="6" xfId="0" applyNumberFormat="1" applyFont="1" applyFill="1" applyBorder="1" applyAlignment="1">
      <alignment horizontal="center"/>
    </xf>
    <xf numFmtId="165" fontId="7" fillId="0" borderId="7" xfId="0" applyNumberFormat="1" applyFont="1" applyFill="1" applyBorder="1" applyAlignment="1">
      <alignment horizontal="center"/>
    </xf>
    <xf numFmtId="165" fontId="9" fillId="0" borderId="8" xfId="0" applyNumberFormat="1" applyFont="1" applyFill="1" applyBorder="1" applyAlignment="1">
      <alignment horizontal="center"/>
    </xf>
    <xf numFmtId="165" fontId="7" fillId="0" borderId="0" xfId="0" applyNumberFormat="1" applyFont="1" applyFill="1" applyBorder="1" applyAlignment="1">
      <alignment horizontal="center"/>
    </xf>
    <xf numFmtId="0" fontId="9" fillId="0" borderId="5" xfId="0" applyFont="1" applyFill="1" applyBorder="1" applyAlignment="1">
      <alignment horizontal="center"/>
    </xf>
    <xf numFmtId="165" fontId="7" fillId="0" borderId="4" xfId="0" applyNumberFormat="1" applyFont="1" applyFill="1" applyBorder="1" applyAlignment="1">
      <alignment horizontal="center"/>
    </xf>
    <xf numFmtId="165" fontId="9" fillId="0" borderId="0" xfId="0" applyNumberFormat="1" applyFont="1" applyFill="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0" fontId="7" fillId="0" borderId="5" xfId="0" applyFont="1" applyBorder="1" applyAlignment="1">
      <alignment horizontal="center"/>
    </xf>
    <xf numFmtId="165" fontId="7" fillId="0" borderId="3" xfId="0" applyNumberFormat="1" applyFont="1" applyFill="1" applyBorder="1" applyAlignment="1">
      <alignment horizontal="center"/>
    </xf>
    <xf numFmtId="0" fontId="7" fillId="0" borderId="5" xfId="0" applyFont="1" applyFill="1" applyBorder="1" applyAlignment="1">
      <alignment horizontal="center"/>
    </xf>
    <xf numFmtId="165" fontId="7" fillId="0" borderId="0" xfId="0" applyNumberFormat="1" applyFont="1" applyAlignment="1">
      <alignment horizontal="center"/>
    </xf>
    <xf numFmtId="49" fontId="4" fillId="0" borderId="5" xfId="5" applyNumberFormat="1" applyFont="1" applyBorder="1" applyAlignment="1" applyProtection="1">
      <alignment horizontal="left"/>
      <protection locked="0"/>
    </xf>
    <xf numFmtId="0" fontId="4" fillId="0" borderId="5" xfId="5" applyNumberFormat="1" applyFont="1" applyBorder="1" applyAlignment="1" applyProtection="1">
      <alignment horizontal="center"/>
      <protection locked="0"/>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49" fontId="7" fillId="0" borderId="5" xfId="8" applyNumberFormat="1" applyFont="1" applyBorder="1" applyAlignment="1" applyProtection="1">
      <alignment horizontal="left"/>
    </xf>
    <xf numFmtId="0" fontId="16" fillId="0" borderId="3" xfId="9" applyNumberFormat="1"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79" fillId="0" borderId="0" xfId="0" applyFont="1"/>
    <xf numFmtId="0" fontId="80" fillId="0" borderId="0" xfId="0" applyFont="1"/>
    <xf numFmtId="0" fontId="80" fillId="0" borderId="0" xfId="0" applyFont="1" applyAlignment="1">
      <alignment horizontal="center"/>
    </xf>
    <xf numFmtId="164" fontId="79" fillId="0" borderId="0" xfId="0" applyNumberFormat="1" applyFont="1" applyAlignment="1">
      <alignment horizontal="right"/>
    </xf>
    <xf numFmtId="0" fontId="80" fillId="0" borderId="43" xfId="0" applyFont="1" applyBorder="1" applyAlignment="1">
      <alignment horizontal="center" shrinkToFit="1"/>
    </xf>
    <xf numFmtId="0" fontId="81" fillId="0" borderId="0" xfId="0" applyFont="1"/>
    <xf numFmtId="0" fontId="16" fillId="0" borderId="5" xfId="5" applyNumberFormat="1" applyFont="1" applyBorder="1" applyAlignment="1" applyProtection="1">
      <alignment horizontal="center"/>
      <protection locked="0"/>
    </xf>
    <xf numFmtId="0" fontId="12" fillId="0" borderId="27" xfId="0" applyFont="1" applyBorder="1" applyAlignment="1">
      <alignment horizontal="center"/>
    </xf>
    <xf numFmtId="0" fontId="2" fillId="0" borderId="1" xfId="5" applyBorder="1" applyAlignment="1" applyProtection="1">
      <alignment horizontal="center"/>
    </xf>
    <xf numFmtId="0" fontId="54" fillId="0" borderId="0" xfId="0" applyFont="1" applyFill="1" applyBorder="1"/>
    <xf numFmtId="0" fontId="78" fillId="0" borderId="0" xfId="4" applyFont="1" applyFill="1" applyBorder="1" applyAlignment="1" applyProtection="1">
      <alignment horizontal="right"/>
    </xf>
    <xf numFmtId="4" fontId="78" fillId="0" borderId="0" xfId="9" applyNumberFormat="1" applyFont="1" applyFill="1" applyBorder="1" applyAlignment="1" applyProtection="1">
      <alignment horizontal="center"/>
      <protection locked="0"/>
    </xf>
    <xf numFmtId="0" fontId="82" fillId="0" borderId="0" xfId="4" applyFont="1" applyFill="1" applyBorder="1" applyAlignment="1" applyProtection="1">
      <alignment horizontal="right"/>
    </xf>
    <xf numFmtId="0" fontId="27" fillId="0" borderId="0" xfId="0" applyFont="1" applyFill="1" applyBorder="1"/>
    <xf numFmtId="0" fontId="21" fillId="0" borderId="0" xfId="0" applyFont="1" applyBorder="1" applyAlignment="1">
      <alignment horizontal="left" indent="2"/>
    </xf>
    <xf numFmtId="0" fontId="21" fillId="0" borderId="0" xfId="0" applyFont="1" applyBorder="1" applyAlignment="1">
      <alignment horizontal="left" indent="4"/>
    </xf>
    <xf numFmtId="0" fontId="43" fillId="0" borderId="0" xfId="0" applyFont="1" applyBorder="1" applyAlignment="1" applyProtection="1">
      <alignment horizontal="right"/>
      <protection locked="0"/>
    </xf>
    <xf numFmtId="0" fontId="49" fillId="0" borderId="0" xfId="0" applyFont="1" applyBorder="1" applyAlignment="1" applyProtection="1">
      <alignment horizontal="right"/>
      <protection locked="0"/>
    </xf>
    <xf numFmtId="0" fontId="49" fillId="0" borderId="0" xfId="0" applyFont="1" applyBorder="1" applyAlignment="1">
      <alignment horizontal="left" indent="1"/>
    </xf>
    <xf numFmtId="4" fontId="25" fillId="0" borderId="0" xfId="8" applyNumberFormat="1" applyFont="1" applyBorder="1" applyAlignment="1" applyProtection="1">
      <alignment horizontal="left"/>
    </xf>
    <xf numFmtId="0" fontId="47" fillId="0" borderId="0" xfId="0" applyFont="1" applyBorder="1" applyAlignment="1" applyProtection="1">
      <alignment horizontal="right"/>
    </xf>
    <xf numFmtId="0" fontId="25" fillId="0" borderId="0" xfId="0" applyFont="1" applyBorder="1" applyAlignment="1">
      <alignment horizontal="left" indent="2"/>
    </xf>
    <xf numFmtId="0" fontId="25" fillId="0" borderId="0" xfId="0" applyFont="1" applyFill="1" applyBorder="1"/>
    <xf numFmtId="0" fontId="59" fillId="0" borderId="5" xfId="0" applyFont="1" applyFill="1" applyBorder="1" applyAlignment="1">
      <alignment horizontal="center"/>
    </xf>
    <xf numFmtId="0" fontId="44" fillId="0" borderId="0" xfId="0" applyFont="1" applyBorder="1" applyAlignment="1">
      <alignment horizontal="center" vertical="top"/>
    </xf>
    <xf numFmtId="0" fontId="61" fillId="0" borderId="21" xfId="0" applyFont="1" applyBorder="1" applyAlignment="1">
      <alignment horizontal="right"/>
    </xf>
    <xf numFmtId="7" fontId="44"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17" fillId="0" borderId="0" xfId="5" applyNumberFormat="1" applyFont="1" applyBorder="1" applyAlignment="1" applyProtection="1">
      <alignment horizontal="left"/>
    </xf>
    <xf numFmtId="1" fontId="48" fillId="0" borderId="1" xfId="9" applyNumberFormat="1" applyFont="1" applyBorder="1" applyAlignment="1" applyProtection="1">
      <alignment horizontal="center"/>
      <protection locked="0"/>
    </xf>
    <xf numFmtId="0" fontId="38" fillId="0" borderId="0" xfId="0" applyFont="1" applyAlignment="1">
      <alignment horizontal="left"/>
    </xf>
    <xf numFmtId="0" fontId="26" fillId="0" borderId="5" xfId="0" applyFont="1" applyBorder="1" applyAlignment="1">
      <alignment horizontal="left"/>
    </xf>
    <xf numFmtId="0" fontId="3" fillId="0" borderId="0" xfId="0" applyFont="1" applyFill="1"/>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0" xfId="0" applyFont="1" applyBorder="1" applyProtection="1"/>
    <xf numFmtId="0" fontId="3" fillId="0" borderId="25" xfId="0" applyFont="1" applyBorder="1" applyAlignment="1">
      <alignment horizontal="centerContinuous"/>
    </xf>
    <xf numFmtId="0" fontId="3" fillId="0" borderId="0" xfId="0" applyFont="1" applyBorder="1" applyAlignment="1">
      <alignment horizontal="centerContinuous"/>
    </xf>
    <xf numFmtId="0" fontId="23" fillId="0" borderId="0" xfId="8" applyFont="1" applyBorder="1" applyAlignment="1" applyProtection="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NumberFormat="1"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Fill="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Border="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Fill="1" applyBorder="1" applyAlignment="1" applyProtection="1">
      <alignment horizontal="centerContinuous"/>
      <protection locked="0"/>
    </xf>
    <xf numFmtId="7" fontId="3" fillId="0" borderId="8" xfId="8" applyNumberFormat="1" applyFont="1" applyFill="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Border="1" applyAlignment="1">
      <alignment horizontal="center"/>
    </xf>
    <xf numFmtId="7" fontId="3" fillId="0" borderId="0" xfId="8" applyNumberFormat="1" applyFont="1" applyFill="1" applyBorder="1" applyAlignment="1" applyProtection="1">
      <alignment horizontal="center"/>
      <protection locked="0"/>
    </xf>
    <xf numFmtId="0" fontId="3" fillId="0" borderId="0" xfId="0" applyFont="1" applyFill="1" applyBorder="1" applyProtection="1"/>
    <xf numFmtId="7" fontId="47" fillId="0" borderId="5" xfId="8" applyNumberFormat="1" applyFont="1" applyFill="1" applyBorder="1" applyAlignment="1" applyProtection="1">
      <alignment horizontal="center"/>
      <protection locked="0"/>
    </xf>
    <xf numFmtId="0" fontId="3" fillId="0" borderId="0" xfId="0" applyFont="1" applyFill="1" applyBorder="1"/>
    <xf numFmtId="7" fontId="3" fillId="0" borderId="0" xfId="8" applyNumberFormat="1" applyFont="1" applyFill="1" applyBorder="1" applyAlignment="1" applyProtection="1">
      <alignment horizontal="left"/>
      <protection locked="0"/>
    </xf>
    <xf numFmtId="164" fontId="7" fillId="4" borderId="2" xfId="5" applyNumberFormat="1" applyFont="1" applyFill="1" applyBorder="1" applyAlignment="1" applyProtection="1">
      <alignment horizontal="left"/>
    </xf>
    <xf numFmtId="7" fontId="7" fillId="4" borderId="1" xfId="6" applyNumberFormat="1" applyFont="1" applyFill="1" applyBorder="1" applyAlignment="1" applyProtection="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pplyProtection="1">
      <alignment horizontal="left"/>
    </xf>
    <xf numFmtId="165" fontId="17" fillId="0" borderId="1" xfId="0" applyNumberFormat="1" applyFont="1" applyFill="1" applyBorder="1" applyAlignment="1">
      <alignment horizontal="center"/>
    </xf>
    <xf numFmtId="0" fontId="20" fillId="0" borderId="0" xfId="5" applyFont="1" applyAlignment="1" applyProtection="1">
      <alignment horizontal="center"/>
    </xf>
    <xf numFmtId="0" fontId="17" fillId="0" borderId="0" xfId="5" applyFont="1" applyProtection="1"/>
    <xf numFmtId="7" fontId="57" fillId="0" borderId="0" xfId="5" applyNumberFormat="1" applyFont="1" applyBorder="1" applyAlignment="1" applyProtection="1">
      <alignment horizontal="left"/>
    </xf>
    <xf numFmtId="0" fontId="17" fillId="0" borderId="0" xfId="0" applyFont="1" applyBorder="1" applyAlignment="1" applyProtection="1">
      <alignment horizontal="left"/>
    </xf>
    <xf numFmtId="166" fontId="16" fillId="0" borderId="0" xfId="8" applyNumberFormat="1" applyFont="1" applyBorder="1" applyAlignment="1" applyProtection="1">
      <alignment horizontal="center"/>
      <protection locked="0"/>
    </xf>
    <xf numFmtId="0" fontId="49" fillId="0" borderId="13" xfId="0" applyFont="1" applyBorder="1" applyAlignment="1"/>
    <xf numFmtId="0" fontId="9" fillId="0" borderId="0" xfId="0" applyFont="1" applyBorder="1" applyAlignment="1" applyProtection="1">
      <alignment horizontal="left"/>
    </xf>
    <xf numFmtId="0" fontId="49" fillId="0" borderId="0" xfId="0" applyFont="1" applyBorder="1" applyAlignment="1"/>
    <xf numFmtId="7" fontId="3" fillId="2" borderId="26" xfId="8" applyNumberFormat="1" applyFont="1" applyFill="1" applyBorder="1" applyAlignment="1" applyProtection="1">
      <alignment horizontal="center"/>
      <protection locked="0"/>
    </xf>
    <xf numFmtId="7" fontId="33" fillId="0" borderId="0" xfId="5" applyNumberFormat="1" applyFont="1" applyBorder="1" applyAlignment="1" applyProtection="1"/>
    <xf numFmtId="165" fontId="16" fillId="0" borderId="1" xfId="8" applyNumberFormat="1" applyFont="1" applyBorder="1" applyAlignment="1" applyProtection="1">
      <alignment horizontal="center"/>
    </xf>
    <xf numFmtId="0" fontId="32" fillId="0" borderId="0" xfId="8" applyNumberFormat="1" applyFont="1" applyBorder="1" applyAlignment="1" applyProtection="1">
      <alignment horizontal="center"/>
    </xf>
    <xf numFmtId="7" fontId="49" fillId="0" borderId="21" xfId="8" applyNumberFormat="1" applyFont="1" applyBorder="1" applyAlignment="1" applyProtection="1">
      <alignment horizontal="left"/>
      <protection locked="0"/>
    </xf>
    <xf numFmtId="0" fontId="4" fillId="0" borderId="51" xfId="0" applyFont="1" applyBorder="1"/>
    <xf numFmtId="0" fontId="4" fillId="0" borderId="25" xfId="0" applyFont="1" applyBorder="1"/>
    <xf numFmtId="0" fontId="4" fillId="0" borderId="52" xfId="0" applyFont="1" applyBorder="1"/>
    <xf numFmtId="0" fontId="13" fillId="0" borderId="53" xfId="0" applyFont="1" applyBorder="1"/>
    <xf numFmtId="0" fontId="4" fillId="0" borderId="0" xfId="0" applyFont="1" applyBorder="1"/>
    <xf numFmtId="0" fontId="7" fillId="0" borderId="53" xfId="0" applyFont="1" applyBorder="1"/>
    <xf numFmtId="0" fontId="7" fillId="0" borderId="54" xfId="0" applyFont="1" applyBorder="1"/>
    <xf numFmtId="0" fontId="7" fillId="0" borderId="55" xfId="0" applyFont="1" applyBorder="1"/>
    <xf numFmtId="0" fontId="7" fillId="0" borderId="21" xfId="0" applyFont="1" applyBorder="1"/>
    <xf numFmtId="0" fontId="7" fillId="0" borderId="56" xfId="0" applyFont="1" applyBorder="1"/>
    <xf numFmtId="14" fontId="44" fillId="0" borderId="0" xfId="8" applyNumberFormat="1" applyFont="1" applyFill="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49" fillId="0" borderId="8" xfId="0" applyFont="1" applyBorder="1" applyAlignment="1" applyProtection="1">
      <alignment horizontal="center"/>
      <protection locked="0"/>
    </xf>
    <xf numFmtId="0" fontId="3" fillId="0" borderId="0" xfId="0" applyFont="1" applyAlignment="1">
      <alignment horizontal="left" vertical="top" wrapText="1"/>
    </xf>
    <xf numFmtId="7" fontId="9" fillId="0" borderId="0" xfId="9" applyNumberFormat="1" applyFont="1" applyBorder="1" applyAlignment="1" applyProtection="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0" fontId="0" fillId="0" borderId="5" xfId="0" applyBorder="1" applyAlignment="1">
      <alignment horizontal="center"/>
    </xf>
    <xf numFmtId="7" fontId="16" fillId="0" borderId="1" xfId="8" applyNumberFormat="1" applyFont="1" applyBorder="1" applyAlignment="1" applyProtection="1">
      <alignment horizontal="center"/>
      <protection locked="0"/>
    </xf>
    <xf numFmtId="7" fontId="16" fillId="0" borderId="9" xfId="8" applyNumberFormat="1" applyFont="1" applyBorder="1" applyAlignment="1" applyProtection="1">
      <alignment horizontal="center"/>
      <protection locked="0"/>
    </xf>
    <xf numFmtId="0" fontId="16" fillId="0" borderId="2" xfId="9" applyNumberFormat="1" applyFont="1" applyBorder="1" applyAlignment="1" applyProtection="1">
      <alignment horizontal="center"/>
      <protection locked="0"/>
    </xf>
    <xf numFmtId="7" fontId="9" fillId="0" borderId="5" xfId="9" applyNumberFormat="1" applyFont="1" applyBorder="1" applyAlignment="1" applyProtection="1">
      <alignment horizontal="center"/>
    </xf>
    <xf numFmtId="0" fontId="8" fillId="0" borderId="0" xfId="0" applyFont="1" applyAlignment="1">
      <alignment horizontal="center"/>
    </xf>
    <xf numFmtId="7" fontId="8" fillId="0" borderId="0" xfId="9" applyNumberFormat="1" applyFont="1" applyBorder="1" applyAlignment="1" applyProtection="1">
      <alignment horizontal="center"/>
    </xf>
    <xf numFmtId="7" fontId="33" fillId="0" borderId="0" xfId="9" applyNumberFormat="1" applyFont="1" applyBorder="1" applyAlignment="1" applyProtection="1">
      <alignment horizontal="center"/>
    </xf>
    <xf numFmtId="0" fontId="2" fillId="0" borderId="2" xfId="5" applyBorder="1" applyAlignment="1" applyProtection="1">
      <alignment horizontal="center"/>
    </xf>
    <xf numFmtId="0" fontId="2" fillId="0" borderId="19" xfId="5" applyBorder="1" applyAlignment="1" applyProtection="1">
      <alignment horizontal="center"/>
    </xf>
    <xf numFmtId="7" fontId="42" fillId="0" borderId="0" xfId="9" applyNumberFormat="1" applyFont="1" applyBorder="1" applyAlignment="1" applyProtection="1">
      <alignment horizontal="center"/>
    </xf>
    <xf numFmtId="7" fontId="9" fillId="0" borderId="0" xfId="8" applyNumberFormat="1" applyFont="1" applyBorder="1" applyAlignment="1" applyProtection="1">
      <alignment horizontal="center"/>
    </xf>
    <xf numFmtId="0" fontId="9" fillId="0" borderId="0" xfId="0" applyFont="1" applyBorder="1" applyAlignment="1">
      <alignment horizontal="center" vertical="top"/>
    </xf>
    <xf numFmtId="7" fontId="17" fillId="0" borderId="1" xfId="6" applyNumberFormat="1" applyFont="1" applyFill="1" applyBorder="1" applyAlignment="1" applyProtection="1">
      <alignment horizontal="left"/>
    </xf>
    <xf numFmtId="7" fontId="17" fillId="0" borderId="1" xfId="6" applyNumberFormat="1" applyFont="1" applyBorder="1" applyAlignment="1" applyProtection="1">
      <alignment horizontal="left"/>
    </xf>
    <xf numFmtId="164" fontId="20" fillId="0" borderId="0" xfId="5" applyNumberFormat="1" applyFont="1" applyBorder="1" applyAlignment="1" applyProtection="1">
      <alignment horizontal="left"/>
      <protection locked="0"/>
    </xf>
    <xf numFmtId="7" fontId="9" fillId="0" borderId="0" xfId="9" applyNumberFormat="1" applyFont="1" applyBorder="1" applyAlignment="1" applyProtection="1">
      <alignment horizontal="center"/>
    </xf>
    <xf numFmtId="7" fontId="16" fillId="0" borderId="2"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33" fillId="0" borderId="0" xfId="9" applyNumberFormat="1" applyFont="1" applyBorder="1" applyAlignment="1" applyProtection="1">
      <alignment horizontal="center"/>
    </xf>
    <xf numFmtId="0" fontId="17" fillId="0" borderId="0" xfId="0" applyFont="1" applyAlignment="1">
      <alignment horizontal="center"/>
    </xf>
    <xf numFmtId="0" fontId="18" fillId="0" borderId="17" xfId="0" applyFont="1" applyBorder="1" applyAlignment="1">
      <alignment horizontal="center" shrinkToFit="1"/>
    </xf>
    <xf numFmtId="0" fontId="17" fillId="0" borderId="5" xfId="0" applyFont="1" applyBorder="1" applyAlignment="1">
      <alignment horizontal="center"/>
    </xf>
    <xf numFmtId="0" fontId="17" fillId="0" borderId="0" xfId="0" applyFont="1" applyBorder="1" applyAlignment="1">
      <alignment horizontal="center"/>
    </xf>
    <xf numFmtId="0" fontId="17" fillId="0" borderId="0" xfId="10" applyFont="1" applyBorder="1" applyAlignment="1" applyProtection="1">
      <alignment horizontal="center"/>
      <protection locked="0"/>
    </xf>
    <xf numFmtId="0" fontId="17" fillId="0" borderId="0" xfId="10" applyFont="1" applyBorder="1" applyProtection="1"/>
    <xf numFmtId="0" fontId="17" fillId="0" borderId="0" xfId="10" applyFont="1" applyBorder="1" applyProtection="1">
      <protection locked="0"/>
    </xf>
    <xf numFmtId="0" fontId="17" fillId="0" borderId="0" xfId="10" applyFont="1" applyBorder="1" applyAlignment="1" applyProtection="1">
      <alignment horizontal="center" shrinkToFit="1"/>
      <protection locked="0"/>
    </xf>
    <xf numFmtId="0" fontId="17" fillId="0" borderId="18" xfId="10" applyFont="1" applyBorder="1" applyAlignment="1" applyProtection="1">
      <alignment horizontal="center"/>
      <protection locked="0"/>
    </xf>
    <xf numFmtId="0" fontId="17" fillId="0" borderId="1" xfId="0" applyFont="1" applyFill="1" applyBorder="1" applyAlignment="1">
      <alignment horizontal="center" vertical="center"/>
    </xf>
    <xf numFmtId="0" fontId="17" fillId="0" borderId="19" xfId="0" applyFont="1" applyBorder="1" applyAlignment="1">
      <alignment horizontal="center"/>
    </xf>
    <xf numFmtId="0" fontId="17" fillId="2" borderId="2" xfId="0" applyFont="1" applyFill="1" applyBorder="1" applyAlignment="1">
      <alignment horizontal="center"/>
    </xf>
    <xf numFmtId="0" fontId="17" fillId="0" borderId="10" xfId="0" applyFont="1" applyBorder="1" applyAlignment="1">
      <alignment horizontal="center" shrinkToFit="1"/>
    </xf>
    <xf numFmtId="0" fontId="17" fillId="0" borderId="0" xfId="0" applyFont="1"/>
    <xf numFmtId="0" fontId="17" fillId="0" borderId="0" xfId="0" applyFont="1" applyBorder="1"/>
    <xf numFmtId="165" fontId="17" fillId="0" borderId="9" xfId="0" applyNumberFormat="1" applyFont="1" applyBorder="1" applyAlignment="1">
      <alignment horizontal="right"/>
    </xf>
    <xf numFmtId="165" fontId="17" fillId="0" borderId="0" xfId="0" applyNumberFormat="1" applyFont="1" applyBorder="1" applyAlignment="1">
      <alignment horizontal="center"/>
    </xf>
    <xf numFmtId="0" fontId="17" fillId="0" borderId="0" xfId="0" applyFont="1" applyAlignment="1">
      <alignment horizontal="center" shrinkToFit="1"/>
    </xf>
    <xf numFmtId="164" fontId="17" fillId="0" borderId="1" xfId="0" applyNumberFormat="1" applyFont="1" applyBorder="1" applyAlignment="1">
      <alignment horizontal="left"/>
    </xf>
    <xf numFmtId="0" fontId="17" fillId="0" borderId="2" xfId="0" applyFont="1" applyBorder="1"/>
    <xf numFmtId="0" fontId="17" fillId="0" borderId="19" xfId="0" applyFont="1" applyBorder="1"/>
    <xf numFmtId="165" fontId="17" fillId="3" borderId="1" xfId="0" applyNumberFormat="1" applyFont="1" applyFill="1" applyBorder="1" applyAlignment="1">
      <alignment horizontal="right"/>
    </xf>
    <xf numFmtId="165" fontId="17" fillId="0" borderId="1" xfId="0" applyNumberFormat="1" applyFont="1" applyBorder="1" applyAlignment="1">
      <alignment horizontal="center"/>
    </xf>
    <xf numFmtId="164" fontId="17" fillId="0" borderId="1" xfId="6" applyNumberFormat="1" applyFont="1" applyBorder="1" applyAlignment="1" applyProtection="1">
      <alignment horizontal="left"/>
    </xf>
    <xf numFmtId="165" fontId="17" fillId="0" borderId="2" xfId="0" applyNumberFormat="1" applyFont="1" applyBorder="1" applyAlignment="1">
      <alignment horizontal="center"/>
    </xf>
    <xf numFmtId="164" fontId="17" fillId="0" borderId="6" xfId="6" applyNumberFormat="1" applyFont="1" applyBorder="1" applyAlignment="1" applyProtection="1">
      <alignment horizontal="left"/>
    </xf>
    <xf numFmtId="0" fontId="17" fillId="0" borderId="7" xfId="0" applyFont="1" applyBorder="1"/>
    <xf numFmtId="0" fontId="17" fillId="0" borderId="11" xfId="0" applyFont="1" applyBorder="1"/>
    <xf numFmtId="164" fontId="17" fillId="0" borderId="6" xfId="0" applyNumberFormat="1" applyFont="1" applyBorder="1" applyAlignment="1">
      <alignment horizontal="left"/>
    </xf>
    <xf numFmtId="0" fontId="17" fillId="0" borderId="9" xfId="0" applyFont="1" applyBorder="1"/>
    <xf numFmtId="165" fontId="17" fillId="0" borderId="1" xfId="0" applyNumberFormat="1" applyFont="1" applyFill="1" applyBorder="1" applyAlignment="1">
      <alignment horizontal="right"/>
    </xf>
    <xf numFmtId="165" fontId="17" fillId="0" borderId="7" xfId="0" applyNumberFormat="1" applyFont="1" applyBorder="1" applyAlignment="1">
      <alignment horizontal="center"/>
    </xf>
    <xf numFmtId="0" fontId="17" fillId="0" borderId="0" xfId="0" applyFont="1" applyFill="1" applyBorder="1" applyAlignment="1">
      <alignment horizontal="center"/>
    </xf>
    <xf numFmtId="7" fontId="17" fillId="0" borderId="2" xfId="6" applyNumberFormat="1" applyFont="1" applyBorder="1" applyAlignment="1" applyProtection="1">
      <alignment horizontal="left"/>
    </xf>
    <xf numFmtId="164" fontId="17" fillId="0" borderId="5" xfId="0" applyNumberFormat="1" applyFont="1" applyBorder="1" applyAlignment="1">
      <alignment horizontal="left"/>
    </xf>
    <xf numFmtId="0" fontId="17" fillId="0" borderId="5" xfId="0" applyFont="1" applyBorder="1"/>
    <xf numFmtId="165" fontId="17" fillId="0" borderId="5" xfId="0" applyNumberFormat="1" applyFont="1" applyFill="1" applyBorder="1" applyAlignment="1">
      <alignment horizontal="right"/>
    </xf>
    <xf numFmtId="165" fontId="17" fillId="0" borderId="5" xfId="0" applyNumberFormat="1" applyFont="1" applyBorder="1" applyAlignment="1">
      <alignment horizontal="center"/>
    </xf>
    <xf numFmtId="7" fontId="17" fillId="0" borderId="0" xfId="6" applyNumberFormat="1" applyFont="1" applyFill="1" applyBorder="1" applyAlignment="1" applyProtection="1">
      <alignment horizontal="left"/>
    </xf>
    <xf numFmtId="165" fontId="17" fillId="3" borderId="5" xfId="0" applyNumberFormat="1" applyFont="1" applyFill="1" applyBorder="1" applyAlignment="1">
      <alignment horizontal="right"/>
    </xf>
    <xf numFmtId="165" fontId="17" fillId="3" borderId="5" xfId="0" applyNumberFormat="1" applyFont="1" applyFill="1" applyBorder="1" applyAlignment="1">
      <alignment horizontal="center"/>
    </xf>
    <xf numFmtId="0" fontId="17" fillId="0" borderId="5" xfId="0" applyFont="1" applyBorder="1" applyAlignment="1">
      <alignment horizontal="center" shrinkToFit="1"/>
    </xf>
    <xf numFmtId="7" fontId="17" fillId="0" borderId="9" xfId="6" applyNumberFormat="1" applyFont="1" applyFill="1" applyBorder="1" applyAlignment="1" applyProtection="1">
      <alignment horizontal="left"/>
    </xf>
    <xf numFmtId="165" fontId="17" fillId="3" borderId="1" xfId="0" applyNumberFormat="1" applyFont="1" applyFill="1" applyBorder="1"/>
    <xf numFmtId="165" fontId="17" fillId="0" borderId="4" xfId="0" applyNumberFormat="1" applyFont="1" applyBorder="1" applyAlignment="1">
      <alignment horizontal="center"/>
    </xf>
    <xf numFmtId="0" fontId="17" fillId="0" borderId="4" xfId="0" applyFont="1" applyBorder="1"/>
    <xf numFmtId="0" fontId="17" fillId="0" borderId="8" xfId="0" applyFont="1" applyBorder="1"/>
    <xf numFmtId="7" fontId="17" fillId="0" borderId="5" xfId="6" applyNumberFormat="1" applyFont="1" applyBorder="1" applyAlignment="1" applyProtection="1">
      <alignment horizontal="left"/>
    </xf>
    <xf numFmtId="165" fontId="17" fillId="3" borderId="5" xfId="0" applyNumberFormat="1" applyFont="1" applyFill="1" applyBorder="1"/>
    <xf numFmtId="0" fontId="17" fillId="0" borderId="4" xfId="0" applyFont="1" applyBorder="1" applyAlignment="1">
      <alignment horizontal="center" shrinkToFit="1"/>
    </xf>
    <xf numFmtId="165" fontId="17" fillId="0" borderId="6" xfId="0" applyNumberFormat="1" applyFont="1" applyBorder="1" applyAlignment="1">
      <alignment horizontal="center"/>
    </xf>
    <xf numFmtId="7" fontId="17" fillId="0" borderId="9" xfId="6" applyNumberFormat="1" applyFont="1" applyBorder="1" applyAlignment="1" applyProtection="1">
      <alignment horizontal="left"/>
    </xf>
    <xf numFmtId="165" fontId="17" fillId="3" borderId="9" xfId="0" applyNumberFormat="1" applyFont="1" applyFill="1" applyBorder="1" applyAlignment="1">
      <alignment horizontal="right"/>
    </xf>
    <xf numFmtId="165" fontId="17" fillId="3" borderId="9" xfId="0" applyNumberFormat="1" applyFont="1" applyFill="1" applyBorder="1" applyAlignment="1">
      <alignment horizontal="center"/>
    </xf>
    <xf numFmtId="0" fontId="17" fillId="0" borderId="9" xfId="0" applyFont="1" applyBorder="1" applyAlignment="1">
      <alignment horizontal="center"/>
    </xf>
    <xf numFmtId="0" fontId="17" fillId="0" borderId="1" xfId="0" applyFont="1" applyBorder="1" applyAlignment="1">
      <alignment horizontal="center" shrinkToFit="1"/>
    </xf>
    <xf numFmtId="164" fontId="17" fillId="0" borderId="10" xfId="0" applyNumberFormat="1" applyFont="1" applyBorder="1" applyAlignment="1">
      <alignment horizontal="left"/>
    </xf>
    <xf numFmtId="7" fontId="17" fillId="0" borderId="10" xfId="6" applyNumberFormat="1" applyFont="1" applyBorder="1" applyAlignment="1" applyProtection="1">
      <alignment horizontal="left"/>
    </xf>
    <xf numFmtId="0" fontId="17" fillId="0" borderId="13" xfId="0" applyFont="1" applyBorder="1"/>
    <xf numFmtId="165" fontId="17" fillId="0" borderId="10" xfId="0" applyNumberFormat="1" applyFont="1" applyBorder="1" applyAlignment="1">
      <alignment horizontal="center"/>
    </xf>
    <xf numFmtId="165" fontId="17" fillId="0" borderId="13" xfId="0" applyNumberFormat="1" applyFont="1" applyBorder="1" applyAlignment="1">
      <alignment horizontal="center"/>
    </xf>
    <xf numFmtId="0" fontId="17" fillId="0" borderId="0" xfId="0" applyFont="1" applyFill="1" applyBorder="1"/>
    <xf numFmtId="165" fontId="17" fillId="0" borderId="0" xfId="0" applyNumberFormat="1" applyFont="1" applyFill="1" applyBorder="1" applyAlignment="1">
      <alignment horizontal="right"/>
    </xf>
    <xf numFmtId="165" fontId="17" fillId="0" borderId="0" xfId="0" applyNumberFormat="1" applyFont="1" applyFill="1" applyBorder="1" applyAlignment="1">
      <alignment horizontal="center"/>
    </xf>
    <xf numFmtId="165" fontId="17" fillId="0" borderId="2" xfId="0" applyNumberFormat="1" applyFont="1" applyFill="1" applyBorder="1" applyAlignment="1">
      <alignment horizontal="center"/>
    </xf>
    <xf numFmtId="0" fontId="17" fillId="0" borderId="2" xfId="0" applyFont="1" applyFill="1" applyBorder="1"/>
    <xf numFmtId="165" fontId="32" fillId="0" borderId="8" xfId="0" applyNumberFormat="1" applyFont="1" applyFill="1" applyBorder="1" applyAlignment="1">
      <alignment horizontal="right"/>
    </xf>
    <xf numFmtId="165" fontId="32" fillId="0" borderId="0" xfId="0" applyNumberFormat="1" applyFont="1" applyFill="1" applyBorder="1" applyAlignment="1">
      <alignment horizontal="right"/>
    </xf>
    <xf numFmtId="165" fontId="17" fillId="0" borderId="5" xfId="0" applyNumberFormat="1" applyFont="1" applyFill="1" applyBorder="1" applyAlignment="1">
      <alignment horizontal="center"/>
    </xf>
    <xf numFmtId="0" fontId="17" fillId="0" borderId="25" xfId="0" applyFont="1" applyBorder="1" applyAlignment="1">
      <alignment horizontal="center"/>
    </xf>
    <xf numFmtId="0" fontId="17" fillId="0" borderId="21" xfId="0" applyFont="1" applyBorder="1" applyAlignment="1">
      <alignment horizontal="center"/>
    </xf>
    <xf numFmtId="7" fontId="18" fillId="0" borderId="0" xfId="5" applyNumberFormat="1" applyFont="1" applyAlignment="1" applyProtection="1">
      <alignment horizontal="center"/>
    </xf>
    <xf numFmtId="164" fontId="18" fillId="0" borderId="0" xfId="5" applyNumberFormat="1" applyFont="1" applyBorder="1" applyAlignment="1" applyProtection="1">
      <alignment horizontal="left"/>
      <protection locked="0"/>
    </xf>
    <xf numFmtId="164" fontId="18" fillId="0" borderId="0" xfId="5" applyNumberFormat="1" applyFont="1" applyBorder="1" applyAlignment="1" applyProtection="1">
      <alignment horizontal="left"/>
    </xf>
    <xf numFmtId="0" fontId="18" fillId="0" borderId="0" xfId="5" applyFont="1" applyProtection="1"/>
    <xf numFmtId="0" fontId="18" fillId="0" borderId="0" xfId="5" applyFont="1" applyAlignment="1" applyProtection="1">
      <alignment horizontal="center"/>
    </xf>
    <xf numFmtId="7" fontId="17" fillId="0" borderId="0" xfId="5" applyNumberFormat="1" applyFont="1" applyBorder="1" applyAlignment="1" applyProtection="1">
      <alignment horizontal="left" indent="2"/>
      <protection locked="0"/>
    </xf>
    <xf numFmtId="7" fontId="18" fillId="0" borderId="0" xfId="5" applyNumberFormat="1" applyFont="1" applyAlignment="1" applyProtection="1">
      <alignment horizontal="center"/>
      <protection locked="0"/>
    </xf>
    <xf numFmtId="0" fontId="18" fillId="0" borderId="0" xfId="5" applyFont="1" applyAlignment="1" applyProtection="1">
      <alignment horizontal="center"/>
      <protection locked="0"/>
    </xf>
    <xf numFmtId="0" fontId="32" fillId="0" borderId="0" xfId="5" applyFont="1" applyBorder="1" applyAlignment="1" applyProtection="1">
      <alignment horizontal="right"/>
      <protection locked="0"/>
    </xf>
    <xf numFmtId="164" fontId="18" fillId="0" borderId="0" xfId="5" applyNumberFormat="1" applyFont="1" applyAlignment="1" applyProtection="1">
      <alignment horizontal="left"/>
    </xf>
    <xf numFmtId="0" fontId="1" fillId="0" borderId="0" xfId="0" applyFont="1" applyAlignment="1">
      <alignment horizontal="left"/>
    </xf>
    <xf numFmtId="0" fontId="1" fillId="0" borderId="0" xfId="0" applyFont="1" applyBorder="1" applyAlignment="1">
      <alignment horizontal="left"/>
    </xf>
    <xf numFmtId="0" fontId="1" fillId="0" borderId="0" xfId="0" applyFont="1" applyAlignment="1">
      <alignment horizontal="left" vertical="top" wrapText="1"/>
    </xf>
    <xf numFmtId="0" fontId="1" fillId="0" borderId="0" xfId="0" applyFont="1" applyAlignment="1">
      <alignment horizontal="centerContinuous"/>
    </xf>
    <xf numFmtId="0" fontId="1" fillId="0" borderId="25" xfId="0" applyFont="1" applyBorder="1"/>
    <xf numFmtId="0" fontId="1" fillId="0" borderId="25" xfId="0" applyFont="1" applyBorder="1" applyAlignment="1">
      <alignment horizontal="centerContinuous"/>
    </xf>
    <xf numFmtId="0" fontId="1" fillId="0" borderId="0" xfId="0" applyFont="1" applyBorder="1" applyAlignment="1">
      <alignment horizontal="centerContinuous"/>
    </xf>
    <xf numFmtId="0" fontId="1" fillId="0" borderId="13" xfId="8" applyFont="1" applyBorder="1" applyAlignment="1" applyProtection="1">
      <alignment horizontal="right"/>
    </xf>
    <xf numFmtId="0" fontId="1" fillId="0" borderId="0" xfId="0" applyFont="1" applyBorder="1" applyProtection="1">
      <protection locked="0"/>
    </xf>
    <xf numFmtId="0" fontId="1" fillId="0" borderId="18" xfId="0" applyFont="1" applyBorder="1" applyProtection="1">
      <protection locked="0"/>
    </xf>
    <xf numFmtId="7" fontId="47" fillId="0" borderId="0" xfId="6" applyNumberFormat="1" applyFont="1" applyFill="1" applyBorder="1" applyAlignment="1" applyProtection="1">
      <alignment horizontal="left"/>
    </xf>
    <xf numFmtId="0" fontId="1" fillId="0" borderId="0" xfId="0" applyFont="1" applyBorder="1" applyProtection="1"/>
    <xf numFmtId="7" fontId="3" fillId="0" borderId="0" xfId="8" applyNumberFormat="1" applyFont="1" applyBorder="1" applyAlignment="1" applyProtection="1">
      <alignment horizontal="center"/>
    </xf>
    <xf numFmtId="0" fontId="3" fillId="0" borderId="0" xfId="8" applyNumberFormat="1" applyFont="1" applyBorder="1" applyAlignment="1" applyProtection="1">
      <alignment horizontal="center"/>
    </xf>
    <xf numFmtId="0" fontId="23" fillId="0" borderId="0" xfId="0" applyFont="1" applyProtection="1"/>
    <xf numFmtId="2" fontId="3" fillId="0" borderId="1" xfId="8" applyNumberFormat="1" applyFont="1" applyBorder="1" applyAlignment="1" applyProtection="1">
      <alignment horizontal="center"/>
      <protection locked="0"/>
    </xf>
    <xf numFmtId="7" fontId="25" fillId="0" borderId="1" xfId="8" applyNumberFormat="1" applyFont="1" applyBorder="1" applyAlignment="1" applyProtection="1">
      <alignment horizontal="center"/>
      <protection locked="0"/>
    </xf>
    <xf numFmtId="39" fontId="3" fillId="0" borderId="0" xfId="8" applyNumberFormat="1" applyFont="1" applyBorder="1" applyAlignment="1" applyProtection="1">
      <alignment horizontal="center"/>
      <protection locked="0"/>
    </xf>
    <xf numFmtId="0" fontId="1" fillId="0" borderId="0" xfId="0" applyFont="1" applyFill="1" applyBorder="1"/>
    <xf numFmtId="0" fontId="1" fillId="0" borderId="0" xfId="0" applyFont="1" applyFill="1"/>
    <xf numFmtId="0" fontId="1" fillId="0" borderId="18" xfId="0" applyFont="1" applyFill="1" applyBorder="1"/>
    <xf numFmtId="14" fontId="3" fillId="0" borderId="0" xfId="8" applyNumberFormat="1" applyFont="1" applyFill="1" applyBorder="1" applyAlignment="1" applyProtection="1">
      <alignment horizontal="center"/>
      <protection locked="0"/>
    </xf>
    <xf numFmtId="39" fontId="3" fillId="0" borderId="0" xfId="8" applyNumberFormat="1" applyFont="1" applyFill="1" applyBorder="1" applyAlignment="1" applyProtection="1">
      <alignment horizontal="center"/>
      <protection locked="0"/>
    </xf>
    <xf numFmtId="0" fontId="3" fillId="0" borderId="25"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7" fontId="47" fillId="0" borderId="17" xfId="8" applyNumberFormat="1" applyFont="1" applyBorder="1" applyAlignment="1" applyProtection="1">
      <alignment horizontal="center"/>
      <protection locked="0"/>
    </xf>
    <xf numFmtId="7" fontId="3" fillId="0" borderId="5" xfId="8" applyNumberFormat="1" applyFont="1" applyFill="1" applyBorder="1" applyAlignment="1" applyProtection="1">
      <alignment horizontal="center"/>
      <protection locked="0"/>
    </xf>
    <xf numFmtId="0" fontId="25" fillId="0" borderId="0" xfId="0" applyFont="1" applyBorder="1" applyAlignment="1" applyProtection="1">
      <alignment horizontal="right"/>
    </xf>
    <xf numFmtId="7" fontId="23" fillId="0" borderId="0" xfId="8" applyNumberFormat="1" applyFont="1" applyFill="1" applyBorder="1" applyAlignment="1" applyProtection="1">
      <alignment horizontal="center"/>
      <protection locked="0"/>
    </xf>
    <xf numFmtId="0" fontId="23" fillId="0" borderId="0" xfId="0" applyFont="1" applyFill="1"/>
    <xf numFmtId="7" fontId="25" fillId="0" borderId="0" xfId="8" applyNumberFormat="1" applyFont="1" applyFill="1" applyBorder="1" applyAlignment="1" applyProtection="1">
      <alignment horizontal="center"/>
      <protection locked="0"/>
    </xf>
    <xf numFmtId="0" fontId="23" fillId="0" borderId="0" xfId="0" applyFont="1" applyFill="1" applyBorder="1"/>
    <xf numFmtId="0" fontId="1" fillId="0" borderId="21" xfId="0" applyFont="1" applyFill="1" applyBorder="1"/>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5" xfId="0" applyFont="1" applyBorder="1"/>
    <xf numFmtId="0" fontId="1" fillId="0" borderId="0" xfId="0" applyFont="1" applyBorder="1" applyAlignment="1">
      <alignment horizontal="center"/>
    </xf>
    <xf numFmtId="165" fontId="1" fillId="0" borderId="0" xfId="0" applyNumberFormat="1" applyFont="1" applyBorder="1" applyAlignment="1">
      <alignment horizontal="center"/>
    </xf>
    <xf numFmtId="165" fontId="1" fillId="0" borderId="8" xfId="0" applyNumberFormat="1" applyFont="1" applyBorder="1" applyAlignment="1">
      <alignment horizontal="center"/>
    </xf>
    <xf numFmtId="0" fontId="1" fillId="0" borderId="21" xfId="0" applyFont="1" applyBorder="1"/>
    <xf numFmtId="0" fontId="1" fillId="0" borderId="0" xfId="8" applyFont="1" applyBorder="1" applyAlignment="1" applyProtection="1">
      <alignment horizontal="left"/>
    </xf>
    <xf numFmtId="0" fontId="1" fillId="0" borderId="5" xfId="8" applyFont="1" applyBorder="1" applyAlignment="1" applyProtection="1">
      <alignment horizontal="left"/>
      <protection locked="0"/>
    </xf>
    <xf numFmtId="0" fontId="1" fillId="0" borderId="0" xfId="8" applyFont="1" applyBorder="1" applyAlignment="1" applyProtection="1">
      <alignment horizontal="right"/>
    </xf>
    <xf numFmtId="0" fontId="1" fillId="0" borderId="5" xfId="8" applyNumberFormat="1" applyFont="1" applyBorder="1" applyAlignment="1" applyProtection="1">
      <alignment horizontal="center"/>
      <protection locked="0"/>
    </xf>
    <xf numFmtId="0" fontId="1" fillId="0" borderId="5" xfId="8" applyFont="1" applyBorder="1" applyAlignment="1" applyProtection="1">
      <alignment horizontal="center"/>
    </xf>
    <xf numFmtId="0" fontId="26" fillId="0" borderId="0" xfId="8" applyFont="1" applyBorder="1" applyAlignment="1" applyProtection="1">
      <alignment horizontal="left"/>
      <protection locked="0"/>
    </xf>
    <xf numFmtId="0" fontId="3" fillId="0" borderId="0" xfId="8" applyNumberFormat="1" applyFont="1" applyBorder="1" applyAlignment="1" applyProtection="1">
      <alignment horizontal="left"/>
      <protection locked="0"/>
    </xf>
    <xf numFmtId="0" fontId="3" fillId="0" borderId="0" xfId="8" applyNumberFormat="1" applyFont="1" applyBorder="1" applyAlignment="1" applyProtection="1">
      <alignment horizontal="center"/>
      <protection locked="0"/>
    </xf>
    <xf numFmtId="0" fontId="25" fillId="0" borderId="0" xfId="0" applyFont="1" applyBorder="1" applyAlignment="1">
      <alignment horizontal="left" indent="4"/>
    </xf>
    <xf numFmtId="0" fontId="26" fillId="0" borderId="0" xfId="0" applyFont="1" applyBorder="1" applyAlignment="1">
      <alignment horizontal="left"/>
    </xf>
    <xf numFmtId="0" fontId="1" fillId="0" borderId="21" xfId="0" applyFont="1" applyBorder="1" applyAlignment="1">
      <alignment horizontal="left"/>
    </xf>
    <xf numFmtId="7" fontId="25" fillId="2" borderId="4" xfId="8" applyNumberFormat="1" applyFont="1" applyFill="1" applyBorder="1" applyAlignment="1" applyProtection="1">
      <alignment horizontal="center"/>
    </xf>
    <xf numFmtId="7" fontId="25" fillId="2" borderId="31" xfId="8" applyNumberFormat="1" applyFont="1" applyFill="1" applyBorder="1" applyAlignment="1" applyProtection="1">
      <alignment horizontal="center"/>
    </xf>
    <xf numFmtId="7" fontId="25" fillId="2" borderId="32" xfId="8" applyNumberFormat="1" applyFont="1" applyFill="1" applyBorder="1" applyAlignment="1" applyProtection="1">
      <alignment horizontal="center"/>
    </xf>
    <xf numFmtId="0" fontId="3" fillId="2" borderId="34" xfId="0" applyFont="1" applyFill="1" applyBorder="1" applyAlignment="1">
      <alignment horizontal="center"/>
    </xf>
    <xf numFmtId="0" fontId="3" fillId="2" borderId="35" xfId="0" applyNumberFormat="1" applyFont="1" applyFill="1" applyBorder="1" applyAlignment="1">
      <alignment horizontal="center"/>
    </xf>
    <xf numFmtId="0" fontId="3" fillId="2" borderId="35" xfId="0" applyFont="1" applyFill="1" applyBorder="1" applyAlignment="1">
      <alignment horizontal="center"/>
    </xf>
    <xf numFmtId="8" fontId="3" fillId="2" borderId="35" xfId="0" applyNumberFormat="1" applyFont="1" applyFill="1" applyBorder="1" applyAlignment="1">
      <alignment horizontal="center"/>
    </xf>
    <xf numFmtId="165" fontId="3" fillId="2" borderId="36" xfId="0" applyNumberFormat="1" applyFont="1" applyFill="1" applyBorder="1" applyAlignment="1">
      <alignment horizontal="center"/>
    </xf>
    <xf numFmtId="0" fontId="3" fillId="2" borderId="37" xfId="0" applyFont="1" applyFill="1" applyBorder="1" applyAlignment="1">
      <alignment horizontal="center"/>
    </xf>
    <xf numFmtId="0" fontId="3" fillId="2" borderId="38" xfId="0" applyNumberFormat="1" applyFont="1" applyFill="1" applyBorder="1" applyAlignment="1">
      <alignment horizontal="center"/>
    </xf>
    <xf numFmtId="0" fontId="3" fillId="2" borderId="38" xfId="0" applyFont="1" applyFill="1" applyBorder="1" applyAlignment="1">
      <alignment horizontal="center"/>
    </xf>
    <xf numFmtId="8" fontId="3" fillId="2" borderId="38" xfId="0" applyNumberFormat="1" applyFont="1" applyFill="1" applyBorder="1" applyAlignment="1">
      <alignment horizontal="center"/>
    </xf>
    <xf numFmtId="165" fontId="3" fillId="2" borderId="39" xfId="0" applyNumberFormat="1" applyFont="1" applyFill="1" applyBorder="1" applyAlignment="1">
      <alignment horizontal="center"/>
    </xf>
    <xf numFmtId="0" fontId="3" fillId="2" borderId="30" xfId="0" applyFont="1" applyFill="1" applyBorder="1" applyAlignment="1">
      <alignment horizontal="center"/>
    </xf>
    <xf numFmtId="0" fontId="3" fillId="2" borderId="40" xfId="0" applyNumberFormat="1" applyFont="1" applyFill="1" applyBorder="1" applyAlignment="1">
      <alignment horizontal="center"/>
    </xf>
    <xf numFmtId="0" fontId="3" fillId="2" borderId="40" xfId="0" applyFont="1" applyFill="1" applyBorder="1" applyAlignment="1">
      <alignment horizontal="center"/>
    </xf>
    <xf numFmtId="8"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168" fontId="3" fillId="0" borderId="19" xfId="8" applyNumberFormat="1" applyFont="1" applyBorder="1" applyAlignment="1" applyProtection="1">
      <alignment horizontal="center"/>
      <protection locked="0"/>
    </xf>
    <xf numFmtId="49" fontId="3" fillId="0" borderId="1" xfId="8" applyNumberFormat="1" applyFont="1" applyBorder="1" applyAlignment="1" applyProtection="1">
      <alignment horizontal="center" shrinkToFit="1"/>
      <protection locked="0"/>
    </xf>
    <xf numFmtId="49" fontId="3" fillId="0" borderId="2" xfId="8" applyNumberFormat="1" applyFont="1" applyBorder="1" applyAlignment="1" applyProtection="1">
      <alignment horizontal="center"/>
      <protection locked="0"/>
    </xf>
    <xf numFmtId="0" fontId="3" fillId="2" borderId="1" xfId="8" applyNumberFormat="1" applyFont="1" applyFill="1" applyBorder="1" applyAlignment="1" applyProtection="1">
      <alignment horizontal="center"/>
      <protection locked="0"/>
    </xf>
    <xf numFmtId="1" fontId="3" fillId="0" borderId="0" xfId="8" applyNumberFormat="1" applyFont="1" applyBorder="1" applyAlignment="1" applyProtection="1">
      <alignment horizontal="center"/>
      <protection locked="0"/>
    </xf>
    <xf numFmtId="1" fontId="3" fillId="2" borderId="1" xfId="8" applyNumberFormat="1" applyFont="1" applyFill="1" applyBorder="1" applyAlignment="1" applyProtection="1">
      <alignment horizontal="center"/>
      <protection locked="0"/>
    </xf>
    <xf numFmtId="0" fontId="25" fillId="0" borderId="0" xfId="0" applyFont="1" applyAlignment="1">
      <alignment horizontal="center"/>
    </xf>
    <xf numFmtId="0" fontId="25" fillId="0" borderId="0" xfId="0" applyFont="1" applyBorder="1" applyAlignment="1">
      <alignment horizontal="left" indent="1"/>
    </xf>
    <xf numFmtId="0" fontId="23" fillId="0" borderId="1" xfId="0" applyFont="1" applyBorder="1" applyAlignment="1">
      <alignment horizontal="center"/>
    </xf>
    <xf numFmtId="165" fontId="23" fillId="0" borderId="1" xfId="0" applyNumberFormat="1" applyFont="1" applyBorder="1" applyAlignment="1">
      <alignment horizontal="center"/>
    </xf>
    <xf numFmtId="49" fontId="23" fillId="0" borderId="1" xfId="0" applyNumberFormat="1" applyFont="1" applyBorder="1" applyAlignment="1">
      <alignment horizontal="center"/>
    </xf>
    <xf numFmtId="0" fontId="23" fillId="0" borderId="0" xfId="0" applyFont="1" applyBorder="1" applyAlignment="1">
      <alignment horizontal="center"/>
    </xf>
    <xf numFmtId="165" fontId="23" fillId="0" borderId="0" xfId="0" applyNumberFormat="1" applyFont="1" applyBorder="1" applyAlignment="1">
      <alignment horizontal="center"/>
    </xf>
    <xf numFmtId="165" fontId="3" fillId="0" borderId="0" xfId="0" applyNumberFormat="1" applyFont="1" applyFill="1" applyBorder="1" applyAlignment="1">
      <alignment horizontal="center"/>
    </xf>
    <xf numFmtId="0" fontId="23" fillId="0" borderId="21" xfId="0" applyFont="1" applyBorder="1"/>
    <xf numFmtId="170" fontId="25" fillId="0" borderId="21" xfId="8" applyNumberFormat="1" applyFont="1" applyBorder="1" applyAlignment="1" applyProtection="1">
      <alignment horizontal="center"/>
      <protection locked="0"/>
    </xf>
    <xf numFmtId="14" fontId="23" fillId="0" borderId="21" xfId="8" applyNumberFormat="1" applyFont="1" applyBorder="1" applyAlignment="1" applyProtection="1">
      <alignment horizontal="center"/>
      <protection locked="0"/>
    </xf>
    <xf numFmtId="39" fontId="23" fillId="0" borderId="21" xfId="8" applyNumberFormat="1" applyFont="1" applyBorder="1" applyAlignment="1" applyProtection="1">
      <alignment horizontal="center"/>
      <protection locked="0"/>
    </xf>
    <xf numFmtId="0" fontId="25" fillId="0" borderId="21" xfId="0" applyFont="1" applyBorder="1" applyAlignment="1">
      <alignment horizontal="center"/>
    </xf>
    <xf numFmtId="165" fontId="3" fillId="2" borderId="2" xfId="0" applyNumberFormat="1" applyFont="1" applyFill="1" applyBorder="1" applyAlignment="1">
      <alignment horizontal="center"/>
    </xf>
    <xf numFmtId="165" fontId="3" fillId="2" borderId="4" xfId="0" applyNumberFormat="1" applyFont="1" applyFill="1" applyBorder="1" applyAlignment="1">
      <alignment horizontal="center"/>
    </xf>
    <xf numFmtId="14" fontId="3" fillId="0" borderId="1" xfId="8" applyNumberFormat="1" applyFont="1" applyBorder="1" applyAlignment="1" applyProtection="1">
      <alignment horizontal="center"/>
      <protection locked="0"/>
    </xf>
    <xf numFmtId="7" fontId="3" fillId="0" borderId="8" xfId="8" applyNumberFormat="1" applyFont="1" applyBorder="1" applyAlignment="1" applyProtection="1">
      <alignment horizontal="center"/>
      <protection locked="0"/>
    </xf>
    <xf numFmtId="0" fontId="28" fillId="0" borderId="0" xfId="0" applyFont="1" applyBorder="1"/>
    <xf numFmtId="0" fontId="28" fillId="0" borderId="0" xfId="0" applyFont="1" applyFill="1" applyBorder="1"/>
    <xf numFmtId="0" fontId="1" fillId="0" borderId="5" xfId="8" applyFont="1" applyBorder="1" applyAlignment="1" applyProtection="1">
      <alignment horizontal="center"/>
      <protection locked="0"/>
    </xf>
    <xf numFmtId="0" fontId="1" fillId="0" borderId="0" xfId="0" applyFont="1" applyAlignment="1">
      <alignment horizontal="center"/>
    </xf>
    <xf numFmtId="0" fontId="1" fillId="0" borderId="5" xfId="8" applyNumberFormat="1" applyFont="1" applyBorder="1" applyAlignment="1" applyProtection="1">
      <alignment horizontal="center"/>
    </xf>
    <xf numFmtId="0" fontId="1" fillId="0" borderId="0" xfId="8" applyFont="1" applyBorder="1" applyAlignment="1" applyProtection="1">
      <protection locked="0"/>
    </xf>
    <xf numFmtId="166" fontId="3" fillId="0" borderId="1" xfId="8" applyNumberFormat="1" applyFont="1" applyBorder="1" applyAlignment="1" applyProtection="1">
      <alignment horizontal="center"/>
      <protection locked="0"/>
    </xf>
    <xf numFmtId="0" fontId="3" fillId="2" borderId="3" xfId="8" applyNumberFormat="1" applyFont="1" applyFill="1" applyBorder="1" applyAlignment="1" applyProtection="1">
      <alignment horizontal="center"/>
      <protection locked="0"/>
    </xf>
    <xf numFmtId="166" fontId="3" fillId="0" borderId="19" xfId="8" applyNumberFormat="1" applyFont="1" applyBorder="1" applyAlignment="1" applyProtection="1">
      <alignment horizontal="center"/>
      <protection locked="0"/>
    </xf>
    <xf numFmtId="0" fontId="1" fillId="0" borderId="0" xfId="0" applyFont="1" applyBorder="1" applyAlignment="1" applyProtection="1">
      <alignment vertical="center"/>
    </xf>
    <xf numFmtId="0" fontId="47" fillId="0" borderId="0" xfId="0" applyFont="1" applyBorder="1" applyAlignment="1" applyProtection="1">
      <alignment horizontal="right" vertical="center"/>
    </xf>
    <xf numFmtId="7" fontId="25" fillId="0" borderId="0" xfId="8" applyNumberFormat="1" applyFont="1" applyBorder="1" applyAlignment="1" applyProtection="1">
      <alignment horizontal="center"/>
      <protection locked="0"/>
    </xf>
    <xf numFmtId="0" fontId="23" fillId="0" borderId="0" xfId="0" applyFont="1" applyBorder="1" applyProtection="1"/>
    <xf numFmtId="0" fontId="25" fillId="0" borderId="0" xfId="0" applyFont="1" applyFill="1" applyBorder="1" applyAlignment="1" applyProtection="1">
      <alignment horizontal="right"/>
    </xf>
    <xf numFmtId="1" fontId="3" fillId="0" borderId="1" xfId="8" applyNumberFormat="1" applyFont="1" applyBorder="1" applyAlignment="1" applyProtection="1">
      <alignment horizontal="center"/>
      <protection locked="0"/>
    </xf>
    <xf numFmtId="0" fontId="3" fillId="0" borderId="18" xfId="0" applyFont="1" applyBorder="1"/>
    <xf numFmtId="14" fontId="3" fillId="0" borderId="18" xfId="8" applyNumberFormat="1" applyFont="1" applyBorder="1" applyAlignment="1" applyProtection="1">
      <alignment horizontal="center"/>
      <protection locked="0"/>
    </xf>
    <xf numFmtId="39" fontId="3" fillId="0" borderId="18" xfId="8" applyNumberFormat="1" applyFont="1" applyBorder="1" applyAlignment="1" applyProtection="1">
      <alignment horizontal="center"/>
      <protection locked="0"/>
    </xf>
    <xf numFmtId="0" fontId="23" fillId="0" borderId="25" xfId="0" applyFont="1" applyBorder="1"/>
    <xf numFmtId="170" fontId="25" fillId="0" borderId="25" xfId="8" applyNumberFormat="1" applyFont="1" applyBorder="1" applyAlignment="1" applyProtection="1">
      <alignment horizontal="center"/>
      <protection locked="0"/>
    </xf>
    <xf numFmtId="14" fontId="23" fillId="0" borderId="25" xfId="8" applyNumberFormat="1" applyFont="1" applyBorder="1" applyAlignment="1" applyProtection="1">
      <alignment horizontal="center"/>
      <protection locked="0"/>
    </xf>
    <xf numFmtId="39" fontId="23" fillId="0" borderId="25" xfId="8" applyNumberFormat="1" applyFont="1" applyBorder="1" applyAlignment="1" applyProtection="1">
      <alignment horizontal="center"/>
      <protection locked="0"/>
    </xf>
    <xf numFmtId="0" fontId="25" fillId="0" borderId="25" xfId="0" applyFont="1" applyBorder="1" applyAlignment="1">
      <alignment horizontal="center"/>
    </xf>
    <xf numFmtId="49" fontId="18" fillId="0" borderId="5" xfId="8" applyNumberFormat="1" applyFont="1" applyBorder="1" applyAlignment="1" applyProtection="1">
      <alignment horizontal="left"/>
      <protection locked="0"/>
    </xf>
    <xf numFmtId="0" fontId="18" fillId="0" borderId="0" xfId="8" applyFont="1" applyBorder="1" applyAlignment="1" applyProtection="1">
      <alignment horizontal="left"/>
      <protection locked="0"/>
    </xf>
    <xf numFmtId="7" fontId="17" fillId="0" borderId="0" xfId="8" applyNumberFormat="1" applyFont="1" applyBorder="1" applyAlignment="1" applyProtection="1">
      <alignment horizontal="center"/>
    </xf>
    <xf numFmtId="0" fontId="17" fillId="0" borderId="0" xfId="8" applyNumberFormat="1" applyFont="1" applyBorder="1" applyAlignment="1" applyProtection="1">
      <alignment horizontal="center"/>
    </xf>
    <xf numFmtId="7" fontId="17" fillId="0" borderId="12" xfId="8" applyNumberFormat="1" applyFont="1" applyBorder="1" applyAlignment="1" applyProtection="1">
      <alignment horizontal="center"/>
    </xf>
    <xf numFmtId="7" fontId="17" fillId="0" borderId="0" xfId="8" applyNumberFormat="1" applyFont="1" applyAlignment="1" applyProtection="1">
      <alignment horizontal="center"/>
    </xf>
    <xf numFmtId="7" fontId="17" fillId="0" borderId="13" xfId="6" applyNumberFormat="1" applyFont="1" applyFill="1" applyBorder="1" applyAlignment="1" applyProtection="1">
      <alignment horizontal="left"/>
    </xf>
    <xf numFmtId="0" fontId="17" fillId="0" borderId="0" xfId="0" applyFont="1" applyAlignment="1" applyProtection="1"/>
    <xf numFmtId="0" fontId="17" fillId="0" borderId="13" xfId="0" applyFont="1" applyBorder="1" applyAlignment="1" applyProtection="1"/>
    <xf numFmtId="0" fontId="17" fillId="0" borderId="0" xfId="0" applyFont="1" applyBorder="1" applyAlignment="1" applyProtection="1"/>
    <xf numFmtId="0" fontId="17" fillId="0" borderId="12" xfId="0" applyFont="1" applyBorder="1" applyAlignment="1" applyProtection="1"/>
    <xf numFmtId="164" fontId="16" fillId="0" borderId="13" xfId="6" applyNumberFormat="1" applyFont="1" applyBorder="1" applyAlignment="1" applyProtection="1">
      <alignment horizontal="left"/>
    </xf>
    <xf numFmtId="0" fontId="16" fillId="0" borderId="12" xfId="6" applyFont="1" applyBorder="1" applyAlignment="1" applyProtection="1">
      <alignment horizontal="center"/>
    </xf>
    <xf numFmtId="0" fontId="32" fillId="0" borderId="0" xfId="8" applyNumberFormat="1" applyFont="1" applyBorder="1" applyAlignment="1" applyProtection="1">
      <alignment horizontal="center" shrinkToFit="1"/>
    </xf>
    <xf numFmtId="7" fontId="32" fillId="0" borderId="0" xfId="8" applyNumberFormat="1" applyFont="1" applyBorder="1" applyAlignment="1" applyProtection="1">
      <alignment horizontal="center"/>
    </xf>
    <xf numFmtId="7" fontId="32" fillId="0" borderId="13" xfId="8" applyNumberFormat="1" applyFont="1" applyBorder="1" applyAlignment="1" applyProtection="1">
      <alignment horizontal="center"/>
    </xf>
    <xf numFmtId="0" fontId="1" fillId="2" borderId="9" xfId="0" applyFont="1" applyFill="1" applyBorder="1" applyAlignment="1"/>
    <xf numFmtId="0" fontId="1" fillId="0" borderId="9" xfId="0" applyFont="1" applyFill="1" applyBorder="1" applyAlignment="1"/>
    <xf numFmtId="7" fontId="32" fillId="0" borderId="12" xfId="8" applyNumberFormat="1" applyFont="1" applyBorder="1" applyAlignment="1" applyProtection="1">
      <alignment horizontal="center"/>
    </xf>
    <xf numFmtId="7" fontId="32" fillId="0" borderId="5" xfId="8" applyNumberFormat="1" applyFont="1" applyBorder="1" applyAlignment="1" applyProtection="1">
      <alignment horizontal="center"/>
    </xf>
    <xf numFmtId="0" fontId="17" fillId="0" borderId="1" xfId="8" applyNumberFormat="1" applyFont="1" applyBorder="1" applyAlignment="1" applyProtection="1">
      <alignment horizontal="center"/>
      <protection locked="0"/>
    </xf>
    <xf numFmtId="165" fontId="17" fillId="0" borderId="1" xfId="8" applyNumberFormat="1" applyFont="1" applyBorder="1" applyAlignment="1" applyProtection="1">
      <alignment horizontal="center"/>
      <protection locked="0"/>
    </xf>
    <xf numFmtId="165" fontId="17" fillId="0" borderId="2" xfId="8" applyNumberFormat="1" applyFont="1" applyBorder="1" applyAlignment="1" applyProtection="1">
      <alignment horizontal="center"/>
      <protection locked="0"/>
    </xf>
    <xf numFmtId="0" fontId="23" fillId="0" borderId="5" xfId="0" applyFont="1" applyBorder="1" applyAlignment="1"/>
    <xf numFmtId="7" fontId="32" fillId="0" borderId="0" xfId="9" applyNumberFormat="1" applyFont="1" applyBorder="1" applyAlignment="1" applyProtection="1">
      <alignment horizontal="center" shrinkToFit="1"/>
    </xf>
    <xf numFmtId="0" fontId="1" fillId="0" borderId="5" xfId="0" applyFont="1" applyBorder="1" applyAlignment="1"/>
    <xf numFmtId="0" fontId="18" fillId="0" borderId="8" xfId="8" applyNumberFormat="1" applyFont="1" applyBorder="1" applyAlignment="1" applyProtection="1">
      <alignment horizontal="left"/>
      <protection locked="0"/>
    </xf>
    <xf numFmtId="165" fontId="17" fillId="0" borderId="0" xfId="9" applyNumberFormat="1" applyFont="1" applyFill="1" applyBorder="1" applyAlignment="1" applyProtection="1">
      <alignment horizontal="center"/>
      <protection locked="0"/>
    </xf>
    <xf numFmtId="0" fontId="1" fillId="0" borderId="5" xfId="0" applyFont="1" applyBorder="1" applyAlignment="1">
      <alignment horizontal="center"/>
    </xf>
    <xf numFmtId="166" fontId="23" fillId="0" borderId="1" xfId="7" applyNumberFormat="1" applyFont="1" applyBorder="1" applyAlignment="1" applyProtection="1">
      <alignment horizontal="center"/>
      <protection locked="0"/>
    </xf>
    <xf numFmtId="0" fontId="1" fillId="0" borderId="1" xfId="0" applyFont="1" applyBorder="1"/>
    <xf numFmtId="0" fontId="23" fillId="0" borderId="1" xfId="7" applyNumberFormat="1" applyFont="1" applyBorder="1" applyAlignment="1" applyProtection="1">
      <alignment horizontal="center"/>
      <protection locked="0"/>
    </xf>
    <xf numFmtId="165" fontId="1" fillId="0" borderId="1" xfId="0" applyNumberFormat="1" applyFont="1" applyBorder="1"/>
    <xf numFmtId="166" fontId="1" fillId="0" borderId="1" xfId="0" applyNumberFormat="1" applyFont="1" applyBorder="1"/>
    <xf numFmtId="1" fontId="1" fillId="0" borderId="0" xfId="7" applyFont="1" applyProtection="1"/>
    <xf numFmtId="0" fontId="1" fillId="0" borderId="0" xfId="0" applyFont="1" applyBorder="1" applyAlignment="1"/>
    <xf numFmtId="1" fontId="1" fillId="0" borderId="5" xfId="7" applyFont="1" applyBorder="1" applyProtection="1"/>
    <xf numFmtId="166" fontId="1" fillId="0" borderId="3" xfId="0" applyNumberFormat="1" applyFont="1" applyBorder="1" applyAlignment="1">
      <alignment horizontal="center"/>
    </xf>
    <xf numFmtId="166" fontId="1" fillId="0" borderId="1" xfId="0" applyNumberFormat="1" applyFont="1" applyBorder="1" applyAlignment="1">
      <alignment horizontal="center"/>
    </xf>
    <xf numFmtId="165" fontId="1" fillId="0" borderId="3" xfId="0" applyNumberFormat="1" applyFont="1" applyBorder="1" applyAlignment="1">
      <alignment horizontal="center"/>
    </xf>
    <xf numFmtId="0" fontId="1" fillId="0" borderId="3" xfId="0" applyNumberFormat="1" applyFont="1" applyBorder="1" applyAlignment="1">
      <alignment horizontal="center"/>
    </xf>
    <xf numFmtId="0" fontId="1" fillId="0" borderId="1" xfId="0" applyNumberFormat="1" applyFont="1" applyBorder="1" applyAlignment="1">
      <alignment horizontal="center"/>
    </xf>
    <xf numFmtId="1" fontId="3" fillId="0" borderId="0" xfId="7" applyFont="1" applyProtection="1"/>
    <xf numFmtId="7" fontId="22" fillId="0" borderId="17" xfId="9" applyNumberFormat="1" applyFont="1" applyBorder="1" applyAlignment="1" applyProtection="1">
      <alignment horizontal="center"/>
      <protection locked="0"/>
    </xf>
    <xf numFmtId="0" fontId="12" fillId="0" borderId="0" xfId="0" applyFont="1" applyBorder="1" applyAlignment="1"/>
    <xf numFmtId="0" fontId="12" fillId="0" borderId="0" xfId="0" applyNumberFormat="1" applyFont="1" applyBorder="1" applyAlignment="1"/>
    <xf numFmtId="164" fontId="12" fillId="0" borderId="0" xfId="0" applyNumberFormat="1" applyFont="1" applyBorder="1" applyAlignment="1"/>
    <xf numFmtId="4" fontId="32" fillId="0" borderId="0" xfId="9" applyNumberFormat="1" applyFont="1" applyBorder="1" applyAlignment="1" applyProtection="1">
      <alignment horizontal="right"/>
      <protection locked="0"/>
    </xf>
    <xf numFmtId="7" fontId="16" fillId="0" borderId="0" xfId="3" applyNumberFormat="1" applyFont="1" applyBorder="1" applyAlignment="1" applyProtection="1">
      <alignment horizontal="left"/>
    </xf>
    <xf numFmtId="0" fontId="32" fillId="0" borderId="0" xfId="9" applyFont="1" applyBorder="1" applyAlignment="1" applyProtection="1">
      <alignment horizontal="right"/>
    </xf>
    <xf numFmtId="7" fontId="22" fillId="0" borderId="17" xfId="9" applyNumberFormat="1" applyFont="1" applyBorder="1" applyAlignment="1" applyProtection="1">
      <alignment horizontal="center"/>
    </xf>
    <xf numFmtId="164" fontId="1" fillId="0" borderId="1" xfId="0" applyNumberFormat="1" applyFont="1" applyBorder="1" applyAlignment="1">
      <alignment horizontal="center"/>
    </xf>
    <xf numFmtId="7" fontId="47" fillId="0" borderId="0" xfId="9" applyNumberFormat="1" applyFont="1" applyBorder="1" applyAlignment="1" applyProtection="1">
      <alignment horizontal="center"/>
    </xf>
    <xf numFmtId="0" fontId="1" fillId="0" borderId="0" xfId="9" applyFont="1" applyProtection="1"/>
    <xf numFmtId="166" fontId="23" fillId="0" borderId="1" xfId="9" applyNumberFormat="1" applyFont="1" applyBorder="1" applyAlignment="1" applyProtection="1">
      <alignment horizontal="center"/>
      <protection locked="0"/>
    </xf>
    <xf numFmtId="0" fontId="23" fillId="0" borderId="1" xfId="9" applyNumberFormat="1" applyFont="1" applyBorder="1" applyAlignment="1" applyProtection="1">
      <alignment horizontal="center"/>
      <protection locked="0"/>
    </xf>
    <xf numFmtId="1" fontId="23" fillId="0" borderId="1" xfId="9" applyNumberFormat="1" applyFont="1" applyBorder="1" applyAlignment="1" applyProtection="1">
      <alignment horizontal="center"/>
      <protection locked="0"/>
    </xf>
    <xf numFmtId="165" fontId="23" fillId="0" borderId="1" xfId="9" applyNumberFormat="1" applyFont="1" applyBorder="1" applyAlignment="1" applyProtection="1">
      <alignment horizontal="center"/>
      <protection locked="0"/>
    </xf>
    <xf numFmtId="0" fontId="23" fillId="0" borderId="1" xfId="0" applyFont="1" applyBorder="1"/>
    <xf numFmtId="7" fontId="47" fillId="0" borderId="0" xfId="9" applyNumberFormat="1" applyFont="1" applyBorder="1" applyAlignment="1" applyProtection="1">
      <alignment horizontal="left"/>
      <protection locked="0"/>
    </xf>
    <xf numFmtId="0" fontId="1" fillId="0" borderId="0" xfId="9" applyFont="1" applyProtection="1">
      <protection locked="0"/>
    </xf>
    <xf numFmtId="0" fontId="1" fillId="0" borderId="0" xfId="1" applyFont="1" applyProtection="1">
      <protection locked="0"/>
    </xf>
    <xf numFmtId="0" fontId="1" fillId="0" borderId="0" xfId="0" applyFont="1" applyAlignment="1"/>
    <xf numFmtId="0" fontId="47" fillId="0" borderId="0" xfId="9" applyFont="1" applyAlignment="1" applyProtection="1">
      <alignment horizontal="right"/>
    </xf>
    <xf numFmtId="14" fontId="3" fillId="0" borderId="1" xfId="9" applyNumberFormat="1" applyFont="1" applyBorder="1" applyAlignment="1" applyProtection="1">
      <alignment horizontal="center"/>
      <protection locked="0"/>
    </xf>
    <xf numFmtId="49" fontId="3" fillId="0" borderId="1" xfId="9" applyNumberFormat="1" applyFont="1" applyBorder="1" applyAlignment="1" applyProtection="1">
      <alignment horizontal="center"/>
      <protection locked="0"/>
    </xf>
    <xf numFmtId="1" fontId="3" fillId="0" borderId="1" xfId="9" applyNumberFormat="1" applyFont="1" applyBorder="1" applyAlignment="1" applyProtection="1">
      <alignment horizontal="center"/>
      <protection locked="0"/>
    </xf>
    <xf numFmtId="166" fontId="3" fillId="0" borderId="1" xfId="9" applyNumberFormat="1" applyFont="1" applyBorder="1" applyAlignment="1" applyProtection="1">
      <alignment horizontal="center"/>
      <protection locked="0"/>
    </xf>
    <xf numFmtId="49" fontId="3" fillId="0" borderId="0" xfId="9" applyNumberFormat="1" applyFont="1" applyBorder="1" applyAlignment="1" applyProtection="1">
      <alignment horizontal="center"/>
      <protection locked="0"/>
    </xf>
    <xf numFmtId="165" fontId="3" fillId="0" borderId="0" xfId="9" applyNumberFormat="1" applyFont="1" applyBorder="1" applyAlignment="1" applyProtection="1">
      <alignment horizontal="center"/>
      <protection locked="0"/>
    </xf>
    <xf numFmtId="0" fontId="1" fillId="0" borderId="0" xfId="0" applyFont="1" applyProtection="1">
      <protection locked="0"/>
    </xf>
    <xf numFmtId="0" fontId="3" fillId="0" borderId="0" xfId="9" applyFont="1" applyProtection="1">
      <protection locked="0"/>
    </xf>
    <xf numFmtId="0" fontId="1" fillId="0" borderId="15" xfId="0" applyFont="1" applyBorder="1" applyAlignment="1"/>
    <xf numFmtId="0" fontId="1" fillId="0" borderId="14" xfId="0" applyFont="1" applyBorder="1" applyAlignment="1"/>
    <xf numFmtId="14" fontId="18" fillId="0" borderId="0" xfId="8" applyNumberFormat="1" applyFont="1" applyFill="1" applyBorder="1" applyAlignment="1" applyProtection="1">
      <alignment horizontal="center"/>
      <protection locked="0"/>
    </xf>
    <xf numFmtId="167" fontId="18" fillId="0" borderId="0" xfId="8" applyNumberFormat="1" applyFont="1" applyFill="1" applyBorder="1" applyAlignment="1" applyProtection="1">
      <alignment horizontal="center"/>
      <protection locked="0"/>
    </xf>
    <xf numFmtId="7" fontId="18" fillId="0" borderId="0" xfId="8" applyNumberFormat="1" applyFont="1" applyFill="1" applyBorder="1" applyAlignment="1" applyProtection="1">
      <alignment horizontal="center"/>
      <protection locked="0"/>
    </xf>
    <xf numFmtId="0" fontId="18" fillId="0" borderId="0" xfId="9" applyNumberFormat="1" applyFont="1" applyFill="1" applyBorder="1" applyAlignment="1" applyProtection="1">
      <alignment horizontal="center"/>
      <protection locked="0"/>
    </xf>
    <xf numFmtId="1" fontId="18" fillId="0" borderId="0" xfId="9" applyNumberFormat="1" applyFont="1" applyFill="1" applyBorder="1" applyAlignment="1" applyProtection="1">
      <alignment horizontal="center"/>
      <protection locked="0"/>
    </xf>
    <xf numFmtId="0" fontId="26" fillId="0" borderId="0" xfId="0" applyFont="1" applyFill="1" applyBorder="1"/>
    <xf numFmtId="166" fontId="18" fillId="0" borderId="0" xfId="9" applyNumberFormat="1" applyFont="1" applyFill="1" applyBorder="1" applyAlignment="1" applyProtection="1">
      <alignment horizontal="center"/>
      <protection locked="0"/>
    </xf>
    <xf numFmtId="14" fontId="32" fillId="0" borderId="0" xfId="8" applyNumberFormat="1" applyFont="1" applyBorder="1" applyAlignment="1" applyProtection="1">
      <alignment horizontal="right"/>
      <protection locked="0"/>
    </xf>
    <xf numFmtId="170" fontId="32" fillId="0" borderId="0"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2" fillId="6" borderId="0" xfId="8" applyNumberFormat="1" applyFont="1" applyFill="1" applyBorder="1" applyAlignment="1" applyProtection="1">
      <alignment horizontal="center"/>
    </xf>
    <xf numFmtId="7" fontId="41" fillId="6" borderId="0" xfId="8" applyNumberFormat="1" applyFont="1" applyFill="1" applyBorder="1" applyAlignment="1" applyProtection="1">
      <alignment horizontal="center"/>
    </xf>
    <xf numFmtId="0" fontId="32" fillId="6" borderId="0" xfId="8" applyNumberFormat="1" applyFont="1" applyFill="1" applyBorder="1" applyAlignment="1" applyProtection="1">
      <alignment horizontal="center" shrinkToFit="1"/>
    </xf>
    <xf numFmtId="14" fontId="16" fillId="6" borderId="0" xfId="8" applyNumberFormat="1" applyFont="1" applyFill="1" applyBorder="1" applyAlignment="1" applyProtection="1">
      <alignment horizontal="center"/>
      <protection locked="0"/>
    </xf>
    <xf numFmtId="165" fontId="16" fillId="6" borderId="1" xfId="8" applyNumberFormat="1" applyFont="1" applyFill="1" applyBorder="1" applyAlignment="1" applyProtection="1">
      <alignment horizontal="center"/>
      <protection locked="0"/>
    </xf>
    <xf numFmtId="0" fontId="16" fillId="6" borderId="1" xfId="8" applyNumberFormat="1" applyFont="1" applyFill="1" applyBorder="1" applyAlignment="1" applyProtection="1">
      <alignment horizontal="center"/>
      <protection locked="0"/>
    </xf>
    <xf numFmtId="0" fontId="7" fillId="6" borderId="0" xfId="0" applyFont="1" applyFill="1" applyBorder="1" applyAlignment="1" applyProtection="1">
      <alignment horizontal="center"/>
    </xf>
    <xf numFmtId="0" fontId="9" fillId="6" borderId="0" xfId="0" applyFont="1" applyFill="1" applyBorder="1" applyAlignment="1" applyProtection="1">
      <alignment horizontal="right"/>
    </xf>
    <xf numFmtId="7" fontId="9" fillId="6" borderId="0" xfId="8" applyNumberFormat="1" applyFont="1" applyFill="1" applyBorder="1" applyAlignment="1" applyProtection="1">
      <alignment horizontal="center"/>
      <protection locked="0"/>
    </xf>
    <xf numFmtId="7" fontId="32" fillId="0" borderId="0" xfId="8" applyNumberFormat="1" applyFont="1" applyBorder="1" applyAlignment="1" applyProtection="1"/>
    <xf numFmtId="7" fontId="16" fillId="0" borderId="13" xfId="8" applyNumberFormat="1" applyFont="1" applyBorder="1" applyAlignment="1" applyProtection="1">
      <alignment horizontal="center"/>
      <protection locked="0"/>
    </xf>
    <xf numFmtId="7" fontId="9" fillId="0" borderId="13" xfId="8" applyNumberFormat="1" applyFont="1" applyBorder="1" applyAlignment="1" applyProtection="1">
      <alignment horizontal="center"/>
      <protection locked="0"/>
    </xf>
    <xf numFmtId="0" fontId="23" fillId="0" borderId="11" xfId="0" applyFont="1" applyBorder="1"/>
    <xf numFmtId="7" fontId="22" fillId="0" borderId="0" xfId="9" applyNumberFormat="1" applyFont="1" applyBorder="1" applyAlignment="1" applyProtection="1">
      <alignment horizontal="center"/>
    </xf>
    <xf numFmtId="0" fontId="44" fillId="0" borderId="0" xfId="0" applyFont="1" applyAlignment="1">
      <alignment horizontal="left" wrapText="1"/>
    </xf>
    <xf numFmtId="164" fontId="20" fillId="0" borderId="0" xfId="5" applyNumberFormat="1" applyFont="1" applyAlignment="1">
      <alignment horizontal="left"/>
    </xf>
    <xf numFmtId="7" fontId="20" fillId="0" borderId="0" xfId="5" applyNumberFormat="1" applyFont="1" applyAlignment="1">
      <alignment horizontal="left"/>
    </xf>
    <xf numFmtId="7" fontId="18" fillId="0" borderId="0" xfId="5" applyNumberFormat="1" applyFont="1" applyAlignment="1">
      <alignment horizontal="center"/>
    </xf>
    <xf numFmtId="0" fontId="18" fillId="0" borderId="0" xfId="5" applyFont="1" applyAlignment="1">
      <alignment horizontal="center"/>
    </xf>
    <xf numFmtId="7" fontId="9" fillId="0" borderId="0" xfId="9" applyNumberFormat="1" applyFont="1" applyAlignment="1">
      <alignment horizontal="center"/>
    </xf>
    <xf numFmtId="164" fontId="18" fillId="0" borderId="0" xfId="5" applyNumberFormat="1" applyFont="1" applyAlignment="1" applyProtection="1">
      <alignment horizontal="left"/>
      <protection locked="0"/>
    </xf>
    <xf numFmtId="0" fontId="7" fillId="0" borderId="0" xfId="5" applyFont="1" applyProtection="1">
      <protection locked="0"/>
    </xf>
    <xf numFmtId="2" fontId="32" fillId="0" borderId="1" xfId="6" applyNumberFormat="1" applyFont="1" applyBorder="1" applyAlignment="1">
      <alignment horizontal="center"/>
    </xf>
    <xf numFmtId="165" fontId="32" fillId="2" borderId="1" xfId="6" applyNumberFormat="1" applyFont="1" applyFill="1" applyBorder="1" applyAlignment="1">
      <alignment horizontal="center"/>
    </xf>
    <xf numFmtId="164" fontId="16" fillId="0" borderId="0" xfId="5" applyNumberFormat="1" applyFont="1" applyAlignment="1" applyProtection="1">
      <alignment horizontal="left"/>
      <protection locked="0"/>
    </xf>
    <xf numFmtId="0" fontId="42" fillId="0" borderId="0" xfId="0" applyFont="1" applyAlignment="1">
      <alignment horizontal="center"/>
    </xf>
    <xf numFmtId="2" fontId="32" fillId="0" borderId="0" xfId="6" applyNumberFormat="1" applyFont="1" applyAlignment="1">
      <alignment horizontal="center"/>
    </xf>
    <xf numFmtId="0" fontId="16" fillId="0" borderId="0" xfId="5" applyFont="1"/>
    <xf numFmtId="0" fontId="16" fillId="0" borderId="0" xfId="5" applyFont="1" applyProtection="1">
      <protection locked="0"/>
    </xf>
    <xf numFmtId="164" fontId="7" fillId="0" borderId="0" xfId="5" applyNumberFormat="1" applyFont="1" applyAlignment="1" applyProtection="1">
      <alignment horizontal="left"/>
      <protection locked="0"/>
    </xf>
    <xf numFmtId="7" fontId="7" fillId="0" borderId="0" xfId="5" applyNumberFormat="1" applyFont="1" applyAlignment="1">
      <alignment horizontal="left"/>
    </xf>
    <xf numFmtId="7" fontId="7" fillId="0" borderId="0" xfId="5" applyNumberFormat="1" applyFont="1" applyAlignment="1" applyProtection="1">
      <alignment horizontal="center"/>
      <protection locked="0"/>
    </xf>
    <xf numFmtId="0" fontId="86" fillId="0" borderId="0" xfId="0" applyFont="1" applyAlignment="1">
      <alignment horizontal="right"/>
    </xf>
    <xf numFmtId="4" fontId="22" fillId="0" borderId="0" xfId="5" applyNumberFormat="1" applyFont="1" applyAlignment="1">
      <alignment horizontal="center"/>
    </xf>
    <xf numFmtId="0" fontId="18" fillId="0" borderId="0" xfId="5" applyFont="1"/>
    <xf numFmtId="0" fontId="42" fillId="0" borderId="0" xfId="0" applyFont="1" applyAlignment="1">
      <alignment horizontal="right"/>
    </xf>
    <xf numFmtId="0" fontId="16" fillId="0" borderId="1" xfId="9" applyFont="1" applyBorder="1" applyAlignment="1" applyProtection="1">
      <alignment horizontal="center"/>
      <protection locked="0"/>
    </xf>
    <xf numFmtId="165" fontId="9" fillId="0" borderId="0" xfId="5" applyNumberFormat="1" applyFont="1" applyAlignment="1" applyProtection="1">
      <alignment horizontal="center"/>
      <protection locked="0"/>
    </xf>
    <xf numFmtId="0" fontId="33" fillId="0" borderId="0" xfId="5" applyFont="1"/>
    <xf numFmtId="166" fontId="16" fillId="0" borderId="0" xfId="9" applyNumberFormat="1" applyFont="1" applyAlignment="1" applyProtection="1">
      <alignment horizontal="center"/>
      <protection locked="0"/>
    </xf>
    <xf numFmtId="164" fontId="16" fillId="0" borderId="0" xfId="9" applyNumberFormat="1" applyFont="1" applyAlignment="1" applyProtection="1">
      <alignment horizontal="center"/>
      <protection locked="0"/>
    </xf>
    <xf numFmtId="165" fontId="16" fillId="0" borderId="0" xfId="9" applyNumberFormat="1" applyFont="1" applyAlignment="1" applyProtection="1">
      <alignment horizontal="center"/>
      <protection locked="0"/>
    </xf>
    <xf numFmtId="0" fontId="16" fillId="0" borderId="0" xfId="9" applyFont="1" applyAlignment="1" applyProtection="1">
      <alignment horizontal="center"/>
      <protection locked="0"/>
    </xf>
    <xf numFmtId="1" fontId="16" fillId="0" borderId="0" xfId="9" applyNumberFormat="1" applyFont="1" applyAlignment="1" applyProtection="1">
      <alignment horizontal="center"/>
      <protection locked="0"/>
    </xf>
    <xf numFmtId="164" fontId="18" fillId="0" borderId="0" xfId="5" applyNumberFormat="1" applyFont="1" applyAlignment="1">
      <alignment horizontal="left"/>
    </xf>
    <xf numFmtId="7" fontId="36" fillId="0" borderId="0" xfId="5" applyNumberFormat="1" applyFont="1" applyAlignment="1">
      <alignment horizontal="left"/>
    </xf>
    <xf numFmtId="7" fontId="35" fillId="0" borderId="0" xfId="5" applyNumberFormat="1" applyFont="1" applyAlignment="1">
      <alignment horizontal="center"/>
    </xf>
    <xf numFmtId="2" fontId="16" fillId="0" borderId="0" xfId="5" applyNumberFormat="1" applyFont="1" applyAlignment="1">
      <alignment horizontal="center"/>
    </xf>
    <xf numFmtId="7" fontId="33" fillId="0" borderId="0" xfId="5" applyNumberFormat="1" applyFont="1" applyAlignment="1">
      <alignment horizontal="left"/>
    </xf>
    <xf numFmtId="0" fontId="16" fillId="0" borderId="0" xfId="0" applyFont="1"/>
    <xf numFmtId="7" fontId="33" fillId="0" borderId="0" xfId="5" applyNumberFormat="1" applyFont="1" applyAlignment="1">
      <alignment horizontal="left" vertical="top" indent="1"/>
    </xf>
    <xf numFmtId="7" fontId="17" fillId="0" borderId="0" xfId="5" applyNumberFormat="1" applyFont="1" applyAlignment="1">
      <alignment horizontal="left"/>
    </xf>
    <xf numFmtId="7" fontId="9" fillId="0" borderId="0" xfId="9" quotePrefix="1" applyNumberFormat="1" applyFont="1" applyAlignment="1">
      <alignment horizontal="center"/>
    </xf>
    <xf numFmtId="7" fontId="34" fillId="0" borderId="0" xfId="9" applyNumberFormat="1" applyFont="1" applyAlignment="1">
      <alignment horizontal="center"/>
    </xf>
    <xf numFmtId="2" fontId="16" fillId="0" borderId="1" xfId="8" applyNumberFormat="1" applyFont="1" applyBorder="1" applyAlignment="1" applyProtection="1">
      <alignment horizontal="center"/>
      <protection locked="0"/>
    </xf>
    <xf numFmtId="0" fontId="16" fillId="0" borderId="2" xfId="9" applyFont="1" applyBorder="1" applyAlignment="1" applyProtection="1">
      <alignment horizontal="center"/>
      <protection locked="0"/>
    </xf>
    <xf numFmtId="7" fontId="33" fillId="0" borderId="0" xfId="5" applyNumberFormat="1" applyFont="1" applyAlignment="1">
      <alignment horizontal="left" indent="1"/>
    </xf>
    <xf numFmtId="164" fontId="16" fillId="0" borderId="0" xfId="5" applyNumberFormat="1" applyFont="1" applyAlignment="1">
      <alignment horizontal="left"/>
    </xf>
    <xf numFmtId="7" fontId="42" fillId="0" borderId="0" xfId="5" applyNumberFormat="1" applyFont="1" applyAlignment="1">
      <alignment horizontal="left" indent="1"/>
    </xf>
    <xf numFmtId="0" fontId="16" fillId="0" borderId="0" xfId="5" applyFont="1" applyAlignment="1">
      <alignment horizontal="center"/>
    </xf>
    <xf numFmtId="4" fontId="32" fillId="0" borderId="0" xfId="5" applyNumberFormat="1" applyFont="1" applyAlignment="1">
      <alignment horizontal="center"/>
    </xf>
    <xf numFmtId="0" fontId="9" fillId="0" borderId="0" xfId="0" applyFont="1" applyAlignment="1">
      <alignment horizontal="right"/>
    </xf>
    <xf numFmtId="165" fontId="57" fillId="0" borderId="0" xfId="0" applyNumberFormat="1" applyFont="1" applyAlignment="1">
      <alignment horizontal="center"/>
    </xf>
    <xf numFmtId="164" fontId="17" fillId="0" borderId="0" xfId="5" applyNumberFormat="1" applyFont="1" applyAlignment="1">
      <alignment horizontal="left"/>
    </xf>
    <xf numFmtId="7" fontId="17" fillId="0" borderId="0" xfId="5" applyNumberFormat="1" applyFont="1" applyAlignment="1">
      <alignment horizontal="center"/>
    </xf>
    <xf numFmtId="0" fontId="17" fillId="0" borderId="0" xfId="5" applyFont="1" applyAlignment="1">
      <alignment horizontal="center"/>
    </xf>
    <xf numFmtId="2" fontId="17" fillId="0" borderId="0" xfId="5" applyNumberFormat="1" applyFont="1" applyAlignment="1">
      <alignment horizontal="center"/>
    </xf>
    <xf numFmtId="0" fontId="17" fillId="0" borderId="0" xfId="5" applyFont="1"/>
    <xf numFmtId="7" fontId="48" fillId="0" borderId="0" xfId="5" applyNumberFormat="1" applyFont="1" applyAlignment="1">
      <alignment horizontal="left"/>
    </xf>
    <xf numFmtId="7" fontId="16" fillId="0" borderId="0" xfId="5" applyNumberFormat="1" applyFont="1" applyAlignment="1">
      <alignment horizontal="center"/>
    </xf>
    <xf numFmtId="2" fontId="16" fillId="0" borderId="0" xfId="5" applyNumberFormat="1" applyFont="1"/>
    <xf numFmtId="7" fontId="33" fillId="0" borderId="0" xfId="9" applyNumberFormat="1" applyFont="1" applyAlignment="1">
      <alignment horizontal="center"/>
    </xf>
    <xf numFmtId="0" fontId="34" fillId="0" borderId="0" xfId="5" applyFont="1"/>
    <xf numFmtId="7" fontId="33" fillId="0" borderId="0" xfId="5" applyNumberFormat="1" applyFont="1" applyAlignment="1"/>
    <xf numFmtId="7" fontId="63" fillId="0" borderId="0" xfId="8" applyNumberFormat="1" applyFont="1" applyBorder="1" applyAlignment="1">
      <alignment horizontal="left"/>
    </xf>
    <xf numFmtId="7" fontId="12" fillId="0" borderId="0" xfId="8" applyNumberFormat="1" applyFont="1" applyBorder="1" applyAlignment="1">
      <alignment horizontal="center"/>
    </xf>
    <xf numFmtId="4" fontId="12" fillId="0" borderId="0" xfId="8" applyNumberFormat="1" applyFont="1" applyBorder="1" applyAlignment="1">
      <alignment horizontal="center"/>
    </xf>
    <xf numFmtId="0" fontId="12" fillId="2" borderId="6" xfId="8" applyFont="1" applyFill="1" applyBorder="1" applyAlignment="1">
      <alignment horizontal="center"/>
    </xf>
    <xf numFmtId="7" fontId="44" fillId="0" borderId="0" xfId="8" applyNumberFormat="1" applyFont="1" applyBorder="1" applyAlignment="1">
      <alignment horizontal="center"/>
    </xf>
    <xf numFmtId="4" fontId="44" fillId="0" borderId="0" xfId="8" applyNumberFormat="1" applyFont="1" applyBorder="1" applyAlignment="1">
      <alignment horizontal="center"/>
    </xf>
    <xf numFmtId="0" fontId="12" fillId="2" borderId="3" xfId="8" applyFont="1" applyFill="1" applyBorder="1" applyAlignment="1">
      <alignment horizontal="center"/>
    </xf>
    <xf numFmtId="0" fontId="44" fillId="0" borderId="0" xfId="0" applyFont="1"/>
    <xf numFmtId="165" fontId="59" fillId="0" borderId="0" xfId="0" applyNumberFormat="1" applyFont="1" applyAlignment="1">
      <alignment horizontal="center"/>
    </xf>
    <xf numFmtId="0" fontId="50" fillId="0" borderId="0" xfId="0" applyFont="1"/>
    <xf numFmtId="168" fontId="3" fillId="0" borderId="0" xfId="8" applyNumberFormat="1" applyFont="1" applyBorder="1" applyAlignment="1" applyProtection="1">
      <alignment horizontal="center"/>
      <protection locked="0"/>
    </xf>
    <xf numFmtId="2" fontId="3" fillId="0" borderId="0" xfId="8" applyNumberFormat="1" applyFont="1" applyBorder="1" applyAlignment="1" applyProtection="1">
      <alignment horizontal="center"/>
      <protection locked="0"/>
    </xf>
    <xf numFmtId="7" fontId="3" fillId="2" borderId="7" xfId="8" applyNumberFormat="1" applyFont="1" applyFill="1" applyBorder="1" applyAlignment="1" applyProtection="1">
      <alignment horizontal="center"/>
      <protection locked="0"/>
    </xf>
    <xf numFmtId="7" fontId="25" fillId="0" borderId="6" xfId="8" applyNumberFormat="1" applyFont="1" applyBorder="1" applyAlignment="1" applyProtection="1">
      <alignment horizontal="center"/>
      <protection locked="0"/>
    </xf>
    <xf numFmtId="7" fontId="47" fillId="0" borderId="0" xfId="8" applyNumberFormat="1" applyFont="1" applyBorder="1" applyAlignment="1">
      <alignment horizontal="left"/>
    </xf>
    <xf numFmtId="164" fontId="8" fillId="0" borderId="7" xfId="6" applyNumberFormat="1" applyFont="1" applyBorder="1" applyAlignment="1">
      <alignment horizontal="left"/>
    </xf>
    <xf numFmtId="0" fontId="3" fillId="0" borderId="11" xfId="0" applyFont="1" applyBorder="1"/>
    <xf numFmtId="0" fontId="44" fillId="0" borderId="0" xfId="0" applyFont="1" applyAlignment="1">
      <alignment horizontal="right"/>
    </xf>
    <xf numFmtId="39" fontId="3" fillId="0" borderId="1" xfId="8" applyNumberFormat="1" applyFont="1" applyBorder="1" applyAlignment="1" applyProtection="1">
      <alignment horizontal="center"/>
      <protection locked="0"/>
    </xf>
    <xf numFmtId="0" fontId="50" fillId="0" borderId="4" xfId="0" applyFont="1" applyBorder="1" applyAlignment="1">
      <alignment horizontal="center"/>
    </xf>
    <xf numFmtId="2" fontId="12" fillId="0" borderId="1" xfId="6" applyNumberFormat="1" applyFont="1" applyBorder="1" applyAlignment="1">
      <alignment horizontal="center"/>
    </xf>
    <xf numFmtId="164" fontId="8" fillId="2" borderId="7" xfId="6" applyNumberFormat="1" applyFont="1" applyFill="1" applyBorder="1" applyAlignment="1">
      <alignment horizontal="left"/>
    </xf>
    <xf numFmtId="0" fontId="3" fillId="2" borderId="11" xfId="0" applyFont="1" applyFill="1" applyBorder="1"/>
    <xf numFmtId="164" fontId="50" fillId="2" borderId="3" xfId="6" applyNumberFormat="1" applyFont="1" applyFill="1" applyBorder="1" applyAlignment="1">
      <alignment horizontal="center"/>
    </xf>
    <xf numFmtId="165" fontId="12" fillId="2" borderId="1" xfId="6" applyNumberFormat="1" applyFont="1" applyFill="1" applyBorder="1" applyAlignment="1">
      <alignment horizontal="center"/>
    </xf>
    <xf numFmtId="0" fontId="88" fillId="0" borderId="0" xfId="0" applyFont="1"/>
    <xf numFmtId="0" fontId="47" fillId="0" borderId="0" xfId="0" applyFont="1" applyAlignment="1">
      <alignment horizontal="right"/>
    </xf>
    <xf numFmtId="0" fontId="89" fillId="0" borderId="0" xfId="0" applyFont="1"/>
    <xf numFmtId="0" fontId="62" fillId="0" borderId="0" xfId="0" applyFont="1" applyAlignment="1">
      <alignment horizontal="right"/>
    </xf>
    <xf numFmtId="7" fontId="62" fillId="0" borderId="0" xfId="8" applyNumberFormat="1" applyFont="1" applyBorder="1" applyAlignment="1" applyProtection="1">
      <alignment horizontal="center"/>
      <protection locked="0"/>
    </xf>
    <xf numFmtId="164" fontId="44" fillId="0" borderId="0" xfId="6" applyNumberFormat="1" applyFont="1" applyAlignment="1">
      <alignment horizontal="left"/>
    </xf>
    <xf numFmtId="7" fontId="3" fillId="0" borderId="0" xfId="6" applyNumberFormat="1" applyFont="1" applyAlignment="1">
      <alignment horizontal="left"/>
    </xf>
    <xf numFmtId="7" fontId="3" fillId="0" borderId="0" xfId="6" applyNumberFormat="1" applyFont="1" applyAlignment="1">
      <alignment horizontal="center"/>
    </xf>
    <xf numFmtId="0" fontId="67" fillId="0" borderId="0" xfId="0" applyFont="1" applyAlignment="1">
      <alignment horizontal="right"/>
    </xf>
    <xf numFmtId="7" fontId="12" fillId="0" borderId="11" xfId="8" applyNumberFormat="1" applyFont="1" applyBorder="1" applyAlignment="1" applyProtection="1">
      <alignment horizontal="center"/>
      <protection locked="0"/>
    </xf>
    <xf numFmtId="7" fontId="9" fillId="0" borderId="0" xfId="9" applyNumberFormat="1" applyFont="1" applyBorder="1" applyAlignment="1" applyProtection="1">
      <alignment horizontal="center"/>
    </xf>
    <xf numFmtId="165" fontId="13" fillId="0" borderId="47" xfId="0" applyNumberFormat="1" applyFont="1" applyBorder="1" applyAlignment="1">
      <alignment horizontal="center"/>
    </xf>
    <xf numFmtId="165" fontId="5" fillId="0" borderId="48" xfId="0" applyNumberFormat="1" applyFont="1" applyBorder="1" applyAlignment="1">
      <alignment horizontal="center"/>
    </xf>
    <xf numFmtId="165" fontId="13" fillId="0" borderId="48" xfId="0" applyNumberFormat="1" applyFont="1" applyBorder="1" applyAlignment="1">
      <alignment horizontal="center"/>
    </xf>
    <xf numFmtId="10" fontId="13" fillId="0" borderId="47" xfId="0" applyNumberFormat="1" applyFont="1" applyBorder="1" applyAlignment="1">
      <alignment horizontal="center"/>
    </xf>
    <xf numFmtId="10" fontId="13" fillId="0" borderId="48" xfId="0" applyNumberFormat="1" applyFont="1" applyBorder="1" applyAlignment="1">
      <alignment horizontal="center"/>
    </xf>
    <xf numFmtId="0" fontId="44" fillId="0" borderId="0" xfId="0" applyFont="1" applyAlignment="1">
      <alignment horizontal="left" wrapText="1"/>
    </xf>
    <xf numFmtId="14" fontId="44" fillId="0" borderId="0" xfId="8" applyNumberFormat="1" applyFont="1" applyFill="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14" fontId="50" fillId="0" borderId="0" xfId="8" applyNumberFormat="1" applyFont="1" applyBorder="1" applyAlignment="1" applyProtection="1">
      <alignment wrapText="1"/>
      <protection locked="0"/>
    </xf>
    <xf numFmtId="0" fontId="49" fillId="0" borderId="8" xfId="0" applyFont="1" applyBorder="1" applyAlignment="1" applyProtection="1">
      <alignment horizontal="center"/>
      <protection locked="0"/>
    </xf>
    <xf numFmtId="0" fontId="1" fillId="0" borderId="5" xfId="8" applyNumberFormat="1"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NumberFormat="1" applyFont="1" applyBorder="1" applyAlignment="1" applyProtection="1">
      <alignment horizontal="center"/>
    </xf>
    <xf numFmtId="0" fontId="3" fillId="0" borderId="0" xfId="0" applyFont="1" applyAlignment="1">
      <alignment horizontal="left" vertical="top" wrapText="1"/>
    </xf>
    <xf numFmtId="0" fontId="3" fillId="0" borderId="0" xfId="0" applyFont="1" applyAlignment="1">
      <alignment horizontal="left" wrapText="1"/>
    </xf>
    <xf numFmtId="14" fontId="49" fillId="0" borderId="0" xfId="8" applyNumberFormat="1" applyFont="1" applyBorder="1" applyAlignment="1" applyProtection="1">
      <alignment horizontal="left" vertical="top" wrapText="1"/>
      <protection locked="0"/>
    </xf>
    <xf numFmtId="0" fontId="23" fillId="0" borderId="0" xfId="0" applyFont="1" applyAlignment="1">
      <alignment horizontal="left" vertical="top" wrapText="1"/>
    </xf>
    <xf numFmtId="0" fontId="0" fillId="0" borderId="0" xfId="0" applyAlignment="1">
      <alignment horizontal="left" vertical="top" wrapText="1"/>
    </xf>
    <xf numFmtId="0" fontId="85" fillId="0" borderId="0" xfId="0" applyFont="1" applyAlignment="1">
      <alignment horizontal="left" wrapText="1"/>
    </xf>
    <xf numFmtId="14" fontId="44" fillId="0" borderId="0" xfId="8" applyNumberFormat="1" applyFont="1" applyBorder="1" applyAlignment="1" applyProtection="1">
      <alignment horizontal="left" vertical="top" wrapText="1"/>
      <protection locked="0"/>
    </xf>
    <xf numFmtId="7" fontId="9" fillId="0" borderId="0" xfId="9" applyNumberFormat="1" applyFont="1" applyBorder="1" applyAlignment="1" applyProtection="1">
      <alignment horizontal="center"/>
    </xf>
    <xf numFmtId="165" fontId="17" fillId="0" borderId="2" xfId="9" applyNumberFormat="1" applyFont="1" applyBorder="1" applyAlignment="1" applyProtection="1">
      <alignment horizontal="center"/>
      <protection locked="0"/>
    </xf>
    <xf numFmtId="165" fontId="17" fillId="0" borderId="19" xfId="9" applyNumberFormat="1" applyFont="1" applyBorder="1" applyAlignment="1" applyProtection="1">
      <alignment horizontal="center"/>
      <protection locked="0"/>
    </xf>
    <xf numFmtId="7" fontId="33" fillId="0" borderId="5" xfId="9" applyNumberFormat="1" applyFont="1" applyBorder="1" applyAlignment="1" applyProtection="1">
      <alignment horizontal="center"/>
    </xf>
    <xf numFmtId="0" fontId="32" fillId="6" borderId="0" xfId="0" applyFont="1" applyFill="1" applyBorder="1" applyAlignment="1" applyProtection="1">
      <alignment horizontal="center"/>
    </xf>
    <xf numFmtId="7" fontId="13" fillId="0" borderId="49" xfId="8" applyNumberFormat="1" applyFont="1" applyBorder="1" applyAlignment="1" applyProtection="1">
      <alignment horizontal="center"/>
      <protection locked="0"/>
    </xf>
    <xf numFmtId="7" fontId="13" fillId="0" borderId="50" xfId="8" applyNumberFormat="1" applyFont="1" applyBorder="1" applyAlignment="1" applyProtection="1">
      <alignment horizontal="center"/>
      <protection locked="0"/>
    </xf>
    <xf numFmtId="7" fontId="13" fillId="0" borderId="46" xfId="8" applyNumberFormat="1" applyFont="1" applyBorder="1" applyAlignment="1" applyProtection="1">
      <alignment horizontal="center"/>
      <protection locked="0"/>
    </xf>
    <xf numFmtId="7" fontId="32" fillId="0" borderId="0" xfId="8" applyNumberFormat="1" applyFont="1" applyBorder="1" applyAlignment="1" applyProtection="1">
      <alignment horizontal="center"/>
    </xf>
    <xf numFmtId="0" fontId="3" fillId="0" borderId="2" xfId="0" applyFont="1" applyBorder="1" applyAlignment="1">
      <alignment horizontal="center"/>
    </xf>
    <xf numFmtId="0" fontId="3" fillId="0" borderId="19" xfId="0" applyFont="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7" fontId="32" fillId="0" borderId="12" xfId="8" applyNumberFormat="1" applyFont="1" applyBorder="1" applyAlignment="1" applyProtection="1">
      <alignment horizontal="center"/>
    </xf>
    <xf numFmtId="7" fontId="32" fillId="0" borderId="5" xfId="8" applyNumberFormat="1" applyFont="1" applyBorder="1" applyAlignment="1" applyProtection="1">
      <alignment horizontal="center"/>
    </xf>
    <xf numFmtId="7" fontId="32" fillId="0" borderId="14" xfId="8" applyNumberFormat="1" applyFont="1" applyBorder="1" applyAlignment="1" applyProtection="1">
      <alignment horizontal="center"/>
    </xf>
    <xf numFmtId="49" fontId="16" fillId="0" borderId="14"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16" fillId="0" borderId="2" xfId="9" applyNumberFormat="1" applyFont="1" applyBorder="1" applyAlignment="1" applyProtection="1">
      <alignment horizontal="center"/>
      <protection locked="0"/>
    </xf>
    <xf numFmtId="0" fontId="16" fillId="0" borderId="19" xfId="9" applyNumberFormat="1" applyFont="1" applyBorder="1" applyAlignment="1" applyProtection="1">
      <alignment horizontal="center"/>
      <protection locked="0"/>
    </xf>
    <xf numFmtId="0" fontId="31" fillId="0" borderId="0" xfId="0" applyFont="1" applyAlignment="1">
      <alignment horizontal="center"/>
    </xf>
    <xf numFmtId="7" fontId="9" fillId="0" borderId="5" xfId="9" applyNumberFormat="1" applyFont="1" applyBorder="1" applyAlignment="1" applyProtection="1">
      <alignment horizontal="center"/>
    </xf>
    <xf numFmtId="165" fontId="17" fillId="5" borderId="2" xfId="9" applyNumberFormat="1" applyFont="1" applyFill="1" applyBorder="1" applyAlignment="1" applyProtection="1">
      <alignment horizontal="center"/>
      <protection locked="0"/>
    </xf>
    <xf numFmtId="165" fontId="17" fillId="5" borderId="19" xfId="9" applyNumberFormat="1" applyFont="1" applyFill="1" applyBorder="1" applyAlignment="1" applyProtection="1">
      <alignment horizontal="center"/>
      <protection locked="0"/>
    </xf>
    <xf numFmtId="7" fontId="9" fillId="0" borderId="0" xfId="9" applyNumberFormat="1" applyFont="1" applyAlignment="1">
      <alignment horizontal="center"/>
    </xf>
    <xf numFmtId="7" fontId="33" fillId="0" borderId="5" xfId="9" applyNumberFormat="1" applyFont="1" applyBorder="1" applyAlignment="1">
      <alignment horizontal="center"/>
    </xf>
    <xf numFmtId="7" fontId="9" fillId="0" borderId="5" xfId="9" applyNumberFormat="1" applyFont="1" applyBorder="1" applyAlignment="1">
      <alignment horizontal="center"/>
    </xf>
    <xf numFmtId="0" fontId="16" fillId="0" borderId="2" xfId="9" applyFont="1" applyBorder="1" applyAlignment="1" applyProtection="1">
      <alignment horizontal="center"/>
      <protection locked="0"/>
    </xf>
    <xf numFmtId="0" fontId="16" fillId="0" borderId="19" xfId="9" applyFont="1" applyBorder="1" applyAlignment="1" applyProtection="1">
      <alignment horizontal="center"/>
      <protection locked="0"/>
    </xf>
    <xf numFmtId="0" fontId="17" fillId="0" borderId="2" xfId="5" applyFont="1" applyBorder="1" applyAlignment="1" applyProtection="1">
      <alignment horizontal="center"/>
    </xf>
    <xf numFmtId="0" fontId="17" fillId="0" borderId="19" xfId="5" applyFont="1" applyBorder="1" applyAlignment="1" applyProtection="1">
      <alignment horizontal="center"/>
    </xf>
    <xf numFmtId="0" fontId="1" fillId="0" borderId="49" xfId="0" applyFont="1" applyBorder="1" applyAlignment="1">
      <alignment horizontal="center"/>
    </xf>
    <xf numFmtId="0" fontId="1" fillId="0" borderId="50" xfId="0" applyFont="1" applyBorder="1" applyAlignment="1">
      <alignment horizontal="center"/>
    </xf>
    <xf numFmtId="0" fontId="1" fillId="0" borderId="46" xfId="0" applyFont="1" applyBorder="1" applyAlignment="1">
      <alignment horizontal="center"/>
    </xf>
    <xf numFmtId="7" fontId="51" fillId="0" borderId="2" xfId="8" applyNumberFormat="1" applyFont="1" applyBorder="1" applyAlignment="1" applyProtection="1">
      <alignment horizontal="center"/>
      <protection locked="0"/>
    </xf>
    <xf numFmtId="7" fontId="51" fillId="0" borderId="9" xfId="8" applyNumberFormat="1" applyFont="1" applyBorder="1" applyAlignment="1" applyProtection="1">
      <alignment horizontal="center"/>
      <protection locked="0"/>
    </xf>
    <xf numFmtId="7" fontId="51" fillId="0" borderId="19" xfId="8" applyNumberFormat="1" applyFont="1" applyBorder="1" applyAlignment="1" applyProtection="1">
      <alignment horizontal="center"/>
      <protection locked="0"/>
    </xf>
    <xf numFmtId="7" fontId="51" fillId="0" borderId="7" xfId="8" applyNumberFormat="1" applyFont="1" applyBorder="1" applyAlignment="1" applyProtection="1">
      <alignment horizontal="center"/>
      <protection locked="0"/>
    </xf>
    <xf numFmtId="7" fontId="51" fillId="0" borderId="8" xfId="8" applyNumberFormat="1" applyFont="1" applyBorder="1" applyAlignment="1" applyProtection="1">
      <alignment horizontal="center"/>
      <protection locked="0"/>
    </xf>
    <xf numFmtId="7" fontId="51" fillId="0" borderId="11" xfId="8" applyNumberFormat="1" applyFont="1" applyBorder="1" applyAlignment="1" applyProtection="1">
      <alignment horizontal="center"/>
      <protection locked="0"/>
    </xf>
    <xf numFmtId="0" fontId="8" fillId="0" borderId="0" xfId="0" applyFont="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xf>
    <xf numFmtId="165" fontId="1" fillId="0" borderId="19" xfId="0" applyNumberFormat="1" applyFont="1" applyBorder="1" applyAlignment="1">
      <alignment horizontal="center"/>
    </xf>
    <xf numFmtId="165" fontId="8" fillId="0" borderId="49" xfId="0" applyNumberFormat="1" applyFont="1" applyBorder="1" applyAlignment="1">
      <alignment horizontal="center"/>
    </xf>
    <xf numFmtId="165" fontId="8" fillId="0" borderId="50" xfId="0" applyNumberFormat="1" applyFont="1" applyBorder="1" applyAlignment="1">
      <alignment horizontal="center"/>
    </xf>
    <xf numFmtId="165" fontId="8" fillId="0" borderId="46" xfId="0" applyNumberFormat="1" applyFont="1" applyBorder="1" applyAlignment="1">
      <alignment horizontal="center"/>
    </xf>
    <xf numFmtId="0" fontId="0" fillId="0" borderId="19" xfId="0" applyBorder="1" applyAlignment="1"/>
    <xf numFmtId="165" fontId="23" fillId="0" borderId="2" xfId="9" applyNumberFormat="1" applyFont="1" applyBorder="1" applyAlignment="1" applyProtection="1">
      <alignment horizontal="center"/>
      <protection locked="0"/>
    </xf>
    <xf numFmtId="165" fontId="23" fillId="0" borderId="9" xfId="9" applyNumberFormat="1" applyFont="1" applyBorder="1" applyAlignment="1" applyProtection="1">
      <alignment horizontal="center"/>
      <protection locked="0"/>
    </xf>
    <xf numFmtId="165" fontId="23" fillId="0" borderId="19" xfId="9" applyNumberFormat="1" applyFont="1" applyBorder="1" applyAlignment="1" applyProtection="1">
      <alignment horizontal="center"/>
      <protection locked="0"/>
    </xf>
    <xf numFmtId="7" fontId="8" fillId="0" borderId="0" xfId="9" applyNumberFormat="1" applyFont="1" applyBorder="1" applyAlignment="1" applyProtection="1">
      <alignment horizontal="center"/>
    </xf>
    <xf numFmtId="165" fontId="3" fillId="0" borderId="2" xfId="9" applyNumberFormat="1" applyFont="1" applyBorder="1" applyAlignment="1" applyProtection="1">
      <alignment horizontal="center"/>
      <protection locked="0"/>
    </xf>
    <xf numFmtId="165" fontId="3" fillId="0" borderId="9" xfId="9" applyNumberFormat="1" applyFont="1" applyBorder="1" applyAlignment="1" applyProtection="1">
      <alignment horizontal="center"/>
      <protection locked="0"/>
    </xf>
    <xf numFmtId="165" fontId="3" fillId="0" borderId="19"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50" xfId="9" applyNumberFormat="1" applyFont="1" applyBorder="1" applyAlignment="1" applyProtection="1">
      <alignment horizontal="center"/>
      <protection locked="0"/>
    </xf>
    <xf numFmtId="7" fontId="5" fillId="0" borderId="46" xfId="9" applyNumberFormat="1" applyFont="1" applyBorder="1" applyAlignment="1" applyProtection="1">
      <alignment horizontal="center"/>
      <protection locked="0"/>
    </xf>
    <xf numFmtId="7" fontId="47" fillId="0" borderId="49" xfId="9" applyNumberFormat="1" applyFont="1" applyBorder="1" applyAlignment="1" applyProtection="1">
      <alignment horizontal="center"/>
      <protection locked="0"/>
    </xf>
    <xf numFmtId="7" fontId="47" fillId="0" borderId="50" xfId="9" applyNumberFormat="1" applyFont="1" applyBorder="1" applyAlignment="1" applyProtection="1">
      <alignment horizontal="center"/>
      <protection locked="0"/>
    </xf>
    <xf numFmtId="7" fontId="47" fillId="0" borderId="46" xfId="9" applyNumberFormat="1" applyFont="1" applyBorder="1" applyAlignment="1" applyProtection="1">
      <alignment horizontal="center"/>
      <protection locked="0"/>
    </xf>
    <xf numFmtId="165" fontId="47" fillId="0" borderId="2" xfId="9" applyNumberFormat="1" applyFont="1" applyBorder="1" applyAlignment="1" applyProtection="1">
      <alignment horizontal="center"/>
      <protection locked="0"/>
    </xf>
    <xf numFmtId="165" fontId="47" fillId="0" borderId="9" xfId="9" applyNumberFormat="1" applyFont="1" applyBorder="1" applyAlignment="1" applyProtection="1">
      <alignment horizontal="center"/>
      <protection locked="0"/>
    </xf>
    <xf numFmtId="165" fontId="47" fillId="0" borderId="19" xfId="9" applyNumberFormat="1" applyFont="1" applyBorder="1" applyAlignment="1" applyProtection="1">
      <alignment horizontal="center"/>
      <protection locked="0"/>
    </xf>
    <xf numFmtId="7" fontId="33" fillId="0" borderId="0" xfId="9" applyNumberFormat="1" applyFont="1" applyBorder="1" applyAlignment="1" applyProtection="1">
      <alignment horizontal="center"/>
    </xf>
    <xf numFmtId="164" fontId="9" fillId="0" borderId="7" xfId="6" applyNumberFormat="1" applyFont="1" applyBorder="1" applyAlignment="1">
      <alignment horizontal="center"/>
    </xf>
    <xf numFmtId="164" fontId="9" fillId="0" borderId="8" xfId="6" applyNumberFormat="1" applyFont="1" applyBorder="1" applyAlignment="1">
      <alignment horizontal="center"/>
    </xf>
    <xf numFmtId="164" fontId="9" fillId="0" borderId="11" xfId="6" applyNumberFormat="1" applyFont="1" applyBorder="1" applyAlignment="1">
      <alignment horizontal="center"/>
    </xf>
    <xf numFmtId="164" fontId="9" fillId="2" borderId="7" xfId="6" applyNumberFormat="1" applyFont="1" applyFill="1" applyBorder="1" applyAlignment="1">
      <alignment horizontal="center"/>
    </xf>
    <xf numFmtId="164" fontId="9" fillId="2" borderId="8" xfId="6" applyNumberFormat="1" applyFont="1" applyFill="1" applyBorder="1" applyAlignment="1">
      <alignment horizontal="center"/>
    </xf>
    <xf numFmtId="164" fontId="9" fillId="2" borderId="11" xfId="6" applyNumberFormat="1" applyFont="1" applyFill="1" applyBorder="1" applyAlignment="1">
      <alignment horizontal="center"/>
    </xf>
    <xf numFmtId="0" fontId="42" fillId="0" borderId="4" xfId="0" applyFont="1" applyBorder="1" applyAlignment="1">
      <alignment horizontal="center"/>
    </xf>
    <xf numFmtId="0" fontId="42" fillId="0" borderId="14" xfId="0" applyFont="1" applyBorder="1" applyAlignment="1">
      <alignment horizontal="center"/>
    </xf>
    <xf numFmtId="164" fontId="42" fillId="2" borderId="4" xfId="6" applyNumberFormat="1" applyFont="1" applyFill="1" applyBorder="1" applyAlignment="1">
      <alignment horizontal="center"/>
    </xf>
    <xf numFmtId="164" fontId="42" fillId="2" borderId="5" xfId="6" applyNumberFormat="1" applyFont="1" applyFill="1" applyBorder="1" applyAlignment="1">
      <alignment horizontal="center"/>
    </xf>
    <xf numFmtId="164" fontId="42" fillId="2" borderId="14" xfId="6" applyNumberFormat="1" applyFont="1" applyFill="1" applyBorder="1" applyAlignment="1">
      <alignment horizontal="center"/>
    </xf>
    <xf numFmtId="49" fontId="16" fillId="0" borderId="9" xfId="9" applyNumberFormat="1" applyFont="1" applyBorder="1" applyAlignment="1" applyProtection="1">
      <alignment horizontal="center"/>
      <protection locked="0"/>
    </xf>
    <xf numFmtId="0" fontId="2" fillId="0" borderId="2" xfId="5" applyBorder="1" applyAlignment="1" applyProtection="1">
      <alignment horizontal="center"/>
    </xf>
    <xf numFmtId="0" fontId="2" fillId="0" borderId="19" xfId="5" applyBorder="1" applyAlignment="1" applyProtection="1">
      <alignment horizontal="center"/>
    </xf>
    <xf numFmtId="7" fontId="9" fillId="0" borderId="0" xfId="8" applyNumberFormat="1" applyFont="1" applyBorder="1" applyAlignment="1" applyProtection="1">
      <alignment horizontal="center"/>
    </xf>
    <xf numFmtId="7" fontId="42" fillId="0" borderId="0" xfId="9" applyNumberFormat="1" applyFont="1" applyBorder="1" applyAlignment="1" applyProtection="1">
      <alignment horizontal="center"/>
    </xf>
    <xf numFmtId="0" fontId="9" fillId="0" borderId="0" xfId="0" applyFont="1" applyBorder="1" applyAlignment="1">
      <alignment horizontal="center" vertical="top"/>
    </xf>
  </cellXfs>
  <cellStyles count="11">
    <cellStyle name="Normal" xfId="0" builtinId="0"/>
    <cellStyle name="Normal_604B_1" xfId="1" xr:uid="{00000000-0005-0000-0000-000001000000}"/>
    <cellStyle name="Normal_604B_1_604B_2" xfId="2" xr:uid="{00000000-0005-0000-0000-000002000000}"/>
    <cellStyle name="Normal_604B_2_1" xfId="3" xr:uid="{00000000-0005-0000-0000-000003000000}"/>
    <cellStyle name="Normal_610B_1 (2)" xfId="4" xr:uid="{00000000-0005-0000-0000-000004000000}"/>
    <cellStyle name="Normal_FORM1" xfId="5" xr:uid="{00000000-0005-0000-0000-000005000000}"/>
    <cellStyle name="Normal_FORM2" xfId="6" xr:uid="{00000000-0005-0000-0000-000006000000}"/>
    <cellStyle name="Normal_FORM2_1" xfId="7" xr:uid="{00000000-0005-0000-0000-000007000000}"/>
    <cellStyle name="Normal_FORM2A" xfId="8" xr:uid="{00000000-0005-0000-0000-000008000000}"/>
    <cellStyle name="Normal_FORM4A" xfId="9" xr:uid="{00000000-0005-0000-0000-000009000000}"/>
    <cellStyle name="Normal_FORMB"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52"/>
  <sheetViews>
    <sheetView view="pageBreakPreview" topLeftCell="A115" zoomScaleNormal="100" zoomScaleSheetLayoutView="100" workbookViewId="0">
      <selection activeCell="J131" sqref="J131"/>
    </sheetView>
  </sheetViews>
  <sheetFormatPr defaultRowHeight="12.75" x14ac:dyDescent="0.2"/>
  <cols>
    <col min="1" max="1" width="7.140625" style="5" customWidth="1"/>
    <col min="2" max="2" width="7.42578125" style="5" customWidth="1"/>
    <col min="3" max="4" width="8.140625" style="5" hidden="1" customWidth="1"/>
    <col min="5" max="5" width="22" style="5" customWidth="1"/>
    <col min="6" max="6" width="4.85546875" style="649" customWidth="1"/>
    <col min="7" max="7" width="15.5703125" style="5" customWidth="1"/>
    <col min="8" max="8" width="10" style="5" customWidth="1"/>
    <col min="9" max="9" width="17.42578125" style="5" customWidth="1"/>
    <col min="10" max="10" width="22.7109375" style="673" customWidth="1"/>
    <col min="11" max="11" width="2" customWidth="1"/>
  </cols>
  <sheetData>
    <row r="1" spans="1:11" ht="16.5" thickBot="1" x14ac:dyDescent="0.3">
      <c r="A1" s="90" t="s">
        <v>0</v>
      </c>
      <c r="F1" s="928"/>
      <c r="I1" s="87" t="s">
        <v>1</v>
      </c>
      <c r="J1" s="929"/>
    </row>
    <row r="2" spans="1:11" s="796" customFormat="1" ht="3" customHeight="1" x14ac:dyDescent="0.15">
      <c r="A2" s="791"/>
      <c r="B2" s="792"/>
      <c r="C2" s="792"/>
      <c r="D2" s="792"/>
      <c r="E2" s="792"/>
      <c r="F2" s="793"/>
      <c r="G2" s="792"/>
      <c r="H2" s="792"/>
      <c r="I2" s="794"/>
      <c r="J2" s="795"/>
    </row>
    <row r="3" spans="1:11" s="3" customFormat="1" x14ac:dyDescent="0.2">
      <c r="A3" s="94" t="s">
        <v>2</v>
      </c>
      <c r="B3" s="655"/>
      <c r="C3" s="657"/>
      <c r="D3" s="657"/>
      <c r="E3" s="300"/>
      <c r="F3" s="766"/>
      <c r="G3" s="300"/>
      <c r="H3" s="300"/>
      <c r="I3" s="1"/>
      <c r="J3" s="2"/>
      <c r="K3" s="1"/>
    </row>
    <row r="4" spans="1:11" s="96" customFormat="1" x14ac:dyDescent="0.2">
      <c r="A4" s="94" t="s">
        <v>3</v>
      </c>
      <c r="B4" s="655"/>
      <c r="C4" s="656"/>
      <c r="D4" s="656"/>
      <c r="E4" s="657"/>
      <c r="F4" s="930"/>
      <c r="G4" s="300"/>
      <c r="H4" s="300"/>
      <c r="I4" s="95" t="s">
        <v>4</v>
      </c>
      <c r="J4" s="659"/>
      <c r="K4" s="1"/>
    </row>
    <row r="5" spans="1:11" s="96" customFormat="1" x14ac:dyDescent="0.2">
      <c r="A5" s="94" t="s">
        <v>5</v>
      </c>
      <c r="B5" s="655"/>
      <c r="C5" s="656"/>
      <c r="D5" s="656"/>
      <c r="E5" s="656"/>
      <c r="F5" s="931"/>
      <c r="G5" s="300"/>
      <c r="H5" s="300"/>
      <c r="I5" s="300"/>
      <c r="J5" s="659"/>
      <c r="K5" s="1"/>
    </row>
    <row r="6" spans="1:11" s="96" customFormat="1" x14ac:dyDescent="0.2">
      <c r="A6" s="94" t="s">
        <v>6</v>
      </c>
      <c r="B6" s="655"/>
      <c r="C6" s="656"/>
      <c r="D6" s="656"/>
      <c r="E6" s="656"/>
      <c r="F6" s="931"/>
      <c r="G6" s="657"/>
      <c r="H6" s="657"/>
      <c r="I6" s="657"/>
      <c r="J6" s="658"/>
      <c r="K6" s="1"/>
    </row>
    <row r="7" spans="1:11" ht="3.75" customHeight="1" x14ac:dyDescent="0.25">
      <c r="A7" s="30"/>
      <c r="B7" s="655"/>
      <c r="C7" s="656"/>
      <c r="D7" s="656"/>
      <c r="E7" s="656"/>
      <c r="F7" s="931"/>
      <c r="G7" s="655"/>
      <c r="H7" s="656"/>
      <c r="I7" s="656"/>
      <c r="J7" s="660"/>
    </row>
    <row r="8" spans="1:11" s="35" customFormat="1" ht="12.95" customHeight="1" x14ac:dyDescent="0.25">
      <c r="A8" s="34" t="s">
        <v>7</v>
      </c>
      <c r="B8" s="661"/>
      <c r="C8" s="662"/>
      <c r="D8" s="662"/>
      <c r="E8" s="662"/>
      <c r="F8" s="932"/>
      <c r="G8" s="662"/>
      <c r="H8" s="662"/>
      <c r="I8" s="662"/>
      <c r="J8" s="663"/>
    </row>
    <row r="9" spans="1:11" s="639" customFormat="1" ht="11.25" customHeight="1" x14ac:dyDescent="0.2">
      <c r="A9" s="664" t="s">
        <v>8</v>
      </c>
      <c r="B9" s="933"/>
      <c r="C9" s="934"/>
      <c r="D9" s="934"/>
      <c r="E9" s="934"/>
      <c r="F9" s="932"/>
      <c r="G9" s="934"/>
      <c r="H9" s="934"/>
      <c r="I9" s="934"/>
      <c r="J9" s="935"/>
    </row>
    <row r="10" spans="1:11" s="639" customFormat="1" ht="11.25" customHeight="1" x14ac:dyDescent="0.2">
      <c r="A10" s="664" t="s">
        <v>9</v>
      </c>
      <c r="B10" s="933"/>
      <c r="C10" s="934"/>
      <c r="D10" s="934"/>
      <c r="E10" s="934"/>
      <c r="F10" s="932"/>
      <c r="G10" s="934"/>
      <c r="H10" s="934"/>
      <c r="I10" s="934"/>
      <c r="J10" s="935"/>
    </row>
    <row r="11" spans="1:11" s="639" customFormat="1" ht="11.25" customHeight="1" x14ac:dyDescent="0.2">
      <c r="A11" s="665" t="s">
        <v>10</v>
      </c>
      <c r="B11" s="933"/>
      <c r="C11" s="934"/>
      <c r="D11" s="934"/>
      <c r="E11" s="934"/>
      <c r="F11" s="932"/>
      <c r="G11" s="934"/>
      <c r="H11" s="934"/>
      <c r="I11" s="934"/>
      <c r="J11" s="935"/>
    </row>
    <row r="12" spans="1:11" s="639" customFormat="1" ht="11.25" customHeight="1" x14ac:dyDescent="0.2">
      <c r="A12" s="665" t="s">
        <v>11</v>
      </c>
      <c r="B12" s="933"/>
      <c r="C12" s="934"/>
      <c r="D12" s="934"/>
      <c r="E12" s="934"/>
      <c r="F12" s="932"/>
      <c r="G12" s="934"/>
      <c r="H12" s="934"/>
      <c r="I12" s="934"/>
      <c r="J12" s="935"/>
    </row>
    <row r="13" spans="1:11" s="639" customFormat="1" ht="11.25" customHeight="1" x14ac:dyDescent="0.2">
      <c r="A13" s="665" t="s">
        <v>12</v>
      </c>
      <c r="B13" s="933"/>
      <c r="C13" s="934"/>
      <c r="D13" s="934"/>
      <c r="E13" s="934"/>
      <c r="F13" s="932"/>
      <c r="G13" s="934"/>
      <c r="H13" s="934"/>
      <c r="I13" s="934"/>
      <c r="J13" s="935"/>
    </row>
    <row r="14" spans="1:11" s="639" customFormat="1" ht="11.25" customHeight="1" x14ac:dyDescent="0.2">
      <c r="A14" s="666" t="s">
        <v>13</v>
      </c>
      <c r="B14" s="667"/>
      <c r="C14" s="668"/>
      <c r="D14" s="668"/>
      <c r="E14" s="668"/>
      <c r="F14" s="650"/>
      <c r="G14" s="668"/>
      <c r="H14" s="668"/>
      <c r="I14" s="668"/>
      <c r="J14" s="669"/>
      <c r="K14" s="640"/>
    </row>
    <row r="15" spans="1:11" s="639" customFormat="1" ht="11.25" customHeight="1" x14ac:dyDescent="0.2">
      <c r="A15" s="665" t="s">
        <v>1544</v>
      </c>
      <c r="B15" s="933"/>
      <c r="C15" s="934"/>
      <c r="D15" s="934"/>
      <c r="E15" s="934"/>
      <c r="F15" s="932"/>
      <c r="G15" s="934"/>
      <c r="H15" s="934"/>
      <c r="I15" s="934"/>
      <c r="J15" s="935"/>
    </row>
    <row r="16" spans="1:11" s="35" customFormat="1" ht="2.25" customHeight="1" x14ac:dyDescent="0.2">
      <c r="A16" s="670"/>
      <c r="B16" s="671"/>
      <c r="C16" s="671"/>
      <c r="D16" s="671"/>
      <c r="E16" s="671"/>
      <c r="F16" s="936"/>
      <c r="G16" s="671"/>
      <c r="H16" s="671"/>
      <c r="I16" s="671"/>
      <c r="J16" s="672"/>
    </row>
    <row r="17" spans="1:10" ht="6" customHeight="1" x14ac:dyDescent="0.2">
      <c r="A17" s="4"/>
      <c r="F17" s="928"/>
      <c r="I17" s="32"/>
    </row>
    <row r="18" spans="1:10" ht="13.5" customHeight="1" x14ac:dyDescent="0.2">
      <c r="A18" s="36" t="s">
        <v>14</v>
      </c>
      <c r="B18" s="7"/>
      <c r="C18" s="7"/>
      <c r="D18" s="7"/>
      <c r="E18" s="7"/>
      <c r="F18" s="937" t="s">
        <v>15</v>
      </c>
      <c r="G18" s="8" t="s">
        <v>16</v>
      </c>
      <c r="H18" s="8" t="s">
        <v>17</v>
      </c>
      <c r="I18" s="8" t="s">
        <v>18</v>
      </c>
      <c r="J18" s="674" t="s">
        <v>19</v>
      </c>
    </row>
    <row r="19" spans="1:10" x14ac:dyDescent="0.2">
      <c r="A19" s="10" t="s">
        <v>20</v>
      </c>
      <c r="F19" s="928"/>
      <c r="I19" s="675" t="s">
        <v>21</v>
      </c>
    </row>
    <row r="20" spans="1:10" x14ac:dyDescent="0.2">
      <c r="A20" s="11">
        <v>1.01</v>
      </c>
      <c r="B20" s="12" t="s">
        <v>22</v>
      </c>
      <c r="C20" s="676"/>
      <c r="D20" s="676"/>
      <c r="E20" s="677"/>
      <c r="F20" s="938" t="s">
        <v>23</v>
      </c>
      <c r="G20" s="750"/>
      <c r="H20" s="750"/>
      <c r="I20" s="678"/>
      <c r="J20" s="679" t="s">
        <v>24</v>
      </c>
    </row>
    <row r="21" spans="1:10" x14ac:dyDescent="0.2">
      <c r="A21" s="13">
        <v>1.02</v>
      </c>
      <c r="B21" s="31" t="s">
        <v>25</v>
      </c>
      <c r="C21" s="676"/>
      <c r="D21" s="676"/>
      <c r="E21" s="680"/>
      <c r="F21" s="938" t="s">
        <v>23</v>
      </c>
      <c r="G21" s="751"/>
      <c r="H21" s="751"/>
      <c r="I21" s="50"/>
      <c r="J21" s="679" t="s">
        <v>26</v>
      </c>
    </row>
    <row r="22" spans="1:10" x14ac:dyDescent="0.2">
      <c r="A22" s="13">
        <v>1.0249999999999999</v>
      </c>
      <c r="B22" s="14" t="s">
        <v>27</v>
      </c>
      <c r="C22" s="32"/>
      <c r="D22" s="681"/>
      <c r="E22" s="680"/>
      <c r="F22" s="938" t="s">
        <v>23</v>
      </c>
      <c r="G22" s="751"/>
      <c r="H22" s="751"/>
      <c r="I22" s="50"/>
      <c r="J22" s="679" t="s">
        <v>24</v>
      </c>
    </row>
    <row r="23" spans="1:10" x14ac:dyDescent="0.2">
      <c r="A23" s="15">
        <v>1.05</v>
      </c>
      <c r="B23" s="31" t="s">
        <v>28</v>
      </c>
      <c r="C23" s="681"/>
      <c r="D23" s="676"/>
      <c r="E23" s="677"/>
      <c r="F23" s="938" t="s">
        <v>23</v>
      </c>
      <c r="G23" s="750"/>
      <c r="H23" s="750"/>
      <c r="I23" s="22"/>
      <c r="J23" s="679" t="s">
        <v>29</v>
      </c>
    </row>
    <row r="24" spans="1:10" x14ac:dyDescent="0.2">
      <c r="A24" s="15">
        <v>1.0609999999999999</v>
      </c>
      <c r="B24" s="31" t="s">
        <v>30</v>
      </c>
      <c r="C24" s="676"/>
      <c r="D24" s="676"/>
      <c r="E24" s="677"/>
      <c r="F24" s="938" t="s">
        <v>23</v>
      </c>
      <c r="G24" s="750"/>
      <c r="H24" s="750"/>
      <c r="I24" s="22"/>
      <c r="J24" s="679" t="s">
        <v>31</v>
      </c>
    </row>
    <row r="25" spans="1:10" s="16" customFormat="1" x14ac:dyDescent="0.2">
      <c r="A25" s="682"/>
      <c r="B25" s="17" t="s">
        <v>32</v>
      </c>
      <c r="C25" s="220"/>
      <c r="D25" s="220"/>
      <c r="E25" s="220"/>
      <c r="F25" s="651"/>
      <c r="G25" s="752">
        <f>SUM(G20:G24)</f>
        <v>0</v>
      </c>
      <c r="H25" s="752">
        <f>SUM(H20:H24)</f>
        <v>0</v>
      </c>
      <c r="I25" s="220"/>
      <c r="J25" s="683"/>
    </row>
    <row r="26" spans="1:10" s="16" customFormat="1" ht="9.75" customHeight="1" x14ac:dyDescent="0.2">
      <c r="A26" s="682"/>
      <c r="B26" s="17"/>
      <c r="C26" s="220"/>
      <c r="D26" s="220"/>
      <c r="E26" s="220"/>
      <c r="F26" s="651"/>
      <c r="G26" s="752"/>
      <c r="H26" s="752"/>
      <c r="I26" s="220"/>
      <c r="J26" s="683"/>
    </row>
    <row r="27" spans="1:10" ht="14.25" x14ac:dyDescent="0.2">
      <c r="A27" s="36" t="s">
        <v>33</v>
      </c>
      <c r="B27" s="7"/>
      <c r="C27" s="7"/>
      <c r="D27" s="7"/>
      <c r="E27" s="7"/>
      <c r="F27" s="931"/>
      <c r="G27" s="8" t="s">
        <v>16</v>
      </c>
      <c r="H27" s="8" t="s">
        <v>17</v>
      </c>
      <c r="I27" s="8" t="s">
        <v>18</v>
      </c>
      <c r="J27" s="674" t="s">
        <v>19</v>
      </c>
    </row>
    <row r="28" spans="1:10" x14ac:dyDescent="0.2">
      <c r="A28" s="10" t="s">
        <v>34</v>
      </c>
      <c r="F28" s="931"/>
      <c r="G28" s="753"/>
      <c r="H28" s="753"/>
      <c r="I28" s="939" t="s">
        <v>21</v>
      </c>
      <c r="J28" s="940"/>
    </row>
    <row r="29" spans="1:10" x14ac:dyDescent="0.2">
      <c r="A29" s="865">
        <v>2.0499999999999998</v>
      </c>
      <c r="B29" s="866" t="s">
        <v>35</v>
      </c>
      <c r="C29" s="867"/>
      <c r="D29" s="867"/>
      <c r="E29" s="868"/>
      <c r="F29" s="869" t="s">
        <v>36</v>
      </c>
      <c r="G29" s="870"/>
      <c r="H29" s="870"/>
      <c r="I29" s="867"/>
      <c r="J29" s="871" t="s">
        <v>37</v>
      </c>
    </row>
    <row r="30" spans="1:10" x14ac:dyDescent="0.2">
      <c r="A30" s="19" t="s">
        <v>38</v>
      </c>
      <c r="B30" s="32"/>
      <c r="C30" s="32"/>
      <c r="D30" s="32"/>
      <c r="E30" s="32"/>
      <c r="F30" s="931"/>
      <c r="G30" s="753"/>
      <c r="H30" s="753"/>
      <c r="I30" s="32"/>
    </row>
    <row r="31" spans="1:10" x14ac:dyDescent="0.2">
      <c r="A31" s="15">
        <v>2.0710000000000002</v>
      </c>
      <c r="B31" s="24" t="s">
        <v>39</v>
      </c>
      <c r="C31" s="676"/>
      <c r="D31" s="676"/>
      <c r="E31" s="677"/>
      <c r="F31" s="938" t="s">
        <v>36</v>
      </c>
      <c r="G31" s="750"/>
      <c r="H31" s="750"/>
      <c r="I31" s="22"/>
      <c r="J31" s="679" t="s">
        <v>40</v>
      </c>
    </row>
    <row r="32" spans="1:10" x14ac:dyDescent="0.2">
      <c r="A32" s="21">
        <v>2.0720000000000001</v>
      </c>
      <c r="B32" s="24" t="s">
        <v>41</v>
      </c>
      <c r="C32" s="676"/>
      <c r="D32" s="676"/>
      <c r="E32" s="677"/>
      <c r="F32" s="938" t="s">
        <v>36</v>
      </c>
      <c r="G32" s="750"/>
      <c r="H32" s="750"/>
      <c r="I32" s="22"/>
      <c r="J32" s="679" t="s">
        <v>24</v>
      </c>
    </row>
    <row r="33" spans="1:10" x14ac:dyDescent="0.2">
      <c r="A33" s="15">
        <v>2.073</v>
      </c>
      <c r="B33" s="24" t="s">
        <v>42</v>
      </c>
      <c r="C33" s="676"/>
      <c r="D33" s="676"/>
      <c r="E33" s="677"/>
      <c r="F33" s="938" t="s">
        <v>36</v>
      </c>
      <c r="G33" s="750"/>
      <c r="H33" s="750"/>
      <c r="I33" s="22"/>
      <c r="J33" s="679" t="s">
        <v>24</v>
      </c>
    </row>
    <row r="34" spans="1:10" x14ac:dyDescent="0.2">
      <c r="A34" s="15">
        <v>2.0739999999999998</v>
      </c>
      <c r="B34" s="24" t="s">
        <v>43</v>
      </c>
      <c r="C34" s="676"/>
      <c r="D34" s="676"/>
      <c r="E34" s="677"/>
      <c r="F34" s="938" t="s">
        <v>36</v>
      </c>
      <c r="G34" s="750"/>
      <c r="H34" s="750"/>
      <c r="I34" s="22"/>
      <c r="J34" s="679" t="s">
        <v>24</v>
      </c>
    </row>
    <row r="35" spans="1:10" x14ac:dyDescent="0.2">
      <c r="A35" s="19" t="s">
        <v>44</v>
      </c>
      <c r="B35" s="32"/>
      <c r="C35" s="32"/>
      <c r="D35" s="32"/>
      <c r="E35" s="32"/>
      <c r="F35" s="931"/>
      <c r="G35" s="753"/>
      <c r="H35" s="753"/>
      <c r="I35" s="32"/>
    </row>
    <row r="36" spans="1:10" x14ac:dyDescent="0.2">
      <c r="A36" s="15">
        <v>2.0819999999999999</v>
      </c>
      <c r="B36" s="12" t="s">
        <v>45</v>
      </c>
      <c r="C36" s="676"/>
      <c r="D36" s="684"/>
      <c r="E36" s="684"/>
      <c r="F36" s="873" t="s">
        <v>46</v>
      </c>
      <c r="G36" s="754"/>
      <c r="H36" s="754"/>
      <c r="I36" s="12"/>
      <c r="J36" s="679" t="s">
        <v>40</v>
      </c>
    </row>
    <row r="37" spans="1:10" x14ac:dyDescent="0.2">
      <c r="A37" s="21">
        <v>2.0840000000000001</v>
      </c>
      <c r="B37" s="12" t="s">
        <v>47</v>
      </c>
      <c r="C37" s="676"/>
      <c r="D37" s="676"/>
      <c r="E37" s="676"/>
      <c r="F37" s="873" t="s">
        <v>46</v>
      </c>
      <c r="G37" s="754"/>
      <c r="H37" s="754"/>
      <c r="I37" s="12"/>
      <c r="J37" s="679" t="s">
        <v>48</v>
      </c>
    </row>
    <row r="38" spans="1:10" x14ac:dyDescent="0.2">
      <c r="A38" s="15">
        <v>2.085</v>
      </c>
      <c r="B38" s="25" t="s">
        <v>49</v>
      </c>
      <c r="C38" s="676"/>
      <c r="D38" s="681"/>
      <c r="E38" s="681"/>
      <c r="F38" s="873" t="s">
        <v>46</v>
      </c>
      <c r="G38" s="754"/>
      <c r="H38" s="754"/>
      <c r="I38" s="12"/>
      <c r="J38" s="679" t="s">
        <v>24</v>
      </c>
    </row>
    <row r="39" spans="1:10" x14ac:dyDescent="0.2">
      <c r="A39" s="15">
        <v>2.0859999999999999</v>
      </c>
      <c r="B39" s="24" t="s">
        <v>50</v>
      </c>
      <c r="C39" s="676"/>
      <c r="D39" s="676"/>
      <c r="E39" s="676"/>
      <c r="F39" s="873" t="s">
        <v>46</v>
      </c>
      <c r="G39" s="754"/>
      <c r="H39" s="754"/>
      <c r="I39" s="12"/>
      <c r="J39" s="679" t="s">
        <v>24</v>
      </c>
    </row>
    <row r="40" spans="1:10" x14ac:dyDescent="0.2">
      <c r="A40" s="15">
        <v>2.0870000000000002</v>
      </c>
      <c r="B40" s="24" t="s">
        <v>51</v>
      </c>
      <c r="C40" s="676"/>
      <c r="D40" s="676"/>
      <c r="E40" s="677"/>
      <c r="F40" s="938" t="s">
        <v>46</v>
      </c>
      <c r="G40" s="750"/>
      <c r="H40" s="750"/>
      <c r="I40" s="22"/>
      <c r="J40" s="679" t="s">
        <v>40</v>
      </c>
    </row>
    <row r="41" spans="1:10" x14ac:dyDescent="0.2">
      <c r="A41" s="19" t="s">
        <v>52</v>
      </c>
      <c r="B41" s="32"/>
      <c r="C41" s="32"/>
      <c r="D41" s="32"/>
      <c r="E41" s="32"/>
      <c r="F41" s="931"/>
      <c r="G41" s="753"/>
      <c r="H41" s="8"/>
      <c r="I41" s="32"/>
      <c r="J41" s="659"/>
    </row>
    <row r="42" spans="1:10" x14ac:dyDescent="0.2">
      <c r="A42" s="15">
        <v>2.09</v>
      </c>
      <c r="B42" s="25" t="s">
        <v>1545</v>
      </c>
      <c r="C42" s="676"/>
      <c r="D42" s="676"/>
      <c r="E42" s="676"/>
      <c r="F42" s="873" t="s">
        <v>53</v>
      </c>
      <c r="G42" s="754"/>
      <c r="H42" s="754"/>
      <c r="I42" s="12"/>
      <c r="J42" s="679" t="s">
        <v>24</v>
      </c>
    </row>
    <row r="43" spans="1:10" x14ac:dyDescent="0.2">
      <c r="A43" s="15">
        <v>2.1</v>
      </c>
      <c r="B43" s="25" t="s">
        <v>1546</v>
      </c>
      <c r="C43" s="676"/>
      <c r="D43" s="676"/>
      <c r="E43" s="676"/>
      <c r="F43" s="873" t="s">
        <v>53</v>
      </c>
      <c r="G43" s="754"/>
      <c r="H43" s="754"/>
      <c r="I43" s="12"/>
      <c r="J43" s="679" t="s">
        <v>54</v>
      </c>
    </row>
    <row r="44" spans="1:10" x14ac:dyDescent="0.2">
      <c r="A44" s="15">
        <v>2.121</v>
      </c>
      <c r="B44" s="24" t="s">
        <v>1547</v>
      </c>
      <c r="C44" s="676"/>
      <c r="D44" s="676"/>
      <c r="E44" s="676"/>
      <c r="F44" s="873" t="s">
        <v>53</v>
      </c>
      <c r="G44" s="754"/>
      <c r="H44" s="754"/>
      <c r="I44" s="12"/>
      <c r="J44" s="679" t="s">
        <v>24</v>
      </c>
    </row>
    <row r="45" spans="1:10" x14ac:dyDescent="0.2">
      <c r="A45" s="15">
        <v>2.13</v>
      </c>
      <c r="B45" s="24" t="s">
        <v>1548</v>
      </c>
      <c r="C45" s="676"/>
      <c r="D45" s="676"/>
      <c r="E45" s="676"/>
      <c r="F45" s="873" t="s">
        <v>53</v>
      </c>
      <c r="G45" s="754"/>
      <c r="H45" s="754"/>
      <c r="I45" s="12"/>
      <c r="J45" s="679" t="s">
        <v>54</v>
      </c>
    </row>
    <row r="46" spans="1:10" x14ac:dyDescent="0.2">
      <c r="A46" s="26">
        <v>2.141</v>
      </c>
      <c r="B46" s="33" t="s">
        <v>1549</v>
      </c>
      <c r="C46" s="684"/>
      <c r="D46" s="684"/>
      <c r="E46" s="684"/>
      <c r="F46" s="873" t="s">
        <v>53</v>
      </c>
      <c r="G46" s="755"/>
      <c r="H46" s="755"/>
      <c r="I46" s="685"/>
      <c r="J46" s="679" t="s">
        <v>55</v>
      </c>
    </row>
    <row r="47" spans="1:10" x14ac:dyDescent="0.2">
      <c r="A47" s="15">
        <v>2.15</v>
      </c>
      <c r="B47" s="24" t="s">
        <v>1550</v>
      </c>
      <c r="C47" s="676"/>
      <c r="D47" s="676"/>
      <c r="E47" s="676"/>
      <c r="F47" s="873" t="s">
        <v>53</v>
      </c>
      <c r="G47" s="754"/>
      <c r="H47" s="754"/>
      <c r="I47" s="12"/>
      <c r="J47" s="679" t="s">
        <v>55</v>
      </c>
    </row>
    <row r="48" spans="1:10" x14ac:dyDescent="0.2">
      <c r="A48" s="15">
        <v>2.17</v>
      </c>
      <c r="B48" s="25" t="s">
        <v>56</v>
      </c>
      <c r="C48" s="676"/>
      <c r="D48" s="676"/>
      <c r="E48" s="677"/>
      <c r="F48" s="873" t="s">
        <v>53</v>
      </c>
      <c r="G48" s="750"/>
      <c r="H48" s="750"/>
      <c r="I48" s="22"/>
      <c r="J48" s="679" t="s">
        <v>57</v>
      </c>
    </row>
    <row r="49" spans="1:10" x14ac:dyDescent="0.2">
      <c r="A49" s="15">
        <v>2.2000000000000002</v>
      </c>
      <c r="B49" s="25" t="s">
        <v>58</v>
      </c>
      <c r="C49" s="676"/>
      <c r="D49" s="676"/>
      <c r="E49" s="677"/>
      <c r="F49" s="873" t="s">
        <v>53</v>
      </c>
      <c r="G49" s="750"/>
      <c r="H49" s="750"/>
      <c r="I49" s="22"/>
      <c r="J49" s="679" t="s">
        <v>54</v>
      </c>
    </row>
    <row r="50" spans="1:10" x14ac:dyDescent="0.2">
      <c r="A50" s="19" t="s">
        <v>59</v>
      </c>
      <c r="B50" s="32"/>
      <c r="C50" s="32"/>
      <c r="D50" s="32"/>
      <c r="E50" s="32"/>
      <c r="F50" s="931"/>
      <c r="G50" s="753"/>
      <c r="H50" s="753"/>
      <c r="I50" s="32"/>
    </row>
    <row r="51" spans="1:10" x14ac:dyDescent="0.2">
      <c r="A51" s="21">
        <v>2.2810000000000001</v>
      </c>
      <c r="B51" s="24" t="s">
        <v>60</v>
      </c>
      <c r="C51" s="676"/>
      <c r="D51" s="676"/>
      <c r="E51" s="677"/>
      <c r="F51" s="873" t="s">
        <v>61</v>
      </c>
      <c r="G51" s="750"/>
      <c r="H51" s="750"/>
      <c r="I51" s="22"/>
      <c r="J51" s="679" t="s">
        <v>62</v>
      </c>
    </row>
    <row r="52" spans="1:10" x14ac:dyDescent="0.2">
      <c r="A52" s="21">
        <v>2.282</v>
      </c>
      <c r="B52" s="24" t="s">
        <v>63</v>
      </c>
      <c r="C52" s="676"/>
      <c r="D52" s="684"/>
      <c r="E52" s="686"/>
      <c r="F52" s="873" t="s">
        <v>61</v>
      </c>
      <c r="G52" s="750"/>
      <c r="H52" s="750"/>
      <c r="I52" s="22"/>
      <c r="J52" s="679" t="s">
        <v>62</v>
      </c>
    </row>
    <row r="53" spans="1:10" x14ac:dyDescent="0.2">
      <c r="A53" s="15">
        <v>2.29</v>
      </c>
      <c r="B53" s="25" t="s">
        <v>64</v>
      </c>
      <c r="C53" s="676"/>
      <c r="D53" s="684"/>
      <c r="E53" s="686"/>
      <c r="F53" s="873" t="s">
        <v>61</v>
      </c>
      <c r="G53" s="750"/>
      <c r="H53" s="750"/>
      <c r="I53" s="22"/>
      <c r="J53" s="679" t="s">
        <v>62</v>
      </c>
    </row>
    <row r="54" spans="1:10" s="38" customFormat="1" x14ac:dyDescent="0.2">
      <c r="A54" s="15">
        <v>2.2999999999999998</v>
      </c>
      <c r="B54" s="25" t="s">
        <v>1551</v>
      </c>
      <c r="C54" s="676"/>
      <c r="D54" s="676"/>
      <c r="E54" s="676"/>
      <c r="F54" s="873" t="s">
        <v>61</v>
      </c>
      <c r="G54" s="750"/>
      <c r="H54" s="750"/>
      <c r="I54" s="22"/>
      <c r="J54" s="679" t="s">
        <v>40</v>
      </c>
    </row>
    <row r="55" spans="1:10" s="38" customFormat="1" ht="12" x14ac:dyDescent="0.2">
      <c r="A55" s="37" t="s">
        <v>65</v>
      </c>
      <c r="B55" s="941"/>
      <c r="C55" s="941"/>
      <c r="D55" s="942"/>
      <c r="E55" s="943"/>
      <c r="F55" s="944"/>
      <c r="G55" s="928"/>
      <c r="H55" s="928"/>
      <c r="I55" s="941"/>
      <c r="J55" s="945"/>
    </row>
    <row r="56" spans="1:10" s="38" customFormat="1" x14ac:dyDescent="0.2">
      <c r="A56" s="946">
        <v>2.33</v>
      </c>
      <c r="B56" s="921" t="s">
        <v>66</v>
      </c>
      <c r="C56" s="947"/>
      <c r="D56" s="948"/>
      <c r="E56" s="949"/>
      <c r="F56" s="873" t="s">
        <v>67</v>
      </c>
      <c r="G56" s="950"/>
      <c r="H56" s="741"/>
      <c r="I56" s="740" t="s">
        <v>68</v>
      </c>
      <c r="J56" s="679" t="s">
        <v>69</v>
      </c>
    </row>
    <row r="57" spans="1:10" s="38" customFormat="1" x14ac:dyDescent="0.2">
      <c r="A57" s="946">
        <v>2.34</v>
      </c>
      <c r="B57" s="921" t="s">
        <v>70</v>
      </c>
      <c r="C57" s="947"/>
      <c r="D57" s="948"/>
      <c r="E57" s="949"/>
      <c r="F57" s="873" t="s">
        <v>67</v>
      </c>
      <c r="G57" s="950"/>
      <c r="H57" s="741"/>
      <c r="I57" s="740" t="s">
        <v>68</v>
      </c>
      <c r="J57" s="679" t="s">
        <v>69</v>
      </c>
    </row>
    <row r="58" spans="1:10" s="38" customFormat="1" x14ac:dyDescent="0.2">
      <c r="A58" s="946">
        <v>2.35</v>
      </c>
      <c r="B58" s="921" t="s">
        <v>71</v>
      </c>
      <c r="C58" s="947"/>
      <c r="D58" s="948"/>
      <c r="E58" s="949"/>
      <c r="F58" s="873" t="s">
        <v>67</v>
      </c>
      <c r="G58" s="950"/>
      <c r="H58" s="741"/>
      <c r="I58" s="740" t="s">
        <v>68</v>
      </c>
      <c r="J58" s="679" t="s">
        <v>69</v>
      </c>
    </row>
    <row r="59" spans="1:10" s="38" customFormat="1" x14ac:dyDescent="0.2">
      <c r="A59" s="946">
        <v>2.36</v>
      </c>
      <c r="B59" s="921" t="s">
        <v>72</v>
      </c>
      <c r="C59" s="947"/>
      <c r="D59" s="948"/>
      <c r="E59" s="949"/>
      <c r="F59" s="873" t="s">
        <v>67</v>
      </c>
      <c r="G59" s="950"/>
      <c r="H59" s="741"/>
      <c r="I59" s="740" t="s">
        <v>68</v>
      </c>
      <c r="J59" s="679" t="s">
        <v>69</v>
      </c>
    </row>
    <row r="60" spans="1:10" s="38" customFormat="1" x14ac:dyDescent="0.2">
      <c r="A60" s="946">
        <v>2.37</v>
      </c>
      <c r="B60" s="921" t="s">
        <v>73</v>
      </c>
      <c r="C60" s="947"/>
      <c r="D60" s="948"/>
      <c r="E60" s="949"/>
      <c r="F60" s="873" t="s">
        <v>67</v>
      </c>
      <c r="G60" s="950"/>
      <c r="H60" s="741"/>
      <c r="I60" s="740" t="s">
        <v>68</v>
      </c>
      <c r="J60" s="679" t="s">
        <v>69</v>
      </c>
    </row>
    <row r="61" spans="1:10" s="38" customFormat="1" x14ac:dyDescent="0.2">
      <c r="A61" s="946">
        <v>2.3809999999999998</v>
      </c>
      <c r="B61" s="921" t="s">
        <v>74</v>
      </c>
      <c r="C61" s="947"/>
      <c r="D61" s="948"/>
      <c r="E61" s="949"/>
      <c r="F61" s="873" t="s">
        <v>67</v>
      </c>
      <c r="G61" s="950"/>
      <c r="H61" s="741"/>
      <c r="I61" s="740"/>
      <c r="J61" s="679" t="s">
        <v>69</v>
      </c>
    </row>
    <row r="62" spans="1:10" s="38" customFormat="1" x14ac:dyDescent="0.2">
      <c r="A62" s="946">
        <v>2.4</v>
      </c>
      <c r="B62" s="921" t="s">
        <v>75</v>
      </c>
      <c r="C62" s="947"/>
      <c r="D62" s="948"/>
      <c r="E62" s="949"/>
      <c r="F62" s="873" t="s">
        <v>67</v>
      </c>
      <c r="G62" s="950"/>
      <c r="H62" s="741"/>
      <c r="I62" s="740"/>
      <c r="J62" s="679" t="s">
        <v>69</v>
      </c>
    </row>
    <row r="63" spans="1:10" s="38" customFormat="1" x14ac:dyDescent="0.2">
      <c r="A63" s="946">
        <v>2.41</v>
      </c>
      <c r="B63" s="921" t="s">
        <v>76</v>
      </c>
      <c r="C63" s="947"/>
      <c r="D63" s="948"/>
      <c r="E63" s="949"/>
      <c r="F63" s="873" t="s">
        <v>67</v>
      </c>
      <c r="G63" s="950"/>
      <c r="H63" s="741"/>
      <c r="I63" s="740"/>
      <c r="J63" s="679" t="s">
        <v>69</v>
      </c>
    </row>
    <row r="64" spans="1:10" s="38" customFormat="1" x14ac:dyDescent="0.2">
      <c r="A64" s="946">
        <v>2.4129999999999998</v>
      </c>
      <c r="B64" s="921" t="s">
        <v>77</v>
      </c>
      <c r="C64" s="947"/>
      <c r="D64" s="948"/>
      <c r="E64" s="949"/>
      <c r="F64" s="873" t="s">
        <v>67</v>
      </c>
      <c r="G64" s="950"/>
      <c r="H64" s="741"/>
      <c r="I64" s="740"/>
      <c r="J64" s="679" t="s">
        <v>69</v>
      </c>
    </row>
    <row r="65" spans="1:10" s="38" customFormat="1" x14ac:dyDescent="0.2">
      <c r="A65" s="951">
        <v>2.4140000000000001</v>
      </c>
      <c r="B65" s="874" t="s">
        <v>78</v>
      </c>
      <c r="C65" s="947"/>
      <c r="D65" s="948"/>
      <c r="E65" s="949"/>
      <c r="F65" s="873" t="s">
        <v>67</v>
      </c>
      <c r="G65" s="950"/>
      <c r="H65" s="952"/>
      <c r="I65" s="947"/>
      <c r="J65" s="679" t="s">
        <v>69</v>
      </c>
    </row>
    <row r="66" spans="1:10" s="38" customFormat="1" x14ac:dyDescent="0.2">
      <c r="A66" s="953">
        <v>2.415</v>
      </c>
      <c r="B66" s="875" t="s">
        <v>79</v>
      </c>
      <c r="C66" s="954"/>
      <c r="D66" s="955"/>
      <c r="E66" s="949"/>
      <c r="F66" s="873" t="s">
        <v>67</v>
      </c>
      <c r="G66" s="950"/>
      <c r="H66" s="950"/>
      <c r="I66" s="874"/>
      <c r="J66" s="679" t="s">
        <v>69</v>
      </c>
    </row>
    <row r="67" spans="1:10" s="38" customFormat="1" x14ac:dyDescent="0.2">
      <c r="A67" s="956">
        <v>2.6</v>
      </c>
      <c r="B67" s="954" t="s">
        <v>80</v>
      </c>
      <c r="C67" s="957"/>
      <c r="D67" s="948"/>
      <c r="E67" s="949"/>
      <c r="F67" s="873" t="s">
        <v>81</v>
      </c>
      <c r="G67" s="950"/>
      <c r="H67" s="950"/>
      <c r="I67" s="874"/>
      <c r="J67" s="679" t="s">
        <v>82</v>
      </c>
    </row>
    <row r="68" spans="1:10" s="38" customFormat="1" x14ac:dyDescent="0.2">
      <c r="A68" s="951">
        <v>2.61</v>
      </c>
      <c r="B68" s="874" t="s">
        <v>83</v>
      </c>
      <c r="C68" s="947"/>
      <c r="D68" s="948"/>
      <c r="E68" s="958"/>
      <c r="F68" s="873" t="s">
        <v>81</v>
      </c>
      <c r="G68" s="959"/>
      <c r="H68" s="959"/>
      <c r="I68" s="954"/>
      <c r="J68" s="679" t="s">
        <v>84</v>
      </c>
    </row>
    <row r="69" spans="1:10" s="38" customFormat="1" x14ac:dyDescent="0.2">
      <c r="A69" s="951">
        <v>2.62</v>
      </c>
      <c r="B69" s="874" t="s">
        <v>85</v>
      </c>
      <c r="C69" s="947"/>
      <c r="D69" s="948"/>
      <c r="E69" s="958"/>
      <c r="F69" s="873" t="s">
        <v>81</v>
      </c>
      <c r="G69" s="959"/>
      <c r="H69" s="959"/>
      <c r="I69" s="954"/>
      <c r="J69" s="679" t="s">
        <v>86</v>
      </c>
    </row>
    <row r="70" spans="1:10" s="38" customFormat="1" ht="12" x14ac:dyDescent="0.2">
      <c r="A70" s="40"/>
      <c r="B70" s="41" t="s">
        <v>87</v>
      </c>
      <c r="C70" s="41"/>
      <c r="D70" s="41"/>
      <c r="E70" s="687"/>
      <c r="F70" s="652"/>
      <c r="G70" s="652">
        <f>SUM(G29:G54)+SUM(G65:G69)</f>
        <v>0</v>
      </c>
      <c r="H70" s="652">
        <f>SUM(H29:H54)+SUM(H65:H69)</f>
        <v>0</v>
      </c>
      <c r="I70" s="41"/>
      <c r="J70" s="688"/>
    </row>
    <row r="71" spans="1:10" s="38" customFormat="1" ht="12" x14ac:dyDescent="0.2">
      <c r="A71" s="647"/>
      <c r="B71" s="648"/>
      <c r="C71" s="648"/>
      <c r="D71" s="648"/>
      <c r="E71" s="689"/>
      <c r="F71" s="653"/>
      <c r="G71" s="653"/>
      <c r="H71" s="653"/>
      <c r="I71" s="648"/>
      <c r="J71" s="688"/>
    </row>
    <row r="72" spans="1:10" s="42" customFormat="1" ht="6.75" customHeight="1" x14ac:dyDescent="0.2">
      <c r="A72" s="647"/>
      <c r="B72" s="648"/>
      <c r="C72" s="648"/>
      <c r="D72" s="648"/>
      <c r="E72" s="689"/>
      <c r="F72" s="653"/>
      <c r="G72" s="653"/>
      <c r="H72" s="653"/>
      <c r="I72" s="648"/>
      <c r="J72" s="688"/>
    </row>
    <row r="73" spans="1:10" ht="14.25" x14ac:dyDescent="0.2">
      <c r="A73" s="36" t="s">
        <v>88</v>
      </c>
      <c r="B73" s="7"/>
      <c r="C73" s="7"/>
      <c r="D73" s="7"/>
      <c r="E73" s="690"/>
      <c r="F73" s="960"/>
      <c r="G73" s="8" t="s">
        <v>16</v>
      </c>
      <c r="H73" s="8" t="s">
        <v>17</v>
      </c>
      <c r="I73" s="8" t="s">
        <v>18</v>
      </c>
      <c r="J73" s="674" t="s">
        <v>19</v>
      </c>
    </row>
    <row r="74" spans="1:10" s="38" customFormat="1" ht="12" x14ac:dyDescent="0.2">
      <c r="A74" s="43" t="s">
        <v>89</v>
      </c>
      <c r="B74" s="44"/>
      <c r="C74" s="691"/>
      <c r="D74" s="691"/>
      <c r="E74" s="689"/>
      <c r="F74" s="653"/>
      <c r="G74" s="756"/>
      <c r="H74" s="756"/>
      <c r="I74" s="939" t="s">
        <v>21</v>
      </c>
      <c r="J74" s="940"/>
    </row>
    <row r="75" spans="1:10" s="38" customFormat="1" x14ac:dyDescent="0.2">
      <c r="A75" s="946">
        <v>3.0249999999999999</v>
      </c>
      <c r="B75" s="961" t="s">
        <v>90</v>
      </c>
      <c r="C75" s="692"/>
      <c r="D75" s="693"/>
      <c r="E75" s="949"/>
      <c r="F75" s="873" t="s">
        <v>91</v>
      </c>
      <c r="G75" s="950"/>
      <c r="H75" s="950"/>
      <c r="I75" s="874"/>
      <c r="J75" s="679" t="s">
        <v>24</v>
      </c>
    </row>
    <row r="76" spans="1:10" s="38" customFormat="1" x14ac:dyDescent="0.2">
      <c r="A76" s="946">
        <v>3.06</v>
      </c>
      <c r="B76" s="922" t="s">
        <v>92</v>
      </c>
      <c r="C76" s="947"/>
      <c r="D76" s="948"/>
      <c r="E76" s="958"/>
      <c r="F76" s="873" t="s">
        <v>91</v>
      </c>
      <c r="G76" s="952"/>
      <c r="H76" s="952"/>
      <c r="I76" s="947"/>
      <c r="J76" s="679" t="s">
        <v>93</v>
      </c>
    </row>
    <row r="77" spans="1:10" s="38" customFormat="1" x14ac:dyDescent="0.2">
      <c r="A77" s="962">
        <v>3.08</v>
      </c>
      <c r="B77" s="107" t="s">
        <v>94</v>
      </c>
      <c r="C77" s="963"/>
      <c r="D77" s="942"/>
      <c r="E77" s="964"/>
      <c r="F77" s="873" t="s">
        <v>91</v>
      </c>
      <c r="G77" s="965"/>
      <c r="H77" s="965"/>
      <c r="I77" s="963"/>
      <c r="J77" s="659"/>
    </row>
    <row r="78" spans="1:10" s="38" customFormat="1" ht="12" x14ac:dyDescent="0.2">
      <c r="A78" s="45" t="s">
        <v>95</v>
      </c>
      <c r="B78" s="966"/>
      <c r="C78" s="963"/>
      <c r="D78" s="942"/>
      <c r="E78" s="967"/>
      <c r="F78" s="968"/>
      <c r="G78" s="930"/>
      <c r="H78" s="930"/>
      <c r="I78" s="963"/>
      <c r="J78" s="969"/>
    </row>
    <row r="79" spans="1:10" s="42" customFormat="1" x14ac:dyDescent="0.2">
      <c r="A79" s="946">
        <v>3.101</v>
      </c>
      <c r="B79" s="921" t="s">
        <v>96</v>
      </c>
      <c r="C79" s="947"/>
      <c r="D79" s="948"/>
      <c r="E79" s="949"/>
      <c r="F79" s="873" t="s">
        <v>97</v>
      </c>
      <c r="G79" s="952"/>
      <c r="H79" s="952"/>
      <c r="I79" s="947"/>
      <c r="J79" s="679" t="s">
        <v>98</v>
      </c>
    </row>
    <row r="80" spans="1:10" s="42" customFormat="1" x14ac:dyDescent="0.2">
      <c r="A80" s="946">
        <v>3.1110000000000002</v>
      </c>
      <c r="B80" s="970" t="s">
        <v>99</v>
      </c>
      <c r="C80" s="963"/>
      <c r="D80" s="948"/>
      <c r="E80" s="971"/>
      <c r="F80" s="873" t="s">
        <v>97</v>
      </c>
      <c r="G80" s="972"/>
      <c r="H80" s="972"/>
      <c r="I80" s="973"/>
      <c r="J80" s="679" t="s">
        <v>100</v>
      </c>
    </row>
    <row r="81" spans="1:10" x14ac:dyDescent="0.2">
      <c r="A81" s="946">
        <v>3.1120000000000001</v>
      </c>
      <c r="B81" s="970" t="s">
        <v>101</v>
      </c>
      <c r="C81" s="957"/>
      <c r="D81" s="948"/>
      <c r="E81" s="971"/>
      <c r="F81" s="873" t="s">
        <v>97</v>
      </c>
      <c r="G81" s="952"/>
      <c r="H81" s="952"/>
      <c r="I81" s="947"/>
      <c r="J81" s="679" t="s">
        <v>98</v>
      </c>
    </row>
    <row r="82" spans="1:10" s="38" customFormat="1" x14ac:dyDescent="0.2">
      <c r="A82" s="946">
        <v>3.113</v>
      </c>
      <c r="B82" s="970" t="s">
        <v>102</v>
      </c>
      <c r="C82" s="974"/>
      <c r="D82" s="948"/>
      <c r="E82" s="971"/>
      <c r="F82" s="873" t="s">
        <v>97</v>
      </c>
      <c r="G82" s="959"/>
      <c r="H82" s="959"/>
      <c r="I82" s="954"/>
      <c r="J82" s="679" t="s">
        <v>98</v>
      </c>
    </row>
    <row r="83" spans="1:10" s="38" customFormat="1" x14ac:dyDescent="0.2">
      <c r="A83" s="946">
        <v>3.1139999999999999</v>
      </c>
      <c r="B83" s="970" t="s">
        <v>103</v>
      </c>
      <c r="C83" s="957"/>
      <c r="D83" s="948"/>
      <c r="E83" s="971"/>
      <c r="F83" s="873" t="s">
        <v>97</v>
      </c>
      <c r="G83" s="952"/>
      <c r="H83" s="952"/>
      <c r="I83" s="947"/>
      <c r="J83" s="679" t="s">
        <v>100</v>
      </c>
    </row>
    <row r="84" spans="1:10" s="38" customFormat="1" x14ac:dyDescent="0.2">
      <c r="A84" s="951">
        <v>3.1150000000000002</v>
      </c>
      <c r="B84" s="957" t="s">
        <v>104</v>
      </c>
      <c r="C84" s="957"/>
      <c r="D84" s="948"/>
      <c r="E84" s="971"/>
      <c r="F84" s="873" t="s">
        <v>97</v>
      </c>
      <c r="G84" s="950"/>
      <c r="H84" s="952"/>
      <c r="I84" s="947"/>
      <c r="J84" s="679" t="s">
        <v>100</v>
      </c>
    </row>
    <row r="85" spans="1:10" s="38" customFormat="1" x14ac:dyDescent="0.2">
      <c r="A85" s="951">
        <v>3.1160000000000001</v>
      </c>
      <c r="B85" s="957" t="s">
        <v>105</v>
      </c>
      <c r="C85" s="957"/>
      <c r="D85" s="948"/>
      <c r="E85" s="971"/>
      <c r="F85" s="873" t="s">
        <v>97</v>
      </c>
      <c r="G85" s="950"/>
      <c r="H85" s="952"/>
      <c r="I85" s="947"/>
      <c r="J85" s="679" t="s">
        <v>98</v>
      </c>
    </row>
    <row r="86" spans="1:10" s="38" customFormat="1" x14ac:dyDescent="0.2">
      <c r="A86" s="951">
        <v>3.117</v>
      </c>
      <c r="B86" s="957" t="s">
        <v>106</v>
      </c>
      <c r="C86" s="957"/>
      <c r="D86" s="948"/>
      <c r="E86" s="971"/>
      <c r="F86" s="873" t="s">
        <v>97</v>
      </c>
      <c r="G86" s="950"/>
      <c r="H86" s="952"/>
      <c r="I86" s="947"/>
      <c r="J86" s="679" t="s">
        <v>98</v>
      </c>
    </row>
    <row r="87" spans="1:10" s="38" customFormat="1" ht="12" x14ac:dyDescent="0.2">
      <c r="A87" s="45" t="s">
        <v>107</v>
      </c>
      <c r="B87" s="975"/>
      <c r="C87" s="963"/>
      <c r="D87" s="942"/>
      <c r="E87" s="976"/>
      <c r="F87" s="968"/>
      <c r="G87" s="930"/>
      <c r="H87" s="930"/>
      <c r="I87" s="963"/>
      <c r="J87" s="977"/>
    </row>
    <row r="88" spans="1:10" s="38" customFormat="1" x14ac:dyDescent="0.2">
      <c r="A88" s="956">
        <v>3.31</v>
      </c>
      <c r="B88" s="876" t="s">
        <v>108</v>
      </c>
      <c r="C88" s="954"/>
      <c r="D88" s="948"/>
      <c r="E88" s="949"/>
      <c r="F88" s="873" t="s">
        <v>109</v>
      </c>
      <c r="G88" s="978"/>
      <c r="H88" s="959"/>
      <c r="I88" s="954"/>
      <c r="J88" s="679" t="s">
        <v>54</v>
      </c>
    </row>
    <row r="89" spans="1:10" s="38" customFormat="1" x14ac:dyDescent="0.2">
      <c r="A89" s="956"/>
      <c r="B89" s="876" t="s">
        <v>110</v>
      </c>
      <c r="C89" s="954"/>
      <c r="D89" s="948"/>
      <c r="E89" s="949"/>
      <c r="F89" s="873" t="s">
        <v>109</v>
      </c>
      <c r="G89" s="978"/>
      <c r="H89" s="959"/>
      <c r="I89" s="954"/>
      <c r="J89" s="679" t="s">
        <v>54</v>
      </c>
    </row>
    <row r="90" spans="1:10" s="38" customFormat="1" x14ac:dyDescent="0.2">
      <c r="A90" s="956"/>
      <c r="B90" s="876" t="s">
        <v>111</v>
      </c>
      <c r="C90" s="954"/>
      <c r="D90" s="948"/>
      <c r="E90" s="949"/>
      <c r="F90" s="873" t="s">
        <v>109</v>
      </c>
      <c r="G90" s="978"/>
      <c r="H90" s="959"/>
      <c r="I90" s="954"/>
      <c r="J90" s="679" t="s">
        <v>54</v>
      </c>
    </row>
    <row r="91" spans="1:10" s="38" customFormat="1" ht="12" x14ac:dyDescent="0.2">
      <c r="A91" s="46" t="s">
        <v>112</v>
      </c>
      <c r="B91" s="979"/>
      <c r="C91" s="957"/>
      <c r="D91" s="942"/>
      <c r="E91" s="980"/>
      <c r="F91" s="981"/>
      <c r="G91" s="982"/>
      <c r="H91" s="982"/>
      <c r="I91" s="957"/>
      <c r="J91" s="983"/>
    </row>
    <row r="92" spans="1:10" s="38" customFormat="1" x14ac:dyDescent="0.2">
      <c r="A92" s="946">
        <v>3.351</v>
      </c>
      <c r="B92" s="961" t="s">
        <v>113</v>
      </c>
      <c r="C92" s="957"/>
      <c r="D92" s="948"/>
      <c r="E92" s="949"/>
      <c r="F92" s="873" t="s">
        <v>109</v>
      </c>
      <c r="G92" s="950"/>
      <c r="H92" s="952"/>
      <c r="I92" s="947"/>
      <c r="J92" s="679" t="s">
        <v>24</v>
      </c>
    </row>
    <row r="93" spans="1:10" s="38" customFormat="1" x14ac:dyDescent="0.2">
      <c r="A93" s="984">
        <v>3.3980000000000001</v>
      </c>
      <c r="B93" s="985" t="s">
        <v>114</v>
      </c>
      <c r="C93" s="986"/>
      <c r="D93" s="948"/>
      <c r="E93" s="949"/>
      <c r="F93" s="873" t="s">
        <v>109</v>
      </c>
      <c r="G93" s="987"/>
      <c r="H93" s="988"/>
      <c r="I93" s="986"/>
      <c r="J93" s="679" t="s">
        <v>98</v>
      </c>
    </row>
    <row r="94" spans="1:10" s="38" customFormat="1" x14ac:dyDescent="0.2">
      <c r="A94" s="946">
        <v>3.399</v>
      </c>
      <c r="B94" s="922" t="s">
        <v>115</v>
      </c>
      <c r="C94" s="947"/>
      <c r="D94" s="948"/>
      <c r="E94" s="949"/>
      <c r="F94" s="873" t="s">
        <v>109</v>
      </c>
      <c r="G94" s="950"/>
      <c r="H94" s="952"/>
      <c r="I94" s="947"/>
      <c r="J94" s="679" t="s">
        <v>24</v>
      </c>
    </row>
    <row r="95" spans="1:10" s="38" customFormat="1" x14ac:dyDescent="0.2">
      <c r="A95" s="946">
        <v>3.5</v>
      </c>
      <c r="B95" s="922" t="s">
        <v>116</v>
      </c>
      <c r="C95" s="947"/>
      <c r="D95" s="948"/>
      <c r="E95" s="949"/>
      <c r="F95" s="873" t="s">
        <v>109</v>
      </c>
      <c r="G95" s="950"/>
      <c r="H95" s="952"/>
      <c r="I95" s="947"/>
      <c r="J95" s="679" t="s">
        <v>24</v>
      </c>
    </row>
    <row r="96" spans="1:10" s="38" customFormat="1" ht="12" x14ac:dyDescent="0.2">
      <c r="A96" s="47"/>
      <c r="B96" s="48" t="s">
        <v>117</v>
      </c>
      <c r="C96" s="648"/>
      <c r="D96" s="648"/>
      <c r="E96" s="689"/>
      <c r="F96" s="653"/>
      <c r="G96" s="653">
        <f>SUM(G75:G95)</f>
        <v>0</v>
      </c>
      <c r="H96" s="653">
        <f>SUM(H75:H95)</f>
        <v>0</v>
      </c>
      <c r="I96" s="648"/>
      <c r="J96" s="694"/>
    </row>
    <row r="97" spans="1:10" s="38" customFormat="1" ht="12" x14ac:dyDescent="0.2">
      <c r="A97" s="47"/>
      <c r="B97" s="48"/>
      <c r="C97" s="648"/>
      <c r="D97" s="648"/>
      <c r="E97" s="689"/>
      <c r="F97" s="653"/>
      <c r="G97" s="653"/>
      <c r="H97" s="653"/>
      <c r="I97" s="648"/>
      <c r="J97" s="694"/>
    </row>
    <row r="98" spans="1:10" s="38" customFormat="1" ht="14.25" x14ac:dyDescent="0.2">
      <c r="A98" s="36" t="s">
        <v>118</v>
      </c>
      <c r="B98" s="7"/>
      <c r="C98" s="7"/>
      <c r="D98" s="7"/>
      <c r="E98" s="7"/>
      <c r="F98" s="931"/>
      <c r="G98" s="8" t="s">
        <v>16</v>
      </c>
      <c r="H98" s="8" t="s">
        <v>17</v>
      </c>
      <c r="I98" s="8" t="s">
        <v>18</v>
      </c>
      <c r="J98" s="674" t="s">
        <v>19</v>
      </c>
    </row>
    <row r="99" spans="1:10" s="38" customFormat="1" ht="12" x14ac:dyDescent="0.2">
      <c r="A99" s="37" t="s">
        <v>119</v>
      </c>
      <c r="B99" s="966"/>
      <c r="C99" s="989"/>
      <c r="D99" s="989"/>
      <c r="E99" s="990"/>
      <c r="F99" s="991"/>
      <c r="G99" s="960"/>
      <c r="H99" s="960"/>
      <c r="I99" s="939" t="s">
        <v>21</v>
      </c>
      <c r="J99" s="940"/>
    </row>
    <row r="100" spans="1:10" s="38" customFormat="1" x14ac:dyDescent="0.2">
      <c r="A100" s="15">
        <v>4.0309999999999997</v>
      </c>
      <c r="B100" s="20" t="s">
        <v>120</v>
      </c>
      <c r="C100" s="947"/>
      <c r="D100" s="957"/>
      <c r="E100" s="958"/>
      <c r="F100" s="877" t="s">
        <v>121</v>
      </c>
      <c r="G100" s="877"/>
      <c r="H100" s="992"/>
      <c r="I100" s="993"/>
      <c r="J100" s="679" t="s">
        <v>122</v>
      </c>
    </row>
    <row r="101" spans="1:10" s="38" customFormat="1" x14ac:dyDescent="0.2">
      <c r="A101" s="21">
        <v>4.0410000000000004</v>
      </c>
      <c r="B101" s="20" t="s">
        <v>123</v>
      </c>
      <c r="C101" s="22"/>
      <c r="D101" s="22"/>
      <c r="E101" s="695"/>
      <c r="F101" s="877" t="s">
        <v>121</v>
      </c>
      <c r="G101" s="697"/>
      <c r="H101" s="698"/>
      <c r="I101" s="699"/>
      <c r="J101" s="679" t="s">
        <v>122</v>
      </c>
    </row>
    <row r="102" spans="1:10" s="38" customFormat="1" x14ac:dyDescent="0.2">
      <c r="A102" s="21">
        <v>4.0449999999999999</v>
      </c>
      <c r="B102" s="20" t="s">
        <v>124</v>
      </c>
      <c r="C102" s="22"/>
      <c r="D102" s="22"/>
      <c r="E102" s="695"/>
      <c r="F102" s="877" t="s">
        <v>121</v>
      </c>
      <c r="G102" s="697"/>
      <c r="H102" s="698"/>
      <c r="I102" s="699"/>
      <c r="J102" s="679" t="s">
        <v>125</v>
      </c>
    </row>
    <row r="103" spans="1:10" s="38" customFormat="1" x14ac:dyDescent="0.2">
      <c r="A103" s="15">
        <v>4.0510000000000002</v>
      </c>
      <c r="B103" s="20" t="s">
        <v>126</v>
      </c>
      <c r="C103" s="22"/>
      <c r="D103" s="22"/>
      <c r="E103" s="695"/>
      <c r="F103" s="877" t="s">
        <v>121</v>
      </c>
      <c r="G103" s="697"/>
      <c r="H103" s="698"/>
      <c r="I103" s="696"/>
      <c r="J103" s="679" t="s">
        <v>122</v>
      </c>
    </row>
    <row r="104" spans="1:10" s="38" customFormat="1" x14ac:dyDescent="0.2">
      <c r="A104" s="21">
        <v>4.07</v>
      </c>
      <c r="B104" s="22" t="s">
        <v>127</v>
      </c>
      <c r="C104" s="22"/>
      <c r="D104" s="22"/>
      <c r="E104" s="695"/>
      <c r="F104" s="877" t="s">
        <v>128</v>
      </c>
      <c r="G104" s="697"/>
      <c r="H104" s="698"/>
      <c r="I104" s="696"/>
      <c r="J104" s="679" t="s">
        <v>129</v>
      </c>
    </row>
    <row r="105" spans="1:10" s="38" customFormat="1" x14ac:dyDescent="0.2">
      <c r="A105" s="21">
        <v>4.0709999999999997</v>
      </c>
      <c r="B105" s="22" t="s">
        <v>130</v>
      </c>
      <c r="C105" s="22"/>
      <c r="D105" s="22"/>
      <c r="E105" s="695"/>
      <c r="F105" s="877" t="s">
        <v>128</v>
      </c>
      <c r="G105" s="697"/>
      <c r="H105" s="698"/>
      <c r="I105" s="696"/>
      <c r="J105" s="679" t="s">
        <v>129</v>
      </c>
    </row>
    <row r="106" spans="1:10" s="38" customFormat="1" x14ac:dyDescent="0.2">
      <c r="A106" s="51">
        <v>4.08</v>
      </c>
      <c r="B106" s="52" t="s">
        <v>131</v>
      </c>
      <c r="C106" s="685"/>
      <c r="D106" s="686"/>
      <c r="E106" s="701"/>
      <c r="F106" s="877" t="s">
        <v>128</v>
      </c>
      <c r="G106" s="758"/>
      <c r="H106" s="758"/>
      <c r="I106" s="700"/>
      <c r="J106" s="679" t="s">
        <v>132</v>
      </c>
    </row>
    <row r="107" spans="1:10" s="38" customFormat="1" x14ac:dyDescent="0.2">
      <c r="A107" s="51">
        <v>4.09</v>
      </c>
      <c r="B107" s="52" t="s">
        <v>133</v>
      </c>
      <c r="C107" s="685"/>
      <c r="D107" s="686"/>
      <c r="E107" s="701"/>
      <c r="F107" s="877" t="s">
        <v>128</v>
      </c>
      <c r="G107" s="758"/>
      <c r="H107" s="758"/>
      <c r="I107" s="700"/>
      <c r="J107" s="679" t="s">
        <v>132</v>
      </c>
    </row>
    <row r="108" spans="1:10" s="38" customFormat="1" x14ac:dyDescent="0.2">
      <c r="A108" s="51">
        <v>4.0910000000000002</v>
      </c>
      <c r="B108" s="52" t="s">
        <v>134</v>
      </c>
      <c r="C108" s="685"/>
      <c r="D108" s="686"/>
      <c r="E108" s="701"/>
      <c r="F108" s="877" t="s">
        <v>128</v>
      </c>
      <c r="G108" s="758"/>
      <c r="H108" s="758"/>
      <c r="I108" s="700"/>
      <c r="J108" s="679" t="s">
        <v>132</v>
      </c>
    </row>
    <row r="109" spans="1:10" s="42" customFormat="1" x14ac:dyDescent="0.2">
      <c r="A109" s="51">
        <v>4.0949999999999998</v>
      </c>
      <c r="B109" s="875" t="s">
        <v>135</v>
      </c>
      <c r="C109" s="685"/>
      <c r="D109" s="686"/>
      <c r="E109" s="701"/>
      <c r="F109" s="877" t="s">
        <v>128</v>
      </c>
      <c r="G109" s="758"/>
      <c r="H109" s="758"/>
      <c r="I109" s="700"/>
      <c r="J109" s="679" t="s">
        <v>136</v>
      </c>
    </row>
    <row r="110" spans="1:10" s="42" customFormat="1" x14ac:dyDescent="0.2">
      <c r="A110" s="51">
        <v>4.0960000000000001</v>
      </c>
      <c r="B110" s="875" t="s">
        <v>137</v>
      </c>
      <c r="C110" s="685"/>
      <c r="D110" s="686"/>
      <c r="E110" s="701"/>
      <c r="F110" s="877" t="s">
        <v>128</v>
      </c>
      <c r="G110" s="758"/>
      <c r="H110" s="758"/>
      <c r="I110" s="700"/>
      <c r="J110" s="679" t="s">
        <v>136</v>
      </c>
    </row>
    <row r="111" spans="1:10" x14ac:dyDescent="0.2">
      <c r="A111" s="53"/>
      <c r="B111" s="54" t="s">
        <v>138</v>
      </c>
      <c r="C111" s="54"/>
      <c r="D111" s="54"/>
      <c r="E111" s="994"/>
      <c r="F111" s="652"/>
      <c r="G111" s="759">
        <f>SUM(G100:G110)</f>
        <v>0</v>
      </c>
      <c r="H111" s="759">
        <f>SUM(H100:H110)</f>
        <v>0</v>
      </c>
      <c r="I111" s="54"/>
      <c r="J111" s="702"/>
    </row>
    <row r="112" spans="1:10" s="38" customFormat="1" x14ac:dyDescent="0.2">
      <c r="A112" s="55"/>
      <c r="B112" s="56"/>
      <c r="C112" s="269"/>
      <c r="D112" s="269"/>
      <c r="E112" s="703"/>
      <c r="F112" s="991"/>
      <c r="G112" s="760"/>
      <c r="H112" s="760"/>
      <c r="I112" s="269"/>
      <c r="J112" s="705"/>
    </row>
    <row r="113" spans="1:10" s="38" customFormat="1" ht="14.25" x14ac:dyDescent="0.2">
      <c r="A113" s="36" t="s">
        <v>139</v>
      </c>
      <c r="B113" s="7"/>
      <c r="C113" s="7"/>
      <c r="D113" s="7"/>
      <c r="E113" s="7"/>
      <c r="F113" s="931"/>
      <c r="G113" s="8" t="s">
        <v>16</v>
      </c>
      <c r="H113" s="8" t="s">
        <v>17</v>
      </c>
      <c r="I113" s="8" t="s">
        <v>18</v>
      </c>
      <c r="J113" s="674" t="s">
        <v>19</v>
      </c>
    </row>
    <row r="114" spans="1:10" s="38" customFormat="1" x14ac:dyDescent="0.2">
      <c r="A114" s="57" t="s">
        <v>140</v>
      </c>
      <c r="B114" s="58"/>
      <c r="C114" s="706"/>
      <c r="D114" s="706"/>
      <c r="E114" s="707"/>
      <c r="F114" s="654"/>
      <c r="G114" s="761"/>
      <c r="H114" s="761"/>
      <c r="I114" s="939" t="s">
        <v>21</v>
      </c>
      <c r="J114" s="940"/>
    </row>
    <row r="115" spans="1:10" s="38" customFormat="1" x14ac:dyDescent="0.2">
      <c r="A115" s="49">
        <v>5.01</v>
      </c>
      <c r="B115" s="60" t="s">
        <v>141</v>
      </c>
      <c r="C115" s="708"/>
      <c r="D115" s="677"/>
      <c r="E115" s="695"/>
      <c r="F115" s="877" t="s">
        <v>142</v>
      </c>
      <c r="G115" s="762"/>
      <c r="H115" s="762"/>
      <c r="I115" s="709"/>
      <c r="J115" s="679" t="s">
        <v>24</v>
      </c>
    </row>
    <row r="116" spans="1:10" s="38" customFormat="1" x14ac:dyDescent="0.2">
      <c r="A116" s="21">
        <v>5.0199999999999996</v>
      </c>
      <c r="B116" s="60" t="s">
        <v>143</v>
      </c>
      <c r="C116" s="12"/>
      <c r="D116" s="677"/>
      <c r="E116" s="695"/>
      <c r="F116" s="877" t="s">
        <v>142</v>
      </c>
      <c r="G116" s="697"/>
      <c r="H116" s="698"/>
      <c r="I116" s="696"/>
      <c r="J116" s="679" t="s">
        <v>24</v>
      </c>
    </row>
    <row r="117" spans="1:10" s="38" customFormat="1" x14ac:dyDescent="0.2">
      <c r="A117" s="15">
        <v>5.03</v>
      </c>
      <c r="B117" s="23" t="s">
        <v>144</v>
      </c>
      <c r="C117" s="12"/>
      <c r="D117" s="676"/>
      <c r="E117" s="695"/>
      <c r="F117" s="877" t="s">
        <v>142</v>
      </c>
      <c r="G117" s="698"/>
      <c r="H117" s="698"/>
      <c r="I117" s="696"/>
      <c r="J117" s="679" t="s">
        <v>24</v>
      </c>
    </row>
    <row r="118" spans="1:10" x14ac:dyDescent="0.2">
      <c r="A118" s="26">
        <v>5.05</v>
      </c>
      <c r="B118" s="27" t="s">
        <v>145</v>
      </c>
      <c r="C118" s="52"/>
      <c r="D118" s="50"/>
      <c r="E118" s="695"/>
      <c r="F118" s="877" t="s">
        <v>142</v>
      </c>
      <c r="G118" s="758"/>
      <c r="H118" s="758"/>
      <c r="I118" s="700"/>
      <c r="J118" s="679" t="s">
        <v>24</v>
      </c>
    </row>
    <row r="119" spans="1:10" x14ac:dyDescent="0.2">
      <c r="A119" s="15">
        <v>5.0599999999999996</v>
      </c>
      <c r="B119" s="20" t="s">
        <v>146</v>
      </c>
      <c r="C119" s="12"/>
      <c r="D119" s="32"/>
      <c r="E119" s="710"/>
      <c r="F119" s="877" t="s">
        <v>142</v>
      </c>
      <c r="G119" s="697"/>
      <c r="H119" s="697"/>
      <c r="I119" s="71"/>
      <c r="J119" s="679" t="s">
        <v>24</v>
      </c>
    </row>
    <row r="120" spans="1:10" x14ac:dyDescent="0.2">
      <c r="A120" s="15">
        <v>5.07</v>
      </c>
      <c r="B120" s="20" t="s">
        <v>147</v>
      </c>
      <c r="C120" s="22"/>
      <c r="D120" s="52"/>
      <c r="E120" s="710"/>
      <c r="F120" s="877" t="s">
        <v>142</v>
      </c>
      <c r="G120" s="697"/>
      <c r="H120" s="697"/>
      <c r="I120" s="71"/>
      <c r="J120" s="679" t="s">
        <v>24</v>
      </c>
    </row>
    <row r="121" spans="1:10" x14ac:dyDescent="0.2">
      <c r="A121" s="15">
        <v>5.0810000000000004</v>
      </c>
      <c r="B121" s="24" t="s">
        <v>148</v>
      </c>
      <c r="C121" s="676"/>
      <c r="D121" s="677"/>
      <c r="E121" s="695"/>
      <c r="F121" s="877" t="s">
        <v>142</v>
      </c>
      <c r="G121" s="697"/>
      <c r="H121" s="697"/>
      <c r="I121" s="71"/>
      <c r="J121" s="679" t="s">
        <v>24</v>
      </c>
    </row>
    <row r="122" spans="1:10" s="16" customFormat="1" x14ac:dyDescent="0.2">
      <c r="A122" s="61"/>
      <c r="B122" s="62" t="s">
        <v>149</v>
      </c>
      <c r="C122" s="54"/>
      <c r="D122" s="54"/>
      <c r="E122" s="994"/>
      <c r="F122" s="652"/>
      <c r="G122" s="759">
        <f>SUM(G115:G121)</f>
        <v>0</v>
      </c>
      <c r="H122" s="759">
        <f>SUM(H115:H121)</f>
        <v>0</v>
      </c>
      <c r="I122" s="54"/>
      <c r="J122" s="702"/>
    </row>
    <row r="123" spans="1:10" s="16" customFormat="1" x14ac:dyDescent="0.2">
      <c r="A123" s="76"/>
      <c r="B123" s="64"/>
      <c r="C123" s="56"/>
      <c r="D123" s="56"/>
      <c r="E123" s="995"/>
      <c r="F123" s="653"/>
      <c r="G123" s="763"/>
      <c r="H123" s="763"/>
      <c r="I123" s="56"/>
      <c r="J123" s="719"/>
    </row>
    <row r="124" spans="1:10" ht="14.25" x14ac:dyDescent="0.2">
      <c r="A124" s="36" t="s">
        <v>150</v>
      </c>
      <c r="B124" s="7"/>
      <c r="C124" s="7"/>
      <c r="D124" s="7"/>
      <c r="E124" s="7"/>
      <c r="F124" s="931"/>
      <c r="G124" s="8" t="s">
        <v>16</v>
      </c>
      <c r="H124" s="8" t="s">
        <v>17</v>
      </c>
      <c r="I124" s="8" t="s">
        <v>18</v>
      </c>
      <c r="J124" s="674" t="s">
        <v>19</v>
      </c>
    </row>
    <row r="125" spans="1:10" x14ac:dyDescent="0.2">
      <c r="A125" s="17" t="s">
        <v>151</v>
      </c>
      <c r="B125" s="65"/>
      <c r="C125" s="32"/>
      <c r="D125" s="681"/>
      <c r="E125" s="704"/>
      <c r="F125" s="991"/>
      <c r="G125" s="690"/>
      <c r="H125" s="690"/>
      <c r="I125" s="939" t="s">
        <v>21</v>
      </c>
      <c r="J125" s="940"/>
    </row>
    <row r="126" spans="1:10" x14ac:dyDescent="0.2">
      <c r="A126" s="15">
        <v>6.01</v>
      </c>
      <c r="B126" s="20" t="s">
        <v>152</v>
      </c>
      <c r="C126" s="12"/>
      <c r="D126" s="681"/>
      <c r="E126" s="710"/>
      <c r="F126" s="877" t="s">
        <v>153</v>
      </c>
      <c r="G126" s="697"/>
      <c r="H126" s="697"/>
      <c r="I126" s="71"/>
      <c r="J126" s="679" t="s">
        <v>93</v>
      </c>
    </row>
    <row r="127" spans="1:10" x14ac:dyDescent="0.2">
      <c r="A127" s="21">
        <v>6.0149999999999997</v>
      </c>
      <c r="B127" s="22" t="s">
        <v>154</v>
      </c>
      <c r="C127" s="22"/>
      <c r="D127" s="22"/>
      <c r="E127" s="710"/>
      <c r="F127" s="877" t="s">
        <v>153</v>
      </c>
      <c r="G127" s="697"/>
      <c r="H127" s="697"/>
      <c r="I127" s="71"/>
      <c r="J127" s="679" t="s">
        <v>93</v>
      </c>
    </row>
    <row r="128" spans="1:10" x14ac:dyDescent="0.2">
      <c r="A128" s="49">
        <v>6.0220000000000002</v>
      </c>
      <c r="B128" s="23" t="s">
        <v>1552</v>
      </c>
      <c r="C128" s="22"/>
      <c r="D128" s="22"/>
      <c r="E128" s="710"/>
      <c r="F128" s="877" t="s">
        <v>153</v>
      </c>
      <c r="G128" s="697"/>
      <c r="H128" s="697"/>
      <c r="I128" s="71"/>
      <c r="J128" s="679" t="s">
        <v>24</v>
      </c>
    </row>
    <row r="129" spans="1:10" x14ac:dyDescent="0.2">
      <c r="A129" s="872">
        <v>6.0289999999999999</v>
      </c>
      <c r="B129" s="866" t="s">
        <v>156</v>
      </c>
      <c r="C129" s="867"/>
      <c r="D129" s="867"/>
      <c r="E129" s="868"/>
      <c r="F129" s="869" t="s">
        <v>153</v>
      </c>
      <c r="G129" s="870"/>
      <c r="H129" s="870"/>
      <c r="I129" s="867"/>
      <c r="J129" s="871" t="s">
        <v>24</v>
      </c>
    </row>
    <row r="130" spans="1:10" x14ac:dyDescent="0.2">
      <c r="A130" s="872">
        <v>6.032</v>
      </c>
      <c r="B130" s="866" t="s">
        <v>1714</v>
      </c>
      <c r="C130" s="867"/>
      <c r="D130" s="867"/>
      <c r="E130" s="868"/>
      <c r="F130" s="869" t="s">
        <v>153</v>
      </c>
      <c r="G130" s="870"/>
      <c r="H130" s="870"/>
      <c r="I130" s="867"/>
      <c r="J130" s="871" t="s">
        <v>24</v>
      </c>
    </row>
    <row r="131" spans="1:10" s="16" customFormat="1" x14ac:dyDescent="0.2">
      <c r="A131" s="872">
        <v>6.0330000000000004</v>
      </c>
      <c r="B131" s="866" t="s">
        <v>157</v>
      </c>
      <c r="C131" s="867"/>
      <c r="D131" s="867"/>
      <c r="E131" s="868"/>
      <c r="F131" s="869" t="s">
        <v>153</v>
      </c>
      <c r="G131" s="870"/>
      <c r="H131" s="870"/>
      <c r="I131" s="867"/>
      <c r="J131" s="871" t="s">
        <v>37</v>
      </c>
    </row>
    <row r="132" spans="1:10" x14ac:dyDescent="0.2">
      <c r="A132" s="15">
        <v>6.04</v>
      </c>
      <c r="B132" s="23" t="s">
        <v>158</v>
      </c>
      <c r="C132" s="12"/>
      <c r="D132" s="676"/>
      <c r="E132" s="695"/>
      <c r="F132" s="877" t="s">
        <v>153</v>
      </c>
      <c r="G132" s="697"/>
      <c r="H132" s="697"/>
      <c r="I132" s="71"/>
      <c r="J132" s="679" t="s">
        <v>24</v>
      </c>
    </row>
    <row r="133" spans="1:10" x14ac:dyDescent="0.2">
      <c r="A133" s="15">
        <v>6.0410000000000004</v>
      </c>
      <c r="B133" s="23" t="s">
        <v>159</v>
      </c>
      <c r="C133" s="12"/>
      <c r="D133" s="676"/>
      <c r="E133" s="695"/>
      <c r="F133" s="877" t="s">
        <v>153</v>
      </c>
      <c r="G133" s="697"/>
      <c r="H133" s="697"/>
      <c r="I133" s="71"/>
      <c r="J133" s="679" t="s">
        <v>24</v>
      </c>
    </row>
    <row r="134" spans="1:10" x14ac:dyDescent="0.2">
      <c r="A134" s="15">
        <v>6.05</v>
      </c>
      <c r="B134" s="23" t="s">
        <v>160</v>
      </c>
      <c r="C134" s="22"/>
      <c r="D134" s="50"/>
      <c r="E134" s="695"/>
      <c r="F134" s="877" t="s">
        <v>153</v>
      </c>
      <c r="G134" s="697"/>
      <c r="H134" s="697"/>
      <c r="I134" s="71"/>
      <c r="J134" s="679" t="s">
        <v>24</v>
      </c>
    </row>
    <row r="135" spans="1:10" x14ac:dyDescent="0.2">
      <c r="A135" s="21">
        <v>6.06</v>
      </c>
      <c r="B135" s="20" t="s">
        <v>161</v>
      </c>
      <c r="C135" s="22"/>
      <c r="D135" s="22"/>
      <c r="E135" s="711"/>
      <c r="F135" s="877" t="s">
        <v>153</v>
      </c>
      <c r="G135" s="750"/>
      <c r="H135" s="750"/>
      <c r="I135" s="22"/>
      <c r="J135" s="679" t="s">
        <v>24</v>
      </c>
    </row>
    <row r="136" spans="1:10" ht="13.5" customHeight="1" x14ac:dyDescent="0.2">
      <c r="A136" s="21">
        <v>6.0640000000000001</v>
      </c>
      <c r="B136" s="20" t="s">
        <v>162</v>
      </c>
      <c r="C136" s="22"/>
      <c r="D136" s="52"/>
      <c r="E136" s="711"/>
      <c r="F136" s="877" t="s">
        <v>163</v>
      </c>
      <c r="G136" s="750"/>
      <c r="H136" s="750"/>
      <c r="I136" s="22"/>
      <c r="J136" s="679" t="s">
        <v>24</v>
      </c>
    </row>
    <row r="137" spans="1:10" ht="13.5" customHeight="1" x14ac:dyDescent="0.2">
      <c r="A137" s="21">
        <v>6.0650000000000004</v>
      </c>
      <c r="B137" s="20" t="s">
        <v>164</v>
      </c>
      <c r="C137" s="12"/>
      <c r="D137" s="32"/>
      <c r="E137" s="711"/>
      <c r="F137" s="877" t="s">
        <v>163</v>
      </c>
      <c r="G137" s="750"/>
      <c r="H137" s="750"/>
      <c r="I137" s="22"/>
      <c r="J137" s="679" t="s">
        <v>24</v>
      </c>
    </row>
    <row r="138" spans="1:10" ht="13.5" customHeight="1" x14ac:dyDescent="0.2">
      <c r="A138" s="21">
        <v>6.0659999999999998</v>
      </c>
      <c r="B138" s="20" t="s">
        <v>165</v>
      </c>
      <c r="C138" s="12"/>
      <c r="D138" s="32"/>
      <c r="E138" s="711"/>
      <c r="F138" s="877" t="s">
        <v>163</v>
      </c>
      <c r="G138" s="750"/>
      <c r="H138" s="750"/>
      <c r="I138" s="22"/>
      <c r="J138" s="679" t="s">
        <v>24</v>
      </c>
    </row>
    <row r="139" spans="1:10" ht="13.5" customHeight="1" x14ac:dyDescent="0.2">
      <c r="A139" s="21">
        <v>6.0670000000000002</v>
      </c>
      <c r="B139" s="20" t="s">
        <v>166</v>
      </c>
      <c r="C139" s="12"/>
      <c r="D139" s="32"/>
      <c r="E139" s="711"/>
      <c r="F139" s="877" t="s">
        <v>163</v>
      </c>
      <c r="G139" s="750"/>
      <c r="H139" s="750"/>
      <c r="I139" s="22"/>
      <c r="J139" s="679" t="s">
        <v>24</v>
      </c>
    </row>
    <row r="140" spans="1:10" x14ac:dyDescent="0.2">
      <c r="A140" s="15">
        <v>6.0810000000000004</v>
      </c>
      <c r="B140" s="22" t="s">
        <v>167</v>
      </c>
      <c r="C140" s="12"/>
      <c r="D140" s="681"/>
      <c r="E140" s="711"/>
      <c r="F140" s="877" t="s">
        <v>163</v>
      </c>
      <c r="G140" s="750"/>
      <c r="H140" s="750"/>
      <c r="I140" s="22"/>
      <c r="J140" s="679" t="s">
        <v>24</v>
      </c>
    </row>
    <row r="141" spans="1:10" x14ac:dyDescent="0.2">
      <c r="A141" s="21">
        <v>6.0819999999999999</v>
      </c>
      <c r="B141" s="20" t="s">
        <v>168</v>
      </c>
      <c r="C141" s="12"/>
      <c r="D141" s="681"/>
      <c r="E141" s="711"/>
      <c r="F141" s="877" t="s">
        <v>163</v>
      </c>
      <c r="G141" s="750"/>
      <c r="H141" s="750"/>
      <c r="I141" s="22"/>
      <c r="J141" s="679" t="s">
        <v>24</v>
      </c>
    </row>
    <row r="142" spans="1:10" x14ac:dyDescent="0.2">
      <c r="A142" s="66">
        <v>6.09</v>
      </c>
      <c r="B142" s="67" t="s">
        <v>169</v>
      </c>
      <c r="C142" s="71"/>
      <c r="D142" s="71"/>
      <c r="E142" s="712"/>
      <c r="F142" s="877" t="s">
        <v>163</v>
      </c>
      <c r="G142" s="697"/>
      <c r="H142" s="698"/>
      <c r="I142" s="696"/>
      <c r="J142" s="679" t="s">
        <v>24</v>
      </c>
    </row>
    <row r="143" spans="1:10" x14ac:dyDescent="0.2">
      <c r="A143" s="68">
        <v>6.0910000000000002</v>
      </c>
      <c r="B143" s="67" t="s">
        <v>170</v>
      </c>
      <c r="C143" s="71"/>
      <c r="D143" s="71"/>
      <c r="E143" s="713"/>
      <c r="F143" s="877" t="s">
        <v>163</v>
      </c>
      <c r="G143" s="697"/>
      <c r="H143" s="698"/>
      <c r="I143" s="696"/>
      <c r="J143" s="679" t="s">
        <v>24</v>
      </c>
    </row>
    <row r="144" spans="1:10" x14ac:dyDescent="0.2">
      <c r="A144" s="69">
        <v>6.1050000000000004</v>
      </c>
      <c r="B144" s="67" t="s">
        <v>171</v>
      </c>
      <c r="C144" s="71"/>
      <c r="D144" s="71"/>
      <c r="E144" s="713"/>
      <c r="F144" s="877" t="s">
        <v>163</v>
      </c>
      <c r="G144" s="697"/>
      <c r="H144" s="698"/>
      <c r="I144" s="696"/>
      <c r="J144" s="679" t="s">
        <v>24</v>
      </c>
    </row>
    <row r="145" spans="1:10" x14ac:dyDescent="0.2">
      <c r="A145" s="68">
        <v>6.1059999999999999</v>
      </c>
      <c r="B145" s="20" t="s">
        <v>172</v>
      </c>
      <c r="C145" s="71"/>
      <c r="D145" s="71"/>
      <c r="E145" s="695"/>
      <c r="F145" s="877" t="s">
        <v>163</v>
      </c>
      <c r="G145" s="697"/>
      <c r="H145" s="698"/>
      <c r="I145" s="696"/>
      <c r="J145" s="679" t="s">
        <v>24</v>
      </c>
    </row>
    <row r="146" spans="1:10" x14ac:dyDescent="0.2">
      <c r="A146" s="68">
        <v>6.12</v>
      </c>
      <c r="B146" s="20" t="s">
        <v>173</v>
      </c>
      <c r="C146" s="71"/>
      <c r="D146" s="71"/>
      <c r="E146" s="695"/>
      <c r="F146" s="877" t="s">
        <v>174</v>
      </c>
      <c r="G146" s="697"/>
      <c r="H146" s="698"/>
      <c r="I146" s="696"/>
      <c r="J146" s="679" t="s">
        <v>24</v>
      </c>
    </row>
    <row r="147" spans="1:10" x14ac:dyDescent="0.2">
      <c r="A147" s="70">
        <v>6.1210000000000004</v>
      </c>
      <c r="B147" s="27" t="s">
        <v>175</v>
      </c>
      <c r="C147" s="700"/>
      <c r="D147" s="269"/>
      <c r="E147" s="695"/>
      <c r="F147" s="877" t="s">
        <v>174</v>
      </c>
      <c r="G147" s="757"/>
      <c r="H147" s="758"/>
      <c r="I147" s="700"/>
      <c r="J147" s="679" t="s">
        <v>24</v>
      </c>
    </row>
    <row r="148" spans="1:10" x14ac:dyDescent="0.2">
      <c r="A148" s="69">
        <v>6.13</v>
      </c>
      <c r="B148" s="71" t="s">
        <v>176</v>
      </c>
      <c r="C148" s="71"/>
      <c r="D148" s="71"/>
      <c r="E148" s="695"/>
      <c r="F148" s="877" t="s">
        <v>174</v>
      </c>
      <c r="G148" s="697"/>
      <c r="H148" s="698"/>
      <c r="I148" s="696"/>
      <c r="J148" s="679" t="s">
        <v>24</v>
      </c>
    </row>
    <row r="149" spans="1:10" x14ac:dyDescent="0.2">
      <c r="A149" s="72">
        <v>6.14</v>
      </c>
      <c r="B149" s="73" t="s">
        <v>177</v>
      </c>
      <c r="C149" s="73"/>
      <c r="D149" s="714"/>
      <c r="E149" s="695"/>
      <c r="F149" s="877" t="s">
        <v>174</v>
      </c>
      <c r="G149" s="762"/>
      <c r="H149" s="762"/>
      <c r="I149" s="709"/>
      <c r="J149" s="679" t="s">
        <v>24</v>
      </c>
    </row>
    <row r="150" spans="1:10" x14ac:dyDescent="0.2">
      <c r="A150" s="74">
        <v>6.15</v>
      </c>
      <c r="B150" s="71" t="s">
        <v>178</v>
      </c>
      <c r="C150" s="696"/>
      <c r="D150" s="715"/>
      <c r="E150" s="695"/>
      <c r="F150" s="877" t="s">
        <v>174</v>
      </c>
      <c r="G150" s="758"/>
      <c r="H150" s="758"/>
      <c r="I150" s="700"/>
      <c r="J150" s="679" t="s">
        <v>24</v>
      </c>
    </row>
    <row r="151" spans="1:10" x14ac:dyDescent="0.2">
      <c r="A151" s="68">
        <v>6.16</v>
      </c>
      <c r="B151" s="20" t="s">
        <v>179</v>
      </c>
      <c r="C151" s="71"/>
      <c r="D151" s="714"/>
      <c r="E151" s="695"/>
      <c r="F151" s="877" t="s">
        <v>174</v>
      </c>
      <c r="G151" s="697"/>
      <c r="H151" s="697"/>
      <c r="I151" s="71"/>
      <c r="J151" s="679" t="s">
        <v>24</v>
      </c>
    </row>
    <row r="152" spans="1:10" x14ac:dyDescent="0.2">
      <c r="A152" s="72">
        <v>6.17</v>
      </c>
      <c r="B152" s="20" t="s">
        <v>180</v>
      </c>
      <c r="C152" s="696"/>
      <c r="D152" s="715"/>
      <c r="E152" s="695"/>
      <c r="F152" s="877" t="s">
        <v>181</v>
      </c>
      <c r="G152" s="762"/>
      <c r="H152" s="762"/>
      <c r="I152" s="709"/>
      <c r="J152" s="679" t="s">
        <v>24</v>
      </c>
    </row>
    <row r="153" spans="1:10" x14ac:dyDescent="0.2">
      <c r="A153" s="69">
        <v>6.1710000000000003</v>
      </c>
      <c r="B153" s="27" t="s">
        <v>182</v>
      </c>
      <c r="C153" s="716"/>
      <c r="D153" s="714"/>
      <c r="E153" s="695"/>
      <c r="F153" s="877" t="s">
        <v>181</v>
      </c>
      <c r="G153" s="697"/>
      <c r="H153" s="698"/>
      <c r="I153" s="696"/>
      <c r="J153" s="679" t="s">
        <v>24</v>
      </c>
    </row>
    <row r="154" spans="1:10" x14ac:dyDescent="0.2">
      <c r="A154" s="75">
        <v>6.173</v>
      </c>
      <c r="B154" s="20" t="s">
        <v>183</v>
      </c>
      <c r="C154" s="715"/>
      <c r="D154" s="717"/>
      <c r="E154" s="713"/>
      <c r="F154" s="877" t="s">
        <v>181</v>
      </c>
      <c r="G154" s="698"/>
      <c r="H154" s="698"/>
      <c r="I154" s="696"/>
      <c r="J154" s="679" t="s">
        <v>24</v>
      </c>
    </row>
    <row r="155" spans="1:10" x14ac:dyDescent="0.2">
      <c r="A155" s="75">
        <v>6.1740000000000004</v>
      </c>
      <c r="B155" s="24" t="s">
        <v>184</v>
      </c>
      <c r="C155" s="715"/>
      <c r="D155" s="717"/>
      <c r="E155" s="713"/>
      <c r="F155" s="877" t="s">
        <v>181</v>
      </c>
      <c r="G155" s="698"/>
      <c r="H155" s="698"/>
      <c r="I155" s="696"/>
      <c r="J155" s="679" t="s">
        <v>24</v>
      </c>
    </row>
    <row r="156" spans="1:10" x14ac:dyDescent="0.2">
      <c r="A156" s="68">
        <v>6.18</v>
      </c>
      <c r="B156" s="60" t="s">
        <v>185</v>
      </c>
      <c r="C156" s="709"/>
      <c r="D156" s="718"/>
      <c r="E156" s="695"/>
      <c r="F156" s="877" t="s">
        <v>181</v>
      </c>
      <c r="G156" s="698"/>
      <c r="H156" s="698"/>
      <c r="I156" s="696"/>
      <c r="J156" s="679" t="s">
        <v>24</v>
      </c>
    </row>
    <row r="157" spans="1:10" x14ac:dyDescent="0.2">
      <c r="A157" s="68">
        <v>6.19</v>
      </c>
      <c r="B157" s="60" t="s">
        <v>186</v>
      </c>
      <c r="C157" s="709"/>
      <c r="D157" s="718"/>
      <c r="E157" s="695"/>
      <c r="F157" s="877" t="s">
        <v>181</v>
      </c>
      <c r="G157" s="698"/>
      <c r="H157" s="698"/>
      <c r="I157" s="696"/>
      <c r="J157" s="679" t="s">
        <v>24</v>
      </c>
    </row>
    <row r="158" spans="1:10" x14ac:dyDescent="0.2">
      <c r="A158" s="76"/>
      <c r="B158" s="64" t="s">
        <v>187</v>
      </c>
      <c r="C158" s="56"/>
      <c r="D158" s="56"/>
      <c r="E158" s="995"/>
      <c r="F158" s="653"/>
      <c r="G158" s="763">
        <f>SUM(G126:G157)</f>
        <v>0</v>
      </c>
      <c r="H158" s="763">
        <f>SUM(H126:H157)</f>
        <v>0</v>
      </c>
      <c r="I158" s="56"/>
      <c r="J158" s="719"/>
    </row>
    <row r="159" spans="1:10" x14ac:dyDescent="0.2">
      <c r="A159" s="63"/>
      <c r="B159" s="64"/>
      <c r="C159" s="269"/>
      <c r="D159" s="269"/>
      <c r="E159" s="703"/>
      <c r="F159" s="991"/>
      <c r="G159" s="760"/>
      <c r="H159" s="760"/>
      <c r="I159" s="269"/>
      <c r="J159" s="705"/>
    </row>
    <row r="160" spans="1:10" ht="14.25" x14ac:dyDescent="0.2">
      <c r="A160" s="36" t="s">
        <v>188</v>
      </c>
      <c r="B160" s="7"/>
      <c r="C160" s="7"/>
      <c r="D160" s="7"/>
      <c r="E160" s="7"/>
      <c r="F160" s="931"/>
      <c r="G160" s="8" t="s">
        <v>16</v>
      </c>
      <c r="H160" s="8" t="s">
        <v>17</v>
      </c>
      <c r="I160" s="8" t="s">
        <v>18</v>
      </c>
      <c r="J160" s="674" t="s">
        <v>19</v>
      </c>
    </row>
    <row r="161" spans="1:10" x14ac:dyDescent="0.2">
      <c r="A161" s="76" t="s">
        <v>189</v>
      </c>
      <c r="B161" s="65"/>
      <c r="C161" s="269"/>
      <c r="D161" s="269"/>
      <c r="E161" s="720"/>
      <c r="F161" s="991"/>
      <c r="G161" s="690"/>
      <c r="H161" s="690"/>
      <c r="I161" s="939" t="s">
        <v>21</v>
      </c>
      <c r="J161" s="940"/>
    </row>
    <row r="162" spans="1:10" x14ac:dyDescent="0.2">
      <c r="A162" s="68">
        <v>7.02</v>
      </c>
      <c r="B162" s="20" t="s">
        <v>190</v>
      </c>
      <c r="C162" s="71"/>
      <c r="D162" s="716"/>
      <c r="E162" s="695"/>
      <c r="F162" s="877" t="s">
        <v>191</v>
      </c>
      <c r="G162" s="698"/>
      <c r="H162" s="698"/>
      <c r="I162" s="696"/>
      <c r="J162" s="679" t="s">
        <v>54</v>
      </c>
    </row>
    <row r="163" spans="1:10" x14ac:dyDescent="0.2">
      <c r="A163" s="68">
        <v>7.04</v>
      </c>
      <c r="B163" s="20" t="s">
        <v>192</v>
      </c>
      <c r="C163" s="696"/>
      <c r="D163" s="717"/>
      <c r="E163" s="695"/>
      <c r="F163" s="877" t="s">
        <v>191</v>
      </c>
      <c r="G163" s="697"/>
      <c r="H163" s="697"/>
      <c r="I163" s="71"/>
      <c r="J163" s="679" t="s">
        <v>54</v>
      </c>
    </row>
    <row r="164" spans="1:10" x14ac:dyDescent="0.2">
      <c r="A164" s="68">
        <v>7.06</v>
      </c>
      <c r="B164" s="20" t="s">
        <v>193</v>
      </c>
      <c r="C164" s="71"/>
      <c r="D164" s="73"/>
      <c r="E164" s="695"/>
      <c r="F164" s="877" t="s">
        <v>191</v>
      </c>
      <c r="G164" s="697"/>
      <c r="H164" s="697"/>
      <c r="I164" s="71"/>
      <c r="J164" s="679" t="s">
        <v>54</v>
      </c>
    </row>
    <row r="165" spans="1:10" x14ac:dyDescent="0.2">
      <c r="A165" s="68">
        <v>7.0650000000000004</v>
      </c>
      <c r="B165" s="20" t="s">
        <v>194</v>
      </c>
      <c r="C165" s="71"/>
      <c r="D165" s="71"/>
      <c r="E165" s="695"/>
      <c r="F165" s="877" t="s">
        <v>191</v>
      </c>
      <c r="G165" s="697"/>
      <c r="H165" s="697"/>
      <c r="I165" s="71"/>
      <c r="J165" s="679" t="s">
        <v>54</v>
      </c>
    </row>
    <row r="166" spans="1:10" x14ac:dyDescent="0.2">
      <c r="A166" s="68">
        <v>7.0810000000000004</v>
      </c>
      <c r="B166" s="20" t="s">
        <v>195</v>
      </c>
      <c r="C166" s="71"/>
      <c r="D166" s="71"/>
      <c r="E166" s="695"/>
      <c r="F166" s="877" t="s">
        <v>191</v>
      </c>
      <c r="G166" s="697"/>
      <c r="H166" s="697"/>
      <c r="I166" s="71"/>
      <c r="J166" s="679" t="s">
        <v>24</v>
      </c>
    </row>
    <row r="167" spans="1:10" x14ac:dyDescent="0.2">
      <c r="A167" s="69">
        <v>7.1</v>
      </c>
      <c r="B167" s="71" t="s">
        <v>196</v>
      </c>
      <c r="C167" s="71"/>
      <c r="D167" s="71"/>
      <c r="E167" s="695"/>
      <c r="F167" s="877" t="s">
        <v>191</v>
      </c>
      <c r="G167" s="697"/>
      <c r="H167" s="697"/>
      <c r="I167" s="71"/>
      <c r="J167" s="679" t="s">
        <v>54</v>
      </c>
    </row>
    <row r="168" spans="1:10" x14ac:dyDescent="0.2">
      <c r="A168" s="68">
        <v>7.1210000000000004</v>
      </c>
      <c r="B168" s="20" t="s">
        <v>197</v>
      </c>
      <c r="C168" s="71"/>
      <c r="D168" s="71"/>
      <c r="E168" s="695"/>
      <c r="F168" s="877" t="s">
        <v>198</v>
      </c>
      <c r="G168" s="697"/>
      <c r="H168" s="697"/>
      <c r="I168" s="71"/>
      <c r="J168" s="679" t="s">
        <v>24</v>
      </c>
    </row>
    <row r="169" spans="1:10" s="16" customFormat="1" x14ac:dyDescent="0.2">
      <c r="A169" s="68">
        <v>7.14</v>
      </c>
      <c r="B169" s="20" t="s">
        <v>199</v>
      </c>
      <c r="C169" s="71"/>
      <c r="D169" s="71"/>
      <c r="E169" s="695"/>
      <c r="F169" s="877" t="s">
        <v>198</v>
      </c>
      <c r="G169" s="697"/>
      <c r="H169" s="697"/>
      <c r="I169" s="71"/>
      <c r="J169" s="679" t="s">
        <v>54</v>
      </c>
    </row>
    <row r="170" spans="1:10" x14ac:dyDescent="0.2">
      <c r="A170" s="70">
        <v>7.1609999999999996</v>
      </c>
      <c r="B170" s="20" t="s">
        <v>200</v>
      </c>
      <c r="C170" s="71"/>
      <c r="D170" s="71"/>
      <c r="E170" s="695"/>
      <c r="F170" s="877" t="s">
        <v>198</v>
      </c>
      <c r="G170" s="697"/>
      <c r="H170" s="697"/>
      <c r="I170" s="71"/>
      <c r="J170" s="679" t="s">
        <v>24</v>
      </c>
    </row>
    <row r="171" spans="1:10" ht="13.5" customHeight="1" x14ac:dyDescent="0.2">
      <c r="A171" s="68">
        <v>7.18</v>
      </c>
      <c r="B171" s="20" t="s">
        <v>201</v>
      </c>
      <c r="C171" s="71"/>
      <c r="D171" s="71"/>
      <c r="E171" s="695"/>
      <c r="F171" s="877" t="s">
        <v>198</v>
      </c>
      <c r="G171" s="697"/>
      <c r="H171" s="697"/>
      <c r="I171" s="71"/>
      <c r="J171" s="679" t="s">
        <v>54</v>
      </c>
    </row>
    <row r="172" spans="1:10" x14ac:dyDescent="0.2">
      <c r="A172" s="68">
        <v>7.2009999999999996</v>
      </c>
      <c r="B172" s="20" t="s">
        <v>202</v>
      </c>
      <c r="C172" s="71"/>
      <c r="D172" s="71"/>
      <c r="E172" s="695"/>
      <c r="F172" s="877" t="s">
        <v>198</v>
      </c>
      <c r="G172" s="697"/>
      <c r="H172" s="697"/>
      <c r="I172" s="71"/>
      <c r="J172" s="679" t="s">
        <v>203</v>
      </c>
    </row>
    <row r="173" spans="1:10" x14ac:dyDescent="0.2">
      <c r="A173" s="68">
        <v>7.25</v>
      </c>
      <c r="B173" s="20" t="s">
        <v>204</v>
      </c>
      <c r="C173" s="71"/>
      <c r="D173" s="71"/>
      <c r="E173" s="695"/>
      <c r="F173" s="877" t="s">
        <v>198</v>
      </c>
      <c r="G173" s="697"/>
      <c r="H173" s="697"/>
      <c r="I173" s="71"/>
      <c r="J173" s="679" t="s">
        <v>203</v>
      </c>
    </row>
    <row r="174" spans="1:10" x14ac:dyDescent="0.2">
      <c r="A174" s="68">
        <v>7.26</v>
      </c>
      <c r="B174" s="20" t="s">
        <v>205</v>
      </c>
      <c r="C174" s="71"/>
      <c r="D174" s="71"/>
      <c r="E174" s="711"/>
      <c r="F174" s="877" t="s">
        <v>198</v>
      </c>
      <c r="G174" s="697"/>
      <c r="H174" s="697"/>
      <c r="I174" s="71"/>
      <c r="J174" s="679" t="s">
        <v>203</v>
      </c>
    </row>
    <row r="175" spans="1:10" x14ac:dyDescent="0.2">
      <c r="A175" s="68">
        <v>7.2610000000000001</v>
      </c>
      <c r="B175" s="20" t="s">
        <v>206</v>
      </c>
      <c r="C175" s="71"/>
      <c r="D175" s="71"/>
      <c r="E175" s="711"/>
      <c r="F175" s="877" t="s">
        <v>207</v>
      </c>
      <c r="G175" s="697"/>
      <c r="H175" s="697"/>
      <c r="I175" s="71"/>
      <c r="J175" s="679" t="s">
        <v>203</v>
      </c>
    </row>
    <row r="176" spans="1:10" x14ac:dyDescent="0.2">
      <c r="A176" s="68">
        <v>7.2910000000000004</v>
      </c>
      <c r="B176" s="20" t="s">
        <v>208</v>
      </c>
      <c r="C176" s="71"/>
      <c r="D176" s="71"/>
      <c r="E176" s="711"/>
      <c r="F176" s="877" t="s">
        <v>207</v>
      </c>
      <c r="G176" s="697"/>
      <c r="H176" s="697"/>
      <c r="I176" s="71"/>
      <c r="J176" s="679" t="s">
        <v>24</v>
      </c>
    </row>
    <row r="177" spans="1:10" x14ac:dyDescent="0.2">
      <c r="A177" s="68">
        <v>7.3</v>
      </c>
      <c r="B177" s="20" t="s">
        <v>209</v>
      </c>
      <c r="C177" s="71"/>
      <c r="D177" s="71"/>
      <c r="E177" s="711"/>
      <c r="F177" s="877" t="s">
        <v>207</v>
      </c>
      <c r="G177" s="697"/>
      <c r="H177" s="697"/>
      <c r="I177" s="71"/>
      <c r="J177" s="679" t="s">
        <v>24</v>
      </c>
    </row>
    <row r="178" spans="1:10" x14ac:dyDescent="0.2">
      <c r="A178" s="68">
        <v>7.34</v>
      </c>
      <c r="B178" s="20" t="s">
        <v>77</v>
      </c>
      <c r="C178" s="71"/>
      <c r="D178" s="71"/>
      <c r="E178" s="711"/>
      <c r="F178" s="877" t="s">
        <v>207</v>
      </c>
      <c r="G178" s="697"/>
      <c r="H178" s="697"/>
      <c r="I178" s="71"/>
      <c r="J178" s="679" t="s">
        <v>24</v>
      </c>
    </row>
    <row r="179" spans="1:10" x14ac:dyDescent="0.2">
      <c r="A179" s="68">
        <v>7.36</v>
      </c>
      <c r="B179" s="71" t="s">
        <v>210</v>
      </c>
      <c r="C179" s="71"/>
      <c r="D179" s="71"/>
      <c r="E179" s="695"/>
      <c r="F179" s="877" t="s">
        <v>207</v>
      </c>
      <c r="G179" s="697"/>
      <c r="H179" s="697"/>
      <c r="I179" s="71"/>
      <c r="J179" s="679" t="s">
        <v>24</v>
      </c>
    </row>
    <row r="180" spans="1:10" x14ac:dyDescent="0.2">
      <c r="A180" s="69">
        <v>7.39</v>
      </c>
      <c r="B180" s="20" t="s">
        <v>211</v>
      </c>
      <c r="C180" s="71"/>
      <c r="D180" s="71"/>
      <c r="E180" s="711"/>
      <c r="F180" s="877" t="s">
        <v>212</v>
      </c>
      <c r="G180" s="697"/>
      <c r="H180" s="697"/>
      <c r="I180" s="71"/>
      <c r="J180" s="679" t="s">
        <v>54</v>
      </c>
    </row>
    <row r="181" spans="1:10" x14ac:dyDescent="0.2">
      <c r="A181" s="15">
        <v>7.4</v>
      </c>
      <c r="B181" s="20" t="s">
        <v>213</v>
      </c>
      <c r="C181" s="71"/>
      <c r="D181" s="71"/>
      <c r="E181" s="711"/>
      <c r="F181" s="877" t="s">
        <v>212</v>
      </c>
      <c r="G181" s="697"/>
      <c r="H181" s="697"/>
      <c r="I181" s="71"/>
      <c r="J181" s="679" t="s">
        <v>54</v>
      </c>
    </row>
    <row r="182" spans="1:10" x14ac:dyDescent="0.2">
      <c r="A182" s="26">
        <v>7.41</v>
      </c>
      <c r="B182" s="20" t="s">
        <v>214</v>
      </c>
      <c r="C182" s="71"/>
      <c r="D182" s="71"/>
      <c r="E182" s="711"/>
      <c r="F182" s="877" t="s">
        <v>212</v>
      </c>
      <c r="G182" s="764"/>
      <c r="H182" s="764"/>
      <c r="I182" s="52"/>
      <c r="J182" s="679" t="s">
        <v>54</v>
      </c>
    </row>
    <row r="183" spans="1:10" x14ac:dyDescent="0.2">
      <c r="A183" s="69">
        <v>7.42</v>
      </c>
      <c r="B183" s="20" t="s">
        <v>215</v>
      </c>
      <c r="C183" s="71"/>
      <c r="D183" s="71"/>
      <c r="E183" s="711"/>
      <c r="F183" s="877" t="s">
        <v>212</v>
      </c>
      <c r="G183" s="697"/>
      <c r="H183" s="697"/>
      <c r="I183" s="71"/>
      <c r="J183" s="679" t="s">
        <v>216</v>
      </c>
    </row>
    <row r="184" spans="1:10" x14ac:dyDescent="0.2">
      <c r="A184" s="78" t="s">
        <v>217</v>
      </c>
      <c r="F184" s="928"/>
      <c r="G184" s="753"/>
      <c r="H184" s="753"/>
    </row>
    <row r="185" spans="1:10" x14ac:dyDescent="0.2">
      <c r="A185" s="26">
        <v>7.5</v>
      </c>
      <c r="B185" s="20" t="s">
        <v>218</v>
      </c>
      <c r="C185" s="71"/>
      <c r="D185" s="71"/>
      <c r="E185" s="711"/>
      <c r="F185" s="877" t="s">
        <v>212</v>
      </c>
      <c r="G185" s="764"/>
      <c r="H185" s="764"/>
      <c r="I185" s="52"/>
      <c r="J185" s="679" t="s">
        <v>54</v>
      </c>
    </row>
    <row r="186" spans="1:10" x14ac:dyDescent="0.2">
      <c r="A186" s="79"/>
      <c r="B186" s="80" t="s">
        <v>219</v>
      </c>
      <c r="C186" s="80"/>
      <c r="D186" s="80"/>
      <c r="E186" s="703"/>
      <c r="F186" s="991"/>
      <c r="G186" s="765">
        <f>SUM(G162:G185)</f>
        <v>0</v>
      </c>
      <c r="H186" s="765">
        <f>SUM(H162:H185)</f>
        <v>0</v>
      </c>
      <c r="I186" s="722"/>
      <c r="J186" s="723"/>
    </row>
    <row r="187" spans="1:10" x14ac:dyDescent="0.2">
      <c r="A187" s="6"/>
      <c r="B187" s="28"/>
      <c r="C187" s="28"/>
      <c r="D187" s="28"/>
      <c r="E187" s="703"/>
      <c r="F187" s="991"/>
      <c r="G187" s="7"/>
      <c r="H187" s="7"/>
      <c r="I187" s="32"/>
      <c r="J187" s="660"/>
    </row>
    <row r="188" spans="1:10" ht="14.25" x14ac:dyDescent="0.2">
      <c r="A188" s="36" t="s">
        <v>220</v>
      </c>
      <c r="B188" s="7"/>
      <c r="C188" s="7"/>
      <c r="D188" s="7"/>
      <c r="E188" s="7"/>
      <c r="F188" s="931"/>
      <c r="G188" s="8" t="s">
        <v>16</v>
      </c>
      <c r="H188" s="8" t="s">
        <v>17</v>
      </c>
      <c r="I188" s="8" t="s">
        <v>18</v>
      </c>
      <c r="J188" s="674" t="s">
        <v>19</v>
      </c>
    </row>
    <row r="189" spans="1:10" x14ac:dyDescent="0.2">
      <c r="A189" s="57" t="s">
        <v>221</v>
      </c>
      <c r="B189" s="81"/>
      <c r="C189" s="681"/>
      <c r="D189" s="681"/>
      <c r="E189" s="703"/>
      <c r="F189" s="991"/>
      <c r="G189" s="766"/>
      <c r="H189" s="766"/>
      <c r="I189" s="939" t="s">
        <v>21</v>
      </c>
      <c r="J189" s="940"/>
    </row>
    <row r="190" spans="1:10" x14ac:dyDescent="0.2">
      <c r="A190" s="82">
        <v>8.01</v>
      </c>
      <c r="B190" s="83" t="s">
        <v>222</v>
      </c>
      <c r="C190" s="709"/>
      <c r="D190" s="718"/>
      <c r="E190" s="695"/>
      <c r="F190" s="877" t="s">
        <v>223</v>
      </c>
      <c r="G190" s="767"/>
      <c r="H190" s="762"/>
      <c r="I190" s="709"/>
      <c r="J190" s="679" t="s">
        <v>24</v>
      </c>
    </row>
    <row r="191" spans="1:10" x14ac:dyDescent="0.2">
      <c r="A191" s="68">
        <v>8.02</v>
      </c>
      <c r="B191" s="67" t="s">
        <v>224</v>
      </c>
      <c r="C191" s="71"/>
      <c r="D191" s="73"/>
      <c r="E191" s="695"/>
      <c r="F191" s="877" t="s">
        <v>223</v>
      </c>
      <c r="G191" s="697"/>
      <c r="H191" s="698"/>
      <c r="I191" s="696"/>
      <c r="J191" s="679" t="s">
        <v>24</v>
      </c>
    </row>
    <row r="192" spans="1:10" x14ac:dyDescent="0.2">
      <c r="A192" s="69">
        <v>8.0299999999999994</v>
      </c>
      <c r="B192" s="67" t="s">
        <v>225</v>
      </c>
      <c r="C192" s="71"/>
      <c r="D192" s="716"/>
      <c r="E192" s="695"/>
      <c r="F192" s="877" t="s">
        <v>223</v>
      </c>
      <c r="G192" s="697"/>
      <c r="H192" s="698"/>
      <c r="I192" s="696"/>
      <c r="J192" s="679" t="s">
        <v>24</v>
      </c>
    </row>
    <row r="193" spans="1:10" x14ac:dyDescent="0.2">
      <c r="A193" s="68">
        <v>8.0399999999999991</v>
      </c>
      <c r="B193" s="20" t="s">
        <v>226</v>
      </c>
      <c r="C193" s="696"/>
      <c r="D193" s="724"/>
      <c r="E193" s="695"/>
      <c r="F193" s="877" t="s">
        <v>223</v>
      </c>
      <c r="G193" s="697"/>
      <c r="H193" s="698"/>
      <c r="I193" s="696"/>
      <c r="J193" s="679" t="s">
        <v>24</v>
      </c>
    </row>
    <row r="194" spans="1:10" x14ac:dyDescent="0.2">
      <c r="A194" s="68">
        <v>8.0410000000000004</v>
      </c>
      <c r="B194" s="20" t="s">
        <v>227</v>
      </c>
      <c r="C194" s="696"/>
      <c r="D194" s="724"/>
      <c r="E194" s="695"/>
      <c r="F194" s="877" t="s">
        <v>223</v>
      </c>
      <c r="G194" s="697"/>
      <c r="H194" s="698"/>
      <c r="I194" s="696"/>
      <c r="J194" s="679" t="s">
        <v>24</v>
      </c>
    </row>
    <row r="195" spans="1:10" x14ac:dyDescent="0.2">
      <c r="A195" s="69">
        <v>8.0500000000000007</v>
      </c>
      <c r="B195" s="20" t="s">
        <v>228</v>
      </c>
      <c r="C195" s="696"/>
      <c r="D195" s="724"/>
      <c r="E195" s="695"/>
      <c r="F195" s="877" t="s">
        <v>223</v>
      </c>
      <c r="G195" s="697"/>
      <c r="H195" s="698"/>
      <c r="I195" s="699"/>
      <c r="J195" s="679" t="s">
        <v>24</v>
      </c>
    </row>
    <row r="196" spans="1:10" x14ac:dyDescent="0.2">
      <c r="A196" s="69">
        <v>8.0549999999999997</v>
      </c>
      <c r="B196" s="20" t="s">
        <v>229</v>
      </c>
      <c r="C196" s="696"/>
      <c r="D196" s="724"/>
      <c r="E196" s="695"/>
      <c r="F196" s="877" t="s">
        <v>223</v>
      </c>
      <c r="G196" s="697"/>
      <c r="H196" s="698"/>
      <c r="I196" s="699"/>
      <c r="J196" s="679" t="s">
        <v>24</v>
      </c>
    </row>
    <row r="197" spans="1:10" x14ac:dyDescent="0.2">
      <c r="A197" s="68">
        <v>8.06</v>
      </c>
      <c r="B197" s="20" t="s">
        <v>230</v>
      </c>
      <c r="C197" s="696"/>
      <c r="D197" s="715"/>
      <c r="E197" s="695"/>
      <c r="F197" s="877" t="s">
        <v>223</v>
      </c>
      <c r="G197" s="697"/>
      <c r="H197" s="698"/>
      <c r="I197" s="696"/>
      <c r="J197" s="679" t="s">
        <v>24</v>
      </c>
    </row>
    <row r="198" spans="1:10" s="16" customFormat="1" ht="12.75" customHeight="1" x14ac:dyDescent="0.2">
      <c r="A198" s="70">
        <v>8.07</v>
      </c>
      <c r="B198" s="20" t="s">
        <v>231</v>
      </c>
      <c r="C198" s="71"/>
      <c r="D198" s="714"/>
      <c r="E198" s="695"/>
      <c r="F198" s="877" t="s">
        <v>232</v>
      </c>
      <c r="G198" s="757"/>
      <c r="H198" s="758"/>
      <c r="I198" s="700"/>
      <c r="J198" s="679" t="s">
        <v>24</v>
      </c>
    </row>
    <row r="199" spans="1:10" x14ac:dyDescent="0.2">
      <c r="A199" s="69">
        <v>8.08</v>
      </c>
      <c r="B199" s="71" t="s">
        <v>233</v>
      </c>
      <c r="C199" s="696"/>
      <c r="D199" s="715"/>
      <c r="E199" s="695"/>
      <c r="F199" s="877" t="s">
        <v>232</v>
      </c>
      <c r="G199" s="697"/>
      <c r="H199" s="698"/>
      <c r="I199" s="696"/>
      <c r="J199" s="679" t="s">
        <v>24</v>
      </c>
    </row>
    <row r="200" spans="1:10" ht="13.5" customHeight="1" x14ac:dyDescent="0.2">
      <c r="A200" s="72">
        <v>8.09</v>
      </c>
      <c r="B200" s="73" t="s">
        <v>234</v>
      </c>
      <c r="C200" s="73"/>
      <c r="D200" s="73"/>
      <c r="E200" s="695"/>
      <c r="F200" s="877" t="s">
        <v>232</v>
      </c>
      <c r="G200" s="762"/>
      <c r="H200" s="762"/>
      <c r="I200" s="709"/>
      <c r="J200" s="679" t="s">
        <v>24</v>
      </c>
    </row>
    <row r="201" spans="1:10" x14ac:dyDescent="0.2">
      <c r="A201" s="74">
        <v>8.0909999999999993</v>
      </c>
      <c r="B201" s="71" t="s">
        <v>235</v>
      </c>
      <c r="C201" s="71"/>
      <c r="D201" s="71"/>
      <c r="E201" s="695"/>
      <c r="F201" s="877" t="s">
        <v>232</v>
      </c>
      <c r="G201" s="758"/>
      <c r="H201" s="758"/>
      <c r="I201" s="700"/>
      <c r="J201" s="679" t="s">
        <v>24</v>
      </c>
    </row>
    <row r="202" spans="1:10" x14ac:dyDescent="0.2">
      <c r="A202" s="68">
        <v>8.0920000000000005</v>
      </c>
      <c r="B202" s="20" t="s">
        <v>236</v>
      </c>
      <c r="C202" s="71"/>
      <c r="D202" s="716"/>
      <c r="E202" s="695"/>
      <c r="F202" s="877" t="s">
        <v>232</v>
      </c>
      <c r="G202" s="697"/>
      <c r="H202" s="697"/>
      <c r="I202" s="71"/>
      <c r="J202" s="679" t="s">
        <v>24</v>
      </c>
    </row>
    <row r="203" spans="1:10" x14ac:dyDescent="0.2">
      <c r="A203" s="72">
        <v>8.1</v>
      </c>
      <c r="B203" s="20" t="s">
        <v>237</v>
      </c>
      <c r="C203" s="696"/>
      <c r="D203" s="715"/>
      <c r="E203" s="711"/>
      <c r="F203" s="877" t="s">
        <v>232</v>
      </c>
      <c r="G203" s="762"/>
      <c r="H203" s="762"/>
      <c r="I203" s="709"/>
      <c r="J203" s="679" t="s">
        <v>24</v>
      </c>
    </row>
    <row r="204" spans="1:10" x14ac:dyDescent="0.2">
      <c r="A204" s="69">
        <v>8.1050000000000004</v>
      </c>
      <c r="B204" s="20" t="s">
        <v>238</v>
      </c>
      <c r="C204" s="71"/>
      <c r="D204" s="73"/>
      <c r="E204" s="695"/>
      <c r="F204" s="877" t="s">
        <v>232</v>
      </c>
      <c r="G204" s="697"/>
      <c r="H204" s="698"/>
      <c r="I204" s="696"/>
      <c r="J204" s="679" t="s">
        <v>239</v>
      </c>
    </row>
    <row r="205" spans="1:10" x14ac:dyDescent="0.2">
      <c r="A205" s="69">
        <v>8.11</v>
      </c>
      <c r="B205" s="20" t="s">
        <v>240</v>
      </c>
      <c r="C205" s="71"/>
      <c r="D205" s="73"/>
      <c r="E205" s="695"/>
      <c r="F205" s="877" t="s">
        <v>232</v>
      </c>
      <c r="G205" s="697"/>
      <c r="H205" s="698"/>
      <c r="I205" s="696"/>
      <c r="J205" s="679" t="s">
        <v>24</v>
      </c>
    </row>
    <row r="206" spans="1:10" x14ac:dyDescent="0.2">
      <c r="A206" s="84"/>
      <c r="B206" s="64" t="s">
        <v>241</v>
      </c>
      <c r="C206" s="56"/>
      <c r="D206" s="56"/>
      <c r="E206" s="995"/>
      <c r="F206" s="653"/>
      <c r="G206" s="763">
        <f>SUM(G190:G205)</f>
        <v>0</v>
      </c>
      <c r="H206" s="763">
        <f>SUM(H190:H205)</f>
        <v>0</v>
      </c>
      <c r="I206" s="56"/>
      <c r="J206" s="702"/>
    </row>
    <row r="207" spans="1:10" x14ac:dyDescent="0.2">
      <c r="A207" s="55"/>
      <c r="B207" s="65"/>
      <c r="C207" s="269"/>
      <c r="D207" s="269"/>
      <c r="E207" s="703"/>
      <c r="F207" s="991"/>
      <c r="G207" s="690"/>
      <c r="H207" s="690"/>
      <c r="I207" s="269"/>
      <c r="J207" s="705"/>
    </row>
    <row r="208" spans="1:10" ht="14.25" x14ac:dyDescent="0.2">
      <c r="A208" s="36" t="s">
        <v>242</v>
      </c>
      <c r="B208" s="7"/>
      <c r="C208" s="7"/>
      <c r="D208" s="7"/>
      <c r="E208" s="7"/>
      <c r="F208" s="931"/>
      <c r="G208" s="8" t="s">
        <v>16</v>
      </c>
      <c r="H208" s="8" t="s">
        <v>17</v>
      </c>
      <c r="I208" s="8" t="s">
        <v>18</v>
      </c>
      <c r="J208" s="674" t="s">
        <v>19</v>
      </c>
    </row>
    <row r="209" spans="1:10" x14ac:dyDescent="0.2">
      <c r="A209" s="76" t="s">
        <v>243</v>
      </c>
      <c r="B209" s="65"/>
      <c r="C209" s="269"/>
      <c r="D209" s="269"/>
      <c r="E209" s="720"/>
      <c r="F209" s="991"/>
      <c r="G209" s="690"/>
      <c r="H209" s="690"/>
      <c r="I209" s="939" t="s">
        <v>21</v>
      </c>
      <c r="J209" s="940"/>
    </row>
    <row r="210" spans="1:10" x14ac:dyDescent="0.2">
      <c r="A210" s="68">
        <v>9.02</v>
      </c>
      <c r="B210" s="20" t="s">
        <v>244</v>
      </c>
      <c r="C210" s="71"/>
      <c r="D210" s="716"/>
      <c r="E210" s="725"/>
      <c r="F210" s="877" t="s">
        <v>245</v>
      </c>
      <c r="G210" s="698"/>
      <c r="H210" s="698"/>
      <c r="I210" s="696"/>
      <c r="J210" s="679" t="s">
        <v>246</v>
      </c>
    </row>
    <row r="211" spans="1:10" x14ac:dyDescent="0.2">
      <c r="A211" s="68">
        <v>9.0399999999999991</v>
      </c>
      <c r="B211" s="20" t="s">
        <v>247</v>
      </c>
      <c r="C211" s="696"/>
      <c r="D211" s="717"/>
      <c r="E211" s="721"/>
      <c r="F211" s="877" t="s">
        <v>245</v>
      </c>
      <c r="G211" s="697"/>
      <c r="H211" s="697"/>
      <c r="I211" s="71"/>
      <c r="J211" s="679" t="s">
        <v>54</v>
      </c>
    </row>
    <row r="212" spans="1:10" x14ac:dyDescent="0.2">
      <c r="A212" s="68">
        <v>9.06</v>
      </c>
      <c r="B212" s="20" t="s">
        <v>248</v>
      </c>
      <c r="C212" s="696"/>
      <c r="D212" s="717"/>
      <c r="E212" s="721"/>
      <c r="F212" s="877" t="s">
        <v>245</v>
      </c>
      <c r="G212" s="697"/>
      <c r="H212" s="697"/>
      <c r="I212" s="71"/>
      <c r="J212" s="679" t="s">
        <v>54</v>
      </c>
    </row>
    <row r="213" spans="1:10" x14ac:dyDescent="0.2">
      <c r="A213" s="61"/>
      <c r="B213" s="62" t="s">
        <v>249</v>
      </c>
      <c r="C213" s="54"/>
      <c r="D213" s="56"/>
      <c r="E213" s="726"/>
      <c r="F213" s="652"/>
      <c r="G213" s="759">
        <f>SUM(G210:G212)</f>
        <v>0</v>
      </c>
      <c r="H213" s="759">
        <f>SUM(H210:H212)</f>
        <v>0</v>
      </c>
      <c r="I213" s="54"/>
      <c r="J213" s="723"/>
    </row>
    <row r="214" spans="1:10" x14ac:dyDescent="0.2">
      <c r="A214" s="63"/>
      <c r="B214" s="65"/>
      <c r="C214" s="269"/>
      <c r="D214" s="269"/>
      <c r="E214" s="720"/>
      <c r="F214" s="991"/>
      <c r="G214" s="690"/>
      <c r="H214" s="690"/>
      <c r="I214" s="269"/>
      <c r="J214" s="660"/>
    </row>
    <row r="215" spans="1:10" ht="14.25" x14ac:dyDescent="0.2">
      <c r="A215" s="36" t="s">
        <v>250</v>
      </c>
      <c r="B215" s="7"/>
      <c r="C215" s="7"/>
      <c r="D215" s="7"/>
      <c r="E215" s="7"/>
      <c r="F215" s="931"/>
      <c r="G215" s="8" t="s">
        <v>16</v>
      </c>
      <c r="H215" s="8" t="s">
        <v>17</v>
      </c>
      <c r="I215" s="8" t="s">
        <v>18</v>
      </c>
      <c r="J215" s="674" t="s">
        <v>19</v>
      </c>
    </row>
    <row r="216" spans="1:10" x14ac:dyDescent="0.2">
      <c r="A216" s="85" t="s">
        <v>251</v>
      </c>
      <c r="B216" s="86"/>
      <c r="C216" s="718"/>
      <c r="D216" s="718"/>
      <c r="E216" s="727"/>
      <c r="F216" s="996"/>
      <c r="G216" s="768"/>
      <c r="H216" s="768"/>
      <c r="I216" s="939" t="s">
        <v>21</v>
      </c>
      <c r="J216" s="940"/>
    </row>
    <row r="217" spans="1:10" x14ac:dyDescent="0.2">
      <c r="A217" s="72">
        <v>10.01</v>
      </c>
      <c r="B217" s="71" t="s">
        <v>252</v>
      </c>
      <c r="C217" s="71"/>
      <c r="D217" s="71"/>
      <c r="E217" s="728"/>
      <c r="F217" s="877" t="s">
        <v>253</v>
      </c>
      <c r="G217" s="767"/>
      <c r="H217" s="767"/>
      <c r="I217" s="73"/>
      <c r="J217" s="679" t="s">
        <v>246</v>
      </c>
    </row>
    <row r="218" spans="1:10" s="16" customFormat="1" x14ac:dyDescent="0.2">
      <c r="A218" s="69">
        <v>10.029999999999999</v>
      </c>
      <c r="B218" s="71" t="s">
        <v>254</v>
      </c>
      <c r="C218" s="71"/>
      <c r="D218" s="71"/>
      <c r="E218" s="721"/>
      <c r="F218" s="877" t="s">
        <v>253</v>
      </c>
      <c r="G218" s="697"/>
      <c r="H218" s="697"/>
      <c r="I218" s="71"/>
      <c r="J218" s="679" t="s">
        <v>93</v>
      </c>
    </row>
    <row r="219" spans="1:10" x14ac:dyDescent="0.2">
      <c r="A219" s="68">
        <v>10.07</v>
      </c>
      <c r="B219" s="20" t="s">
        <v>255</v>
      </c>
      <c r="C219" s="71"/>
      <c r="D219" s="71"/>
      <c r="E219" s="721"/>
      <c r="F219" s="877" t="s">
        <v>253</v>
      </c>
      <c r="G219" s="697"/>
      <c r="H219" s="697"/>
      <c r="I219" s="71"/>
      <c r="J219" s="679" t="s">
        <v>246</v>
      </c>
    </row>
    <row r="220" spans="1:10" ht="13.5" customHeight="1" x14ac:dyDescent="0.2">
      <c r="A220" s="76"/>
      <c r="B220" s="64" t="s">
        <v>256</v>
      </c>
      <c r="C220" s="56"/>
      <c r="D220" s="56"/>
      <c r="E220" s="729"/>
      <c r="F220" s="653"/>
      <c r="G220" s="763">
        <f>SUM(G217:G219)</f>
        <v>0</v>
      </c>
      <c r="H220" s="763">
        <f>SUM(H217:H219)</f>
        <v>0</v>
      </c>
      <c r="I220" s="56"/>
      <c r="J220" s="683"/>
    </row>
    <row r="221" spans="1:10" x14ac:dyDescent="0.2">
      <c r="A221" s="76"/>
      <c r="B221" s="64"/>
      <c r="C221" s="56"/>
      <c r="D221" s="56"/>
      <c r="E221" s="729"/>
      <c r="F221" s="653"/>
      <c r="G221" s="763"/>
      <c r="H221" s="763"/>
      <c r="I221" s="56"/>
      <c r="J221" s="683"/>
    </row>
    <row r="222" spans="1:10" ht="14.25" x14ac:dyDescent="0.2">
      <c r="A222" s="36" t="s">
        <v>257</v>
      </c>
      <c r="B222" s="7"/>
      <c r="C222" s="7"/>
      <c r="D222" s="7"/>
      <c r="E222" s="7"/>
      <c r="F222" s="931"/>
      <c r="G222" s="8" t="s">
        <v>16</v>
      </c>
      <c r="H222" s="8" t="s">
        <v>17</v>
      </c>
      <c r="I222" s="8" t="s">
        <v>18</v>
      </c>
      <c r="J222" s="674" t="s">
        <v>19</v>
      </c>
    </row>
    <row r="223" spans="1:10" x14ac:dyDescent="0.2">
      <c r="A223" s="76" t="s">
        <v>258</v>
      </c>
      <c r="B223" s="65"/>
      <c r="C223" s="269"/>
      <c r="D223" s="269"/>
      <c r="E223" s="720"/>
      <c r="F223" s="991"/>
      <c r="G223" s="690"/>
      <c r="H223" s="690"/>
      <c r="I223" s="730" t="s">
        <v>21</v>
      </c>
      <c r="J223" s="705"/>
    </row>
    <row r="224" spans="1:10" x14ac:dyDescent="0.2">
      <c r="A224" s="68">
        <v>11.02</v>
      </c>
      <c r="B224" s="20" t="s">
        <v>259</v>
      </c>
      <c r="C224" s="71"/>
      <c r="D224" s="71"/>
      <c r="E224" s="695"/>
      <c r="F224" s="877" t="s">
        <v>260</v>
      </c>
      <c r="G224" s="697"/>
      <c r="H224" s="697"/>
      <c r="I224" s="71"/>
      <c r="J224" s="679" t="s">
        <v>261</v>
      </c>
    </row>
    <row r="225" spans="1:10" x14ac:dyDescent="0.2">
      <c r="A225" s="77">
        <v>11.03</v>
      </c>
      <c r="B225" s="20" t="s">
        <v>262</v>
      </c>
      <c r="C225" s="71"/>
      <c r="D225" s="71"/>
      <c r="E225" s="695"/>
      <c r="F225" s="877" t="s">
        <v>260</v>
      </c>
      <c r="G225" s="697"/>
      <c r="H225" s="697"/>
      <c r="I225" s="71"/>
      <c r="J225" s="679"/>
    </row>
    <row r="226" spans="1:10" s="16" customFormat="1" x14ac:dyDescent="0.2">
      <c r="A226" s="77">
        <v>11.04</v>
      </c>
      <c r="B226" s="20" t="s">
        <v>263</v>
      </c>
      <c r="C226" s="71"/>
      <c r="D226" s="71"/>
      <c r="E226" s="695"/>
      <c r="F226" s="877" t="s">
        <v>260</v>
      </c>
      <c r="G226" s="697"/>
      <c r="H226" s="697"/>
      <c r="I226" s="71"/>
      <c r="J226" s="679" t="s">
        <v>261</v>
      </c>
    </row>
    <row r="227" spans="1:10" x14ac:dyDescent="0.2">
      <c r="A227" s="68">
        <v>11.05</v>
      </c>
      <c r="B227" s="20" t="s">
        <v>264</v>
      </c>
      <c r="C227" s="71"/>
      <c r="D227" s="71"/>
      <c r="E227" s="695"/>
      <c r="F227" s="877" t="s">
        <v>260</v>
      </c>
      <c r="G227" s="697"/>
      <c r="H227" s="697"/>
      <c r="I227" s="71"/>
      <c r="J227" s="679" t="s">
        <v>265</v>
      </c>
    </row>
    <row r="228" spans="1:10" ht="13.5" customHeight="1" x14ac:dyDescent="0.2">
      <c r="A228" s="68">
        <v>11.06</v>
      </c>
      <c r="B228" s="20" t="s">
        <v>266</v>
      </c>
      <c r="C228" s="71"/>
      <c r="D228" s="71"/>
      <c r="E228" s="695"/>
      <c r="F228" s="877" t="s">
        <v>260</v>
      </c>
      <c r="G228" s="697"/>
      <c r="H228" s="697"/>
      <c r="I228" s="71"/>
      <c r="J228" s="679" t="s">
        <v>265</v>
      </c>
    </row>
    <row r="229" spans="1:10" ht="13.5" customHeight="1" x14ac:dyDescent="0.2">
      <c r="A229" s="68">
        <v>11.08</v>
      </c>
      <c r="B229" s="20" t="s">
        <v>267</v>
      </c>
      <c r="C229" s="71"/>
      <c r="D229" s="71"/>
      <c r="E229" s="695"/>
      <c r="F229" s="877" t="s">
        <v>260</v>
      </c>
      <c r="G229" s="697"/>
      <c r="H229" s="697"/>
      <c r="I229" s="71"/>
      <c r="J229" s="679" t="s">
        <v>265</v>
      </c>
    </row>
    <row r="230" spans="1:10" x14ac:dyDescent="0.2">
      <c r="A230" s="61"/>
      <c r="B230" s="62" t="s">
        <v>268</v>
      </c>
      <c r="C230" s="54"/>
      <c r="D230" s="54"/>
      <c r="E230" s="995"/>
      <c r="F230" s="653"/>
      <c r="G230" s="763">
        <f>SUM(G224:G229)</f>
        <v>0</v>
      </c>
      <c r="H230" s="763">
        <f>SUM(H224:H229)</f>
        <v>0</v>
      </c>
      <c r="I230" s="56"/>
      <c r="J230" s="683"/>
    </row>
    <row r="231" spans="1:10" x14ac:dyDescent="0.2">
      <c r="A231" s="63"/>
      <c r="B231" s="65"/>
      <c r="C231" s="269"/>
      <c r="D231" s="269"/>
      <c r="E231" s="703"/>
      <c r="F231" s="991"/>
      <c r="G231" s="690"/>
      <c r="H231" s="690"/>
      <c r="I231" s="269"/>
      <c r="J231" s="660"/>
    </row>
    <row r="232" spans="1:10" ht="14.25" x14ac:dyDescent="0.2">
      <c r="A232" s="36" t="s">
        <v>269</v>
      </c>
      <c r="B232" s="7"/>
      <c r="C232" s="7"/>
      <c r="D232" s="7"/>
      <c r="E232" s="7"/>
      <c r="F232" s="931"/>
      <c r="G232" s="8" t="s">
        <v>16</v>
      </c>
      <c r="H232" s="8" t="s">
        <v>17</v>
      </c>
      <c r="I232" s="8" t="s">
        <v>18</v>
      </c>
      <c r="J232" s="674" t="s">
        <v>19</v>
      </c>
    </row>
    <row r="233" spans="1:10" x14ac:dyDescent="0.2">
      <c r="A233" s="85" t="s">
        <v>270</v>
      </c>
      <c r="B233" s="86"/>
      <c r="C233" s="718"/>
      <c r="D233" s="718"/>
      <c r="E233" s="731"/>
      <c r="F233" s="991"/>
      <c r="G233" s="690"/>
      <c r="H233" s="690"/>
      <c r="I233" s="939" t="s">
        <v>21</v>
      </c>
      <c r="J233" s="940"/>
    </row>
    <row r="234" spans="1:10" x14ac:dyDescent="0.2">
      <c r="A234" s="69">
        <v>12.01</v>
      </c>
      <c r="B234" s="20" t="s">
        <v>271</v>
      </c>
      <c r="C234" s="71"/>
      <c r="D234" s="71"/>
      <c r="E234" s="728"/>
      <c r="F234" s="877" t="s">
        <v>272</v>
      </c>
      <c r="G234" s="697"/>
      <c r="H234" s="697"/>
      <c r="I234" s="71"/>
      <c r="J234" s="679" t="s">
        <v>273</v>
      </c>
    </row>
    <row r="235" spans="1:10" s="16" customFormat="1" x14ac:dyDescent="0.2">
      <c r="A235" s="69">
        <v>12.03</v>
      </c>
      <c r="B235" s="20" t="s">
        <v>274</v>
      </c>
      <c r="C235" s="696"/>
      <c r="D235" s="715"/>
      <c r="E235" s="721"/>
      <c r="F235" s="877" t="s">
        <v>272</v>
      </c>
      <c r="G235" s="697"/>
      <c r="H235" s="697"/>
      <c r="I235" s="71"/>
      <c r="J235" s="679" t="s">
        <v>93</v>
      </c>
    </row>
    <row r="236" spans="1:10" s="16" customFormat="1" x14ac:dyDescent="0.2">
      <c r="A236" s="69">
        <v>12.05</v>
      </c>
      <c r="B236" s="20" t="s">
        <v>275</v>
      </c>
      <c r="C236" s="696"/>
      <c r="D236" s="715"/>
      <c r="E236" s="721"/>
      <c r="F236" s="877" t="s">
        <v>272</v>
      </c>
      <c r="G236" s="697"/>
      <c r="H236" s="697"/>
      <c r="I236" s="71"/>
      <c r="J236" s="679" t="s">
        <v>93</v>
      </c>
    </row>
    <row r="237" spans="1:10" ht="13.5" customHeight="1" thickBot="1" x14ac:dyDescent="0.25">
      <c r="A237" s="76"/>
      <c r="B237" s="56" t="s">
        <v>276</v>
      </c>
      <c r="C237" s="56"/>
      <c r="D237" s="56"/>
      <c r="E237" s="729"/>
      <c r="F237" s="653"/>
      <c r="G237" s="752">
        <f>SUM(G234:G236)</f>
        <v>0</v>
      </c>
      <c r="H237" s="752">
        <f>SUM(H234:H236)</f>
        <v>0</v>
      </c>
      <c r="I237" s="220"/>
      <c r="J237" s="683"/>
    </row>
    <row r="238" spans="1:10" ht="17.25" thickTop="1" thickBot="1" x14ac:dyDescent="0.3">
      <c r="F238" s="928"/>
      <c r="G238" s="1320">
        <f>SUM($G$25+$G$70+$G$96+$G$111+$G$122+$G$158+$G$186+$G$206+$G$213+$G$220+$G$230+$G$237)</f>
        <v>0</v>
      </c>
      <c r="H238" s="1322"/>
    </row>
    <row r="239" spans="1:10" ht="14.25" thickTop="1" thickBot="1" x14ac:dyDescent="0.25">
      <c r="B239" s="682" t="s">
        <v>277</v>
      </c>
      <c r="F239" s="928"/>
      <c r="G239" s="753"/>
      <c r="H239" s="769"/>
    </row>
    <row r="240" spans="1:10" ht="17.25" thickTop="1" thickBot="1" x14ac:dyDescent="0.3">
      <c r="A240" s="92"/>
      <c r="B240" s="891"/>
      <c r="C240" s="892"/>
      <c r="D240" s="892"/>
      <c r="E240" s="892"/>
      <c r="F240" s="997"/>
      <c r="G240" s="892"/>
      <c r="H240" s="893"/>
      <c r="I240" s="92"/>
      <c r="J240" s="732"/>
    </row>
    <row r="241" spans="1:10" ht="17.25" thickTop="1" thickBot="1" x14ac:dyDescent="0.3">
      <c r="A241" s="92"/>
      <c r="B241" s="894" t="s">
        <v>278</v>
      </c>
      <c r="C241" s="895"/>
      <c r="D241" s="895"/>
      <c r="E241" s="895"/>
      <c r="F241" s="931"/>
      <c r="G241" s="1320"/>
      <c r="H241" s="1321"/>
      <c r="I241" s="92"/>
      <c r="J241" s="732"/>
    </row>
    <row r="242" spans="1:10" ht="14.25" thickTop="1" thickBot="1" x14ac:dyDescent="0.25">
      <c r="B242" s="896"/>
      <c r="C242" s="32"/>
      <c r="D242" s="32"/>
      <c r="E242" s="32"/>
      <c r="F242" s="931"/>
      <c r="G242" s="32"/>
      <c r="H242" s="897"/>
    </row>
    <row r="243" spans="1:10" ht="17.25" thickTop="1" thickBot="1" x14ac:dyDescent="0.3">
      <c r="B243" s="894" t="s">
        <v>279</v>
      </c>
      <c r="C243" s="895"/>
      <c r="D243" s="895"/>
      <c r="E243" s="895"/>
      <c r="F243" s="931"/>
      <c r="G243" s="1323"/>
      <c r="H243" s="1324"/>
    </row>
    <row r="244" spans="1:10" ht="13.5" customHeight="1" thickTop="1" thickBot="1" x14ac:dyDescent="0.25">
      <c r="B244" s="896"/>
      <c r="C244" s="32"/>
      <c r="D244" s="32"/>
      <c r="E244" s="32"/>
      <c r="F244" s="931"/>
      <c r="G244" s="32"/>
      <c r="H244" s="897"/>
    </row>
    <row r="245" spans="1:10" ht="17.25" thickTop="1" thickBot="1" x14ac:dyDescent="0.3">
      <c r="B245" s="894" t="s">
        <v>280</v>
      </c>
      <c r="C245" s="895"/>
      <c r="D245" s="895"/>
      <c r="E245" s="895"/>
      <c r="F245" s="931"/>
      <c r="G245" s="1320"/>
      <c r="H245" s="1322"/>
    </row>
    <row r="246" spans="1:10" ht="14.25" thickTop="1" thickBot="1" x14ac:dyDescent="0.25">
      <c r="B246" s="896"/>
      <c r="C246" s="32"/>
      <c r="D246" s="32"/>
      <c r="E246" s="32"/>
      <c r="F246" s="931"/>
      <c r="G246" s="32"/>
      <c r="H246" s="897"/>
    </row>
    <row r="247" spans="1:10" ht="17.25" thickTop="1" thickBot="1" x14ac:dyDescent="0.3">
      <c r="B247" s="894" t="s">
        <v>281</v>
      </c>
      <c r="C247" s="895"/>
      <c r="D247" s="895"/>
      <c r="E247" s="895"/>
      <c r="F247" s="931"/>
      <c r="G247" s="1320"/>
      <c r="H247" s="1321"/>
    </row>
    <row r="248" spans="1:10" ht="14.25" thickTop="1" thickBot="1" x14ac:dyDescent="0.25">
      <c r="B248" s="896"/>
      <c r="C248" s="32"/>
      <c r="D248" s="32"/>
      <c r="E248" s="32"/>
      <c r="F248" s="931"/>
      <c r="G248" s="32"/>
      <c r="H248" s="897"/>
    </row>
    <row r="249" spans="1:10" ht="17.25" thickTop="1" thickBot="1" x14ac:dyDescent="0.3">
      <c r="B249" s="894" t="s">
        <v>282</v>
      </c>
      <c r="F249" s="928"/>
      <c r="G249" s="1320"/>
      <c r="H249" s="1322"/>
    </row>
    <row r="250" spans="1:10" s="89" customFormat="1" ht="17.25" thickTop="1" thickBot="1" x14ac:dyDescent="0.3">
      <c r="A250" s="5"/>
      <c r="B250" s="898"/>
      <c r="C250" s="899"/>
      <c r="D250" s="899"/>
      <c r="E250" s="899"/>
      <c r="F250" s="998"/>
      <c r="G250" s="899"/>
      <c r="H250" s="900"/>
      <c r="I250" s="5"/>
      <c r="J250" s="673"/>
    </row>
    <row r="251" spans="1:10" s="91" customFormat="1" ht="15.75" thickTop="1" x14ac:dyDescent="0.2">
      <c r="A251" s="749"/>
      <c r="B251" s="5"/>
      <c r="C251" s="5"/>
      <c r="D251" s="5"/>
      <c r="E251" s="5"/>
      <c r="F251" s="928"/>
      <c r="G251" s="5"/>
      <c r="H251" s="5"/>
      <c r="I251" s="5"/>
      <c r="J251" s="673"/>
    </row>
    <row r="252" spans="1:10" s="91" customFormat="1" ht="15" x14ac:dyDescent="0.2">
      <c r="A252" s="5"/>
      <c r="B252" s="5"/>
      <c r="C252" s="5"/>
      <c r="D252" s="5"/>
      <c r="E252" s="5"/>
      <c r="F252" s="928"/>
      <c r="G252" s="5"/>
      <c r="H252" s="5"/>
      <c r="I252" s="5"/>
      <c r="J252" s="673"/>
    </row>
  </sheetData>
  <mergeCells count="6">
    <mergeCell ref="G241:H241"/>
    <mergeCell ref="G238:H238"/>
    <mergeCell ref="G243:H243"/>
    <mergeCell ref="G245:H245"/>
    <mergeCell ref="G249:H249"/>
    <mergeCell ref="G247:H247"/>
  </mergeCells>
  <phoneticPr fontId="3" type="noConversion"/>
  <printOptions horizontalCentered="1"/>
  <pageMargins left="0.5" right="0.5" top="0.4" bottom="0.6" header="0.4" footer="0.5"/>
  <pageSetup scale="87" fitToHeight="4" orientation="portrait" r:id="rId1"/>
  <headerFooter alignWithMargins="0">
    <oddFooter>&amp;L&amp;8DWM/UST - Claim 8/1/2020&amp;R&amp;8&amp;P of &amp;N</oddFooter>
  </headerFooter>
  <rowBreaks count="2" manualBreakCount="2">
    <brk id="71" max="10" man="1"/>
    <brk id="13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M59"/>
  <sheetViews>
    <sheetView topLeftCell="A25" zoomScaleNormal="100" zoomScaleSheetLayoutView="100" workbookViewId="0">
      <selection activeCell="N44" sqref="N44"/>
    </sheetView>
  </sheetViews>
  <sheetFormatPr defaultRowHeight="12.75" x14ac:dyDescent="0.2"/>
  <cols>
    <col min="1" max="1" width="6.28515625" style="5" customWidth="1"/>
    <col min="2" max="2" width="9.7109375" style="5" customWidth="1"/>
    <col min="3" max="3" width="11" style="5" customWidth="1"/>
    <col min="4" max="4" width="11.7109375" style="5" customWidth="1"/>
    <col min="5" max="5" width="10.85546875" style="5" customWidth="1"/>
    <col min="6" max="6" width="13.42578125" style="5" customWidth="1"/>
    <col min="7" max="7" width="12.140625" style="5" customWidth="1"/>
    <col min="8" max="8" width="11.85546875" style="5" customWidth="1"/>
    <col min="9" max="9" width="1.7109375" style="5" customWidth="1"/>
    <col min="10" max="10" width="12.7109375" style="5" customWidth="1"/>
    <col min="12" max="12" width="7.42578125" bestFit="1" customWidth="1"/>
  </cols>
  <sheetData>
    <row r="1" spans="1:13" ht="15.75" x14ac:dyDescent="0.25">
      <c r="A1" s="97" t="s">
        <v>283</v>
      </c>
      <c r="B1" s="121"/>
      <c r="C1" s="121"/>
      <c r="D1" s="121"/>
      <c r="E1" s="121"/>
      <c r="F1" s="121"/>
      <c r="G1" s="121"/>
      <c r="H1" s="121"/>
      <c r="I1" s="121"/>
      <c r="J1" s="121"/>
    </row>
    <row r="3" spans="1:13" s="102" customFormat="1" ht="15.75" x14ac:dyDescent="0.25">
      <c r="A3" s="122" t="s">
        <v>2</v>
      </c>
      <c r="B3" s="123"/>
      <c r="C3" s="770"/>
      <c r="D3" s="770"/>
      <c r="E3" s="771" t="str">
        <f>IF('Cost Summary Forms'!E3&gt;0,'Cost Summary Forms'!E3,"")</f>
        <v/>
      </c>
      <c r="F3" s="770"/>
      <c r="G3" s="770"/>
      <c r="H3" s="123"/>
      <c r="I3" s="124" t="s">
        <v>1</v>
      </c>
      <c r="J3" s="771" t="str">
        <f>IF('Cost Summary Forms'!J1&gt;0,'Cost Summary Forms'!J1,"")</f>
        <v/>
      </c>
      <c r="L3" s="101"/>
    </row>
    <row r="4" spans="1:13" x14ac:dyDescent="0.2">
      <c r="H4" s="32"/>
      <c r="I4" s="32"/>
    </row>
    <row r="5" spans="1:13" ht="15.75" x14ac:dyDescent="0.2">
      <c r="A5" s="143" t="s">
        <v>284</v>
      </c>
      <c r="J5" s="144" t="s">
        <v>285</v>
      </c>
    </row>
    <row r="6" spans="1:13" s="106" customFormat="1" ht="15" x14ac:dyDescent="0.25">
      <c r="A6" s="125">
        <v>1.01</v>
      </c>
      <c r="B6" s="104" t="s">
        <v>286</v>
      </c>
      <c r="C6" s="999"/>
      <c r="D6" s="999"/>
      <c r="E6" s="126"/>
      <c r="F6" s="126"/>
      <c r="G6" s="126"/>
      <c r="H6" s="126"/>
      <c r="I6" s="126"/>
      <c r="J6" s="144" t="s">
        <v>287</v>
      </c>
      <c r="K6" s="108"/>
      <c r="L6" s="114"/>
      <c r="M6" s="115"/>
    </row>
    <row r="7" spans="1:13" s="102" customFormat="1" ht="15" x14ac:dyDescent="0.25">
      <c r="A7" s="1000"/>
      <c r="B7" s="819" t="s">
        <v>288</v>
      </c>
      <c r="C7" s="905"/>
      <c r="D7" s="123"/>
      <c r="E7" s="905" t="s">
        <v>289</v>
      </c>
      <c r="F7" s="905" t="s">
        <v>290</v>
      </c>
      <c r="G7" s="905" t="s">
        <v>291</v>
      </c>
      <c r="H7" s="905" t="s">
        <v>292</v>
      </c>
      <c r="I7" s="126"/>
      <c r="J7" s="905"/>
      <c r="K7" s="108"/>
      <c r="L7" s="114"/>
      <c r="M7" s="116"/>
    </row>
    <row r="8" spans="1:13" s="106" customFormat="1" ht="15" x14ac:dyDescent="0.25">
      <c r="A8" s="1001"/>
      <c r="B8" s="117"/>
      <c r="C8" s="126"/>
      <c r="D8" s="126"/>
      <c r="E8" s="905" t="s">
        <v>293</v>
      </c>
      <c r="F8" s="905" t="s">
        <v>294</v>
      </c>
      <c r="G8" s="905" t="s">
        <v>295</v>
      </c>
      <c r="H8" s="905" t="s">
        <v>296</v>
      </c>
      <c r="I8" s="123"/>
      <c r="J8" s="905"/>
      <c r="K8" s="108"/>
      <c r="L8" s="115"/>
      <c r="M8" s="115"/>
    </row>
    <row r="9" spans="1:13" s="106" customFormat="1" ht="15" x14ac:dyDescent="0.25">
      <c r="A9" s="1001"/>
      <c r="B9" s="139" t="s">
        <v>297</v>
      </c>
      <c r="C9" s="126"/>
      <c r="D9" s="126"/>
      <c r="E9" s="109"/>
      <c r="F9" s="111"/>
      <c r="G9" s="112"/>
      <c r="H9" s="109"/>
      <c r="I9" s="126"/>
      <c r="J9" s="118">
        <v>0</v>
      </c>
      <c r="K9" s="113"/>
      <c r="L9" s="115"/>
      <c r="M9" s="115"/>
    </row>
    <row r="10" spans="1:13" s="106" customFormat="1" ht="15" x14ac:dyDescent="0.25">
      <c r="A10" s="1001"/>
      <c r="B10" s="129" t="s">
        <v>298</v>
      </c>
      <c r="C10" s="128"/>
      <c r="D10" s="126"/>
      <c r="E10" s="126"/>
      <c r="F10" s="126"/>
      <c r="G10" s="113"/>
      <c r="H10" s="126"/>
      <c r="I10" s="1002"/>
      <c r="J10" s="126"/>
    </row>
    <row r="11" spans="1:13" s="106" customFormat="1" ht="15" x14ac:dyDescent="0.25">
      <c r="A11" s="1001"/>
      <c r="B11" s="132" t="s">
        <v>299</v>
      </c>
      <c r="C11" s="130"/>
      <c r="D11" s="999"/>
      <c r="E11" s="1003"/>
      <c r="F11" s="1003"/>
      <c r="G11" s="1003"/>
      <c r="H11" s="131"/>
      <c r="I11" s="1002"/>
      <c r="J11" s="105"/>
    </row>
    <row r="12" spans="1:13" s="106" customFormat="1" ht="15" x14ac:dyDescent="0.25">
      <c r="A12" s="1001"/>
      <c r="B12" s="1004"/>
      <c r="C12" s="999"/>
      <c r="D12" s="999"/>
      <c r="E12" s="1003"/>
      <c r="F12" s="1003"/>
      <c r="G12" s="1003"/>
      <c r="H12" s="131"/>
      <c r="I12" s="1002"/>
      <c r="J12" s="105"/>
    </row>
    <row r="13" spans="1:13" s="106" customFormat="1" ht="15" x14ac:dyDescent="0.25">
      <c r="A13" s="125">
        <v>1.02</v>
      </c>
      <c r="B13" s="104" t="s">
        <v>300</v>
      </c>
      <c r="C13" s="999"/>
      <c r="D13" s="999"/>
      <c r="E13" s="1003"/>
      <c r="F13" s="1003"/>
      <c r="G13" s="1003"/>
      <c r="H13" s="134"/>
      <c r="I13" s="1002"/>
      <c r="J13" s="126"/>
    </row>
    <row r="14" spans="1:13" s="102" customFormat="1" ht="15" x14ac:dyDescent="0.25">
      <c r="A14" s="1000"/>
      <c r="B14" s="819" t="s">
        <v>1553</v>
      </c>
      <c r="C14" s="1005"/>
      <c r="D14" s="1005"/>
      <c r="E14" s="905" t="s">
        <v>289</v>
      </c>
      <c r="F14" s="905" t="s">
        <v>290</v>
      </c>
      <c r="G14" s="905" t="s">
        <v>291</v>
      </c>
      <c r="H14" s="905" t="s">
        <v>292</v>
      </c>
      <c r="I14" s="1006"/>
      <c r="J14" s="123"/>
      <c r="K14" s="101"/>
    </row>
    <row r="15" spans="1:13" s="106" customFormat="1" ht="15" x14ac:dyDescent="0.25">
      <c r="A15" s="1001"/>
      <c r="B15" s="117"/>
      <c r="C15" s="999"/>
      <c r="D15" s="999"/>
      <c r="E15" s="905" t="s">
        <v>293</v>
      </c>
      <c r="F15" s="905" t="s">
        <v>294</v>
      </c>
      <c r="G15" s="905" t="s">
        <v>295</v>
      </c>
      <c r="H15" s="905" t="s">
        <v>296</v>
      </c>
      <c r="I15" s="1002"/>
      <c r="J15" s="105"/>
    </row>
    <row r="16" spans="1:13" s="106" customFormat="1" ht="15" x14ac:dyDescent="0.25">
      <c r="A16" s="1001"/>
      <c r="B16" s="139" t="s">
        <v>297</v>
      </c>
      <c r="C16" s="126"/>
      <c r="D16" s="999"/>
      <c r="E16" s="109"/>
      <c r="F16" s="111"/>
      <c r="G16" s="112"/>
      <c r="H16" s="109"/>
      <c r="I16" s="1002"/>
      <c r="J16" s="118">
        <v>0</v>
      </c>
    </row>
    <row r="17" spans="1:11" s="106" customFormat="1" ht="15" x14ac:dyDescent="0.25">
      <c r="A17" s="1001"/>
      <c r="B17" s="129" t="s">
        <v>301</v>
      </c>
      <c r="C17" s="128"/>
      <c r="D17" s="999"/>
      <c r="E17" s="1003"/>
      <c r="F17" s="1003"/>
      <c r="G17" s="1003"/>
      <c r="H17" s="131"/>
      <c r="I17" s="1002"/>
      <c r="J17" s="105"/>
    </row>
    <row r="18" spans="1:11" s="106" customFormat="1" ht="15" x14ac:dyDescent="0.25">
      <c r="A18" s="1001"/>
      <c r="B18" s="132" t="s">
        <v>302</v>
      </c>
      <c r="C18" s="130"/>
      <c r="D18" s="999"/>
      <c r="E18" s="1003"/>
      <c r="F18" s="1003"/>
      <c r="G18" s="1003"/>
      <c r="H18" s="131"/>
      <c r="I18" s="1002"/>
      <c r="J18" s="105"/>
    </row>
    <row r="19" spans="1:11" s="106" customFormat="1" ht="15" x14ac:dyDescent="0.25">
      <c r="A19" s="1001"/>
      <c r="B19" s="819"/>
      <c r="C19" s="999"/>
      <c r="D19" s="999"/>
      <c r="E19" s="1003"/>
      <c r="F19" s="1003"/>
      <c r="G19" s="1003"/>
      <c r="H19" s="131"/>
      <c r="I19" s="1002"/>
      <c r="J19" s="105"/>
    </row>
    <row r="20" spans="1:11" s="106" customFormat="1" ht="15" x14ac:dyDescent="0.25">
      <c r="A20" s="125">
        <v>1.0249999999999999</v>
      </c>
      <c r="B20" s="104" t="s">
        <v>303</v>
      </c>
      <c r="C20" s="999"/>
      <c r="D20" s="999"/>
      <c r="E20" s="1003"/>
      <c r="F20" s="1003"/>
      <c r="G20" s="1003"/>
      <c r="H20" s="134"/>
      <c r="I20" s="1002"/>
      <c r="J20" s="120"/>
    </row>
    <row r="21" spans="1:11" s="102" customFormat="1" ht="15" x14ac:dyDescent="0.25">
      <c r="A21" s="1000"/>
      <c r="B21" s="819" t="s">
        <v>304</v>
      </c>
      <c r="C21" s="1005"/>
      <c r="D21" s="1005"/>
      <c r="E21" s="905" t="s">
        <v>289</v>
      </c>
      <c r="F21" s="905" t="s">
        <v>290</v>
      </c>
      <c r="G21" s="905" t="s">
        <v>291</v>
      </c>
      <c r="H21" s="905" t="s">
        <v>292</v>
      </c>
      <c r="I21" s="1006"/>
      <c r="J21" s="123"/>
      <c r="K21" s="101"/>
    </row>
    <row r="22" spans="1:11" s="106" customFormat="1" ht="15" x14ac:dyDescent="0.25">
      <c r="A22" s="1001"/>
      <c r="B22" s="117"/>
      <c r="C22" s="999"/>
      <c r="D22" s="999"/>
      <c r="E22" s="905" t="s">
        <v>293</v>
      </c>
      <c r="F22" s="905" t="s">
        <v>294</v>
      </c>
      <c r="G22" s="905" t="s">
        <v>295</v>
      </c>
      <c r="H22" s="905" t="s">
        <v>296</v>
      </c>
      <c r="I22" s="1002"/>
      <c r="J22" s="105"/>
    </row>
    <row r="23" spans="1:11" s="106" customFormat="1" ht="15" x14ac:dyDescent="0.25">
      <c r="A23" s="1001"/>
      <c r="B23" s="139" t="s">
        <v>297</v>
      </c>
      <c r="C23" s="126"/>
      <c r="D23" s="999"/>
      <c r="E23" s="109"/>
      <c r="F23" s="111"/>
      <c r="G23" s="112"/>
      <c r="H23" s="109"/>
      <c r="I23" s="1002"/>
      <c r="J23" s="118">
        <v>0</v>
      </c>
    </row>
    <row r="24" spans="1:11" s="106" customFormat="1" ht="15" x14ac:dyDescent="0.25">
      <c r="A24" s="1001"/>
      <c r="C24" s="128"/>
      <c r="D24" s="999"/>
      <c r="E24" s="1003"/>
      <c r="F24" s="1003"/>
      <c r="G24" s="1003"/>
      <c r="H24" s="131"/>
      <c r="I24" s="1002"/>
      <c r="J24" s="105"/>
    </row>
    <row r="25" spans="1:11" s="106" customFormat="1" ht="15" x14ac:dyDescent="0.25">
      <c r="A25" s="125">
        <v>1.05</v>
      </c>
      <c r="B25" s="104" t="s">
        <v>305</v>
      </c>
      <c r="C25" s="999"/>
      <c r="D25" s="999"/>
      <c r="E25" s="1003"/>
      <c r="F25" s="1003"/>
      <c r="G25" s="1003"/>
      <c r="H25" s="134"/>
      <c r="I25" s="1002"/>
      <c r="J25" s="102"/>
    </row>
    <row r="26" spans="1:11" s="106" customFormat="1" ht="15" x14ac:dyDescent="0.25">
      <c r="A26" s="1000"/>
      <c r="B26" s="819" t="s">
        <v>306</v>
      </c>
      <c r="C26" s="1005"/>
      <c r="D26" s="1007"/>
      <c r="E26" s="102"/>
      <c r="F26" s="102"/>
      <c r="G26" s="102"/>
      <c r="H26" s="102"/>
      <c r="I26" s="102"/>
      <c r="J26" s="123"/>
    </row>
    <row r="27" spans="1:11" s="106" customFormat="1" ht="15" x14ac:dyDescent="0.25">
      <c r="A27" s="1001"/>
      <c r="C27" s="905" t="s">
        <v>289</v>
      </c>
      <c r="D27" s="905" t="s">
        <v>307</v>
      </c>
      <c r="E27" s="905" t="s">
        <v>308</v>
      </c>
      <c r="F27" s="905" t="s">
        <v>290</v>
      </c>
      <c r="G27" s="905" t="s">
        <v>291</v>
      </c>
      <c r="H27" s="905" t="s">
        <v>292</v>
      </c>
      <c r="I27" s="1006"/>
      <c r="J27" s="105"/>
    </row>
    <row r="28" spans="1:11" s="106" customFormat="1" ht="15" x14ac:dyDescent="0.25">
      <c r="A28" s="1001"/>
      <c r="C28" s="905" t="s">
        <v>309</v>
      </c>
      <c r="D28" s="905" t="s">
        <v>310</v>
      </c>
      <c r="E28" s="905" t="s">
        <v>311</v>
      </c>
      <c r="F28" s="905" t="s">
        <v>294</v>
      </c>
      <c r="G28" s="905" t="s">
        <v>295</v>
      </c>
      <c r="H28" s="905" t="s">
        <v>296</v>
      </c>
      <c r="I28" s="1002"/>
    </row>
    <row r="29" spans="1:11" s="106" customFormat="1" ht="15" x14ac:dyDescent="0.25">
      <c r="A29" s="1001"/>
      <c r="C29" s="109"/>
      <c r="D29" s="111"/>
      <c r="E29" s="110"/>
      <c r="F29" s="111"/>
      <c r="G29" s="112"/>
      <c r="H29" s="109"/>
      <c r="I29" s="1002"/>
      <c r="J29" s="118">
        <f>(D29*E29)+(D30*E30)+(D31*E31)</f>
        <v>0</v>
      </c>
    </row>
    <row r="30" spans="1:11" s="106" customFormat="1" ht="15" x14ac:dyDescent="0.25">
      <c r="A30" s="1001"/>
      <c r="B30" s="117"/>
      <c r="C30" s="109"/>
      <c r="D30" s="111"/>
      <c r="E30" s="110"/>
      <c r="F30" s="111"/>
      <c r="G30" s="112"/>
      <c r="H30" s="109"/>
      <c r="I30" s="1002"/>
      <c r="J30" s="120"/>
    </row>
    <row r="31" spans="1:11" s="106" customFormat="1" ht="15" x14ac:dyDescent="0.25">
      <c r="A31" s="1001"/>
      <c r="B31" s="117"/>
      <c r="C31" s="109"/>
      <c r="D31" s="111"/>
      <c r="E31" s="110"/>
      <c r="F31" s="111"/>
      <c r="G31" s="112"/>
      <c r="H31" s="109"/>
      <c r="I31" s="1002"/>
      <c r="J31" s="120"/>
    </row>
    <row r="32" spans="1:11" s="106" customFormat="1" ht="15" x14ac:dyDescent="0.25">
      <c r="A32" s="1001"/>
      <c r="B32" s="139" t="s">
        <v>297</v>
      </c>
      <c r="C32" s="113"/>
      <c r="D32" s="140"/>
      <c r="E32" s="137"/>
      <c r="F32" s="113"/>
      <c r="G32" s="138"/>
      <c r="H32" s="137"/>
      <c r="I32" s="1002"/>
      <c r="J32" s="105"/>
    </row>
    <row r="33" spans="1:11" s="106" customFormat="1" ht="15" x14ac:dyDescent="0.25">
      <c r="A33" s="1001"/>
      <c r="B33" s="127" t="s">
        <v>312</v>
      </c>
      <c r="C33" s="999"/>
      <c r="D33" s="1003"/>
      <c r="E33" s="131"/>
      <c r="F33" s="1002"/>
      <c r="G33" s="135"/>
      <c r="H33" s="1003"/>
      <c r="I33" s="136"/>
      <c r="J33" s="105"/>
    </row>
    <row r="34" spans="1:11" s="102" customFormat="1" ht="15" x14ac:dyDescent="0.25">
      <c r="A34" s="1001"/>
      <c r="B34" s="127" t="s">
        <v>313</v>
      </c>
      <c r="C34" s="999"/>
      <c r="D34" s="1003"/>
      <c r="E34" s="131"/>
      <c r="F34" s="1002"/>
      <c r="G34" s="135"/>
      <c r="H34" s="1003"/>
      <c r="I34" s="136"/>
      <c r="J34" s="105"/>
      <c r="K34" s="101"/>
    </row>
    <row r="35" spans="1:11" s="106" customFormat="1" ht="15" x14ac:dyDescent="0.25">
      <c r="A35" s="1001"/>
      <c r="B35" s="127" t="s">
        <v>314</v>
      </c>
      <c r="C35" s="999"/>
      <c r="D35" s="1003"/>
      <c r="E35" s="131"/>
      <c r="F35" s="1002"/>
      <c r="G35" s="135"/>
      <c r="H35" s="1003"/>
      <c r="I35" s="136"/>
      <c r="J35" s="105"/>
    </row>
    <row r="36" spans="1:11" s="106" customFormat="1" ht="15" x14ac:dyDescent="0.25">
      <c r="A36" s="1001"/>
      <c r="B36" s="127" t="s">
        <v>315</v>
      </c>
      <c r="C36" s="999"/>
      <c r="D36" s="1003"/>
      <c r="E36" s="131"/>
      <c r="F36" s="1002"/>
      <c r="G36" s="135"/>
      <c r="H36" s="1003"/>
      <c r="I36" s="136"/>
      <c r="J36" s="105"/>
    </row>
    <row r="37" spans="1:11" s="106" customFormat="1" ht="15" x14ac:dyDescent="0.25">
      <c r="A37" s="1001"/>
      <c r="B37" s="132" t="s">
        <v>316</v>
      </c>
      <c r="C37" s="999"/>
      <c r="D37" s="1003"/>
      <c r="E37" s="131"/>
      <c r="F37" s="1002"/>
      <c r="G37" s="135"/>
      <c r="H37" s="1003"/>
      <c r="I37" s="136"/>
      <c r="J37" s="105"/>
    </row>
    <row r="38" spans="1:11" s="106" customFormat="1" ht="15" x14ac:dyDescent="0.25">
      <c r="A38" s="1001"/>
      <c r="B38" s="132"/>
      <c r="C38" s="999"/>
      <c r="D38" s="1003"/>
      <c r="E38" s="131"/>
      <c r="F38" s="1002"/>
      <c r="G38" s="135"/>
      <c r="H38" s="1003"/>
      <c r="I38" s="136"/>
      <c r="J38" s="105"/>
    </row>
    <row r="39" spans="1:11" s="106" customFormat="1" ht="15" x14ac:dyDescent="0.25">
      <c r="A39" s="125">
        <v>1.0609999999999999</v>
      </c>
      <c r="B39" s="104" t="s">
        <v>317</v>
      </c>
      <c r="C39" s="999"/>
      <c r="D39" s="1003"/>
      <c r="E39" s="131"/>
      <c r="F39" s="1002"/>
      <c r="G39" s="135"/>
      <c r="H39" s="1003"/>
      <c r="I39" s="136"/>
      <c r="J39" s="105"/>
    </row>
    <row r="40" spans="1:11" s="106" customFormat="1" ht="15" x14ac:dyDescent="0.25">
      <c r="A40" s="125"/>
      <c r="B40" s="819" t="s">
        <v>1554</v>
      </c>
      <c r="C40" s="999"/>
      <c r="D40" s="1003"/>
      <c r="E40" s="131"/>
      <c r="F40" s="1002"/>
      <c r="G40" s="905" t="s">
        <v>318</v>
      </c>
      <c r="H40" s="905" t="s">
        <v>292</v>
      </c>
      <c r="I40" s="136"/>
      <c r="J40" s="123"/>
    </row>
    <row r="41" spans="1:11" s="106" customFormat="1" ht="15" x14ac:dyDescent="0.25">
      <c r="A41" s="1000"/>
      <c r="B41" s="102"/>
      <c r="C41" s="905" t="s">
        <v>289</v>
      </c>
      <c r="D41" s="905" t="s">
        <v>319</v>
      </c>
      <c r="E41" s="905" t="s">
        <v>308</v>
      </c>
      <c r="F41" s="905" t="s">
        <v>290</v>
      </c>
      <c r="G41" s="905" t="s">
        <v>320</v>
      </c>
      <c r="H41" s="905" t="s">
        <v>296</v>
      </c>
      <c r="I41" s="1006"/>
      <c r="J41" s="105"/>
    </row>
    <row r="42" spans="1:11" s="106" customFormat="1" ht="15" x14ac:dyDescent="0.25">
      <c r="A42" s="1000"/>
      <c r="B42" s="102"/>
      <c r="C42" s="905" t="s">
        <v>309</v>
      </c>
      <c r="D42" s="905" t="s">
        <v>321</v>
      </c>
      <c r="E42" s="905" t="s">
        <v>322</v>
      </c>
      <c r="F42" s="905" t="s">
        <v>294</v>
      </c>
      <c r="G42" s="905" t="s">
        <v>295</v>
      </c>
      <c r="H42" s="915" t="s">
        <v>323</v>
      </c>
      <c r="I42" s="1002"/>
      <c r="J42" s="102"/>
    </row>
    <row r="43" spans="1:11" s="106" customFormat="1" ht="15" x14ac:dyDescent="0.25">
      <c r="A43" s="1008"/>
      <c r="C43" s="109"/>
      <c r="D43" s="141"/>
      <c r="E43" s="110"/>
      <c r="F43" s="111"/>
      <c r="G43" s="112"/>
      <c r="H43" s="109"/>
      <c r="I43" s="1002"/>
      <c r="J43" s="118">
        <f>SUM(E43:E46)</f>
        <v>0</v>
      </c>
    </row>
    <row r="44" spans="1:11" s="106" customFormat="1" ht="15" x14ac:dyDescent="0.25">
      <c r="A44" s="1008"/>
      <c r="C44" s="109"/>
      <c r="D44" s="141"/>
      <c r="E44" s="110"/>
      <c r="F44" s="111"/>
      <c r="G44" s="112"/>
      <c r="H44" s="109"/>
      <c r="I44" s="1002"/>
      <c r="J44" s="120"/>
    </row>
    <row r="45" spans="1:11" s="106" customFormat="1" ht="15" x14ac:dyDescent="0.25">
      <c r="A45" s="1008"/>
      <c r="C45" s="109"/>
      <c r="D45" s="141"/>
      <c r="E45" s="110"/>
      <c r="F45" s="111"/>
      <c r="G45" s="112"/>
      <c r="H45" s="109"/>
      <c r="I45" s="1002"/>
      <c r="J45" s="120"/>
    </row>
    <row r="46" spans="1:11" s="106" customFormat="1" ht="15" x14ac:dyDescent="0.25">
      <c r="A46" s="1008"/>
      <c r="C46" s="109"/>
      <c r="D46" s="141"/>
      <c r="E46" s="110"/>
      <c r="F46" s="111"/>
      <c r="G46" s="112"/>
      <c r="H46" s="109"/>
      <c r="I46" s="1002"/>
      <c r="J46" s="120"/>
    </row>
    <row r="47" spans="1:11" s="106" customFormat="1" ht="15" x14ac:dyDescent="0.25">
      <c r="A47" s="1008"/>
      <c r="B47" s="139" t="s">
        <v>324</v>
      </c>
      <c r="C47" s="113"/>
      <c r="D47" s="140"/>
      <c r="E47" s="137"/>
      <c r="F47" s="113"/>
      <c r="G47" s="138"/>
      <c r="H47" s="137"/>
      <c r="I47" s="1002"/>
      <c r="J47" s="105"/>
    </row>
    <row r="48" spans="1:11" s="102" customFormat="1" x14ac:dyDescent="0.2">
      <c r="A48" s="5"/>
      <c r="B48" s="139" t="s">
        <v>325</v>
      </c>
      <c r="C48" s="5"/>
      <c r="D48" s="5"/>
      <c r="E48" s="5"/>
      <c r="F48" s="5"/>
      <c r="G48" s="5"/>
      <c r="H48" s="5"/>
      <c r="I48" s="5"/>
      <c r="J48" s="5"/>
      <c r="K48" s="101"/>
    </row>
    <row r="49" spans="1:11" s="102" customFormat="1" x14ac:dyDescent="0.2">
      <c r="A49" s="5"/>
      <c r="B49" s="139" t="s">
        <v>326</v>
      </c>
      <c r="C49" s="5"/>
      <c r="D49" s="5"/>
      <c r="E49" s="5"/>
      <c r="F49" s="5"/>
      <c r="G49" s="5"/>
      <c r="H49" s="5"/>
      <c r="I49" s="5"/>
      <c r="J49" s="5"/>
      <c r="K49" s="101"/>
    </row>
    <row r="50" spans="1:11" s="106" customFormat="1" x14ac:dyDescent="0.2">
      <c r="A50" s="5"/>
      <c r="B50" s="127" t="s">
        <v>327</v>
      </c>
      <c r="C50" s="5"/>
      <c r="D50" s="5"/>
      <c r="E50" s="5"/>
      <c r="F50" s="5"/>
      <c r="G50" s="5"/>
      <c r="H50" s="5"/>
      <c r="I50" s="5"/>
      <c r="J50" s="5"/>
    </row>
    <row r="51" spans="1:11" s="106" customFormat="1" x14ac:dyDescent="0.2">
      <c r="A51" s="5"/>
      <c r="B51" s="127" t="s">
        <v>328</v>
      </c>
      <c r="C51" s="5"/>
      <c r="D51" s="5"/>
      <c r="E51" s="5"/>
      <c r="F51" s="5"/>
      <c r="G51" s="5"/>
      <c r="H51" s="5"/>
      <c r="I51" s="5"/>
      <c r="J51" s="5"/>
    </row>
    <row r="52" spans="1:11" s="106" customFormat="1" x14ac:dyDescent="0.2">
      <c r="A52" s="5"/>
      <c r="B52" s="127"/>
      <c r="C52" s="5"/>
      <c r="D52" s="5"/>
      <c r="E52" s="5"/>
      <c r="F52" s="5"/>
      <c r="G52" s="5"/>
      <c r="H52" s="5"/>
      <c r="I52" s="5"/>
      <c r="J52" s="5"/>
    </row>
    <row r="53" spans="1:11" s="106" customFormat="1" ht="12" customHeight="1" x14ac:dyDescent="0.2">
      <c r="A53" s="5"/>
      <c r="B53" s="5"/>
      <c r="C53" s="5"/>
      <c r="D53" s="5"/>
      <c r="E53" s="5"/>
      <c r="F53" s="5"/>
      <c r="G53" s="5"/>
      <c r="H53" s="5"/>
      <c r="I53" s="5"/>
      <c r="J53" s="5"/>
    </row>
    <row r="54" spans="1:11" s="106" customFormat="1" ht="12" customHeight="1" x14ac:dyDescent="0.2">
      <c r="A54" s="5"/>
      <c r="B54" s="5"/>
      <c r="C54" s="5"/>
      <c r="D54" s="5"/>
      <c r="E54" s="5"/>
      <c r="F54" s="5"/>
      <c r="G54" s="5"/>
      <c r="H54" s="5"/>
      <c r="I54" s="5"/>
      <c r="J54" s="5"/>
    </row>
    <row r="55" spans="1:11" s="106" customFormat="1" ht="12" customHeight="1" x14ac:dyDescent="0.2">
      <c r="A55" s="5"/>
      <c r="B55" s="5"/>
      <c r="C55" s="5"/>
      <c r="D55" s="5"/>
      <c r="E55" s="5"/>
      <c r="F55" s="5"/>
      <c r="G55" s="5"/>
      <c r="H55" s="5"/>
      <c r="I55" s="5"/>
      <c r="J55" s="5"/>
    </row>
    <row r="56" spans="1:11" ht="12" customHeight="1" x14ac:dyDescent="0.2"/>
    <row r="57" spans="1:11" ht="12" customHeight="1" x14ac:dyDescent="0.2"/>
    <row r="58" spans="1:11" ht="12" customHeight="1" x14ac:dyDescent="0.2"/>
    <row r="59" spans="1:11" ht="12" customHeight="1" x14ac:dyDescent="0.2"/>
  </sheetData>
  <phoneticPr fontId="3" type="noConversion"/>
  <printOptions horizontalCentered="1"/>
  <pageMargins left="0.5" right="0.5" top="0.5" bottom="0.5" header="0.4" footer="0.5"/>
  <pageSetup scale="96" orientation="portrait" r:id="rId1"/>
  <headerFooter alignWithMargins="0">
    <oddFooter>&amp;L&amp;8DWM/UST - Claim 8/1/2020&amp;R&amp;8(See also 2020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indexed="58"/>
  </sheetPr>
  <dimension ref="A1:J183"/>
  <sheetViews>
    <sheetView view="pageBreakPreview" topLeftCell="A177" zoomScale="160" zoomScaleNormal="100" zoomScaleSheetLayoutView="160" workbookViewId="0">
      <selection activeCell="A179" sqref="A179"/>
    </sheetView>
  </sheetViews>
  <sheetFormatPr defaultRowHeight="12.75" customHeight="1" x14ac:dyDescent="0.2"/>
  <cols>
    <col min="1" max="1" width="21.85546875" style="29" customWidth="1"/>
    <col min="2" max="2" width="15.140625" style="3" customWidth="1"/>
    <col min="3" max="3" width="13.140625" style="3" customWidth="1"/>
    <col min="4" max="4" width="13.42578125" style="3" customWidth="1"/>
    <col min="5" max="5" width="12.5703125" style="3" customWidth="1"/>
    <col min="6" max="6" width="16.5703125" style="3" customWidth="1"/>
    <col min="7" max="7" width="20.140625" style="3" customWidth="1"/>
    <col min="8" max="8" width="16" style="3" customWidth="1"/>
    <col min="9" max="9" width="20.140625" style="3" customWidth="1"/>
    <col min="10" max="10" width="2.85546875" style="3" customWidth="1"/>
    <col min="11" max="16384" width="9.140625" style="3"/>
  </cols>
  <sheetData>
    <row r="1" spans="1:9" s="479" customFormat="1" ht="12.75" customHeight="1" x14ac:dyDescent="0.25">
      <c r="A1" s="478" t="s">
        <v>329</v>
      </c>
      <c r="B1" s="1009"/>
      <c r="C1" s="1009"/>
      <c r="D1" s="1009"/>
      <c r="E1" s="480"/>
      <c r="F1" s="480"/>
      <c r="G1" s="821"/>
      <c r="H1" s="821"/>
      <c r="I1" s="1009"/>
    </row>
    <row r="2" spans="1:9" s="479" customFormat="1" ht="12.75" customHeight="1" x14ac:dyDescent="0.25">
      <c r="A2" s="478"/>
      <c r="B2" s="1009"/>
      <c r="C2" s="1009"/>
      <c r="D2" s="1009"/>
      <c r="E2" s="480"/>
      <c r="F2" s="480"/>
      <c r="G2" s="821"/>
      <c r="H2" s="821"/>
      <c r="I2" s="1009"/>
    </row>
    <row r="3" spans="1:9" s="479" customFormat="1" ht="12.75" customHeight="1" x14ac:dyDescent="0.25">
      <c r="A3" s="481" t="s">
        <v>330</v>
      </c>
      <c r="B3" s="1328" t="s">
        <v>331</v>
      </c>
      <c r="C3" s="1328"/>
      <c r="D3" s="1328"/>
      <c r="E3" s="1328"/>
      <c r="F3" s="1328"/>
      <c r="G3" s="1328"/>
      <c r="H3" s="1328"/>
      <c r="I3" s="1328"/>
    </row>
    <row r="4" spans="1:9" s="479" customFormat="1" ht="12.75" customHeight="1" x14ac:dyDescent="0.2">
      <c r="A4" s="1010"/>
      <c r="B4" s="1328"/>
      <c r="C4" s="1328"/>
      <c r="D4" s="1328"/>
      <c r="E4" s="1328"/>
      <c r="F4" s="1328"/>
      <c r="G4" s="1328"/>
      <c r="H4" s="1328"/>
      <c r="I4" s="1328"/>
    </row>
    <row r="5" spans="1:9" s="479" customFormat="1" ht="12.75" customHeight="1" x14ac:dyDescent="0.2">
      <c r="A5" s="1010"/>
      <c r="B5" s="1011"/>
      <c r="C5" s="1011"/>
      <c r="D5" s="1011"/>
      <c r="E5" s="1011"/>
      <c r="F5" s="1011"/>
      <c r="G5" s="1011"/>
      <c r="H5" s="1011"/>
      <c r="I5" s="1011"/>
    </row>
    <row r="6" spans="1:9" s="479" customFormat="1" ht="12.75" customHeight="1" x14ac:dyDescent="0.25">
      <c r="A6" s="481" t="s">
        <v>332</v>
      </c>
      <c r="B6" s="1329" t="s">
        <v>333</v>
      </c>
      <c r="C6" s="1330"/>
      <c r="D6" s="1330"/>
      <c r="E6" s="1330"/>
      <c r="F6" s="1330"/>
      <c r="G6" s="1330"/>
      <c r="H6" s="1330"/>
      <c r="I6" s="1330"/>
    </row>
    <row r="7" spans="1:9" s="479" customFormat="1" ht="12.75" customHeight="1" x14ac:dyDescent="0.25">
      <c r="A7" s="482"/>
      <c r="B7" s="1330"/>
      <c r="C7" s="1330"/>
      <c r="D7" s="1330"/>
      <c r="E7" s="1330"/>
      <c r="F7" s="1330"/>
      <c r="G7" s="1330"/>
      <c r="H7" s="1330"/>
      <c r="I7" s="1330"/>
    </row>
    <row r="8" spans="1:9" s="486" customFormat="1" ht="12.75" customHeight="1" x14ac:dyDescent="0.15">
      <c r="A8" s="483"/>
      <c r="B8" s="483"/>
      <c r="C8" s="483"/>
      <c r="D8" s="484"/>
      <c r="E8" s="484"/>
      <c r="F8" s="484"/>
      <c r="G8" s="483"/>
      <c r="H8" s="483"/>
      <c r="I8" s="483"/>
    </row>
    <row r="9" spans="1:9" ht="12.75" customHeight="1" x14ac:dyDescent="0.25">
      <c r="A9" s="487" t="s">
        <v>334</v>
      </c>
      <c r="B9" s="1012"/>
      <c r="C9" s="1012"/>
      <c r="D9" s="1012"/>
      <c r="E9" s="488"/>
      <c r="F9" s="488"/>
      <c r="G9" s="150"/>
      <c r="H9" s="150"/>
      <c r="I9" s="772" t="str">
        <f>IF('Cost Summary Forms'!J1&gt;0,'Cost Summary Forms'!J1,"")</f>
        <v/>
      </c>
    </row>
    <row r="10" spans="1:9" s="479" customFormat="1" ht="12.75" customHeight="1" thickBot="1" x14ac:dyDescent="0.3">
      <c r="A10" s="482"/>
      <c r="B10" s="1009"/>
      <c r="C10" s="1009"/>
      <c r="D10" s="1009"/>
      <c r="E10" s="480"/>
      <c r="F10" s="480"/>
      <c r="G10" s="821"/>
      <c r="H10" s="821"/>
      <c r="I10" s="489" t="s">
        <v>335</v>
      </c>
    </row>
    <row r="11" spans="1:9" ht="12.75" customHeight="1" thickTop="1" x14ac:dyDescent="0.25">
      <c r="A11" s="490" t="s">
        <v>336</v>
      </c>
      <c r="B11" s="491"/>
      <c r="C11" s="1013"/>
      <c r="D11" s="1013"/>
      <c r="E11" s="1013"/>
      <c r="F11" s="1013"/>
      <c r="G11" s="492"/>
      <c r="H11" s="828"/>
      <c r="I11" s="1014"/>
    </row>
    <row r="12" spans="1:9" ht="12.75" customHeight="1" x14ac:dyDescent="0.25">
      <c r="A12" s="493"/>
      <c r="B12" s="18"/>
      <c r="C12" s="2"/>
      <c r="D12" s="2"/>
      <c r="E12" s="2"/>
      <c r="F12" s="2"/>
      <c r="G12" s="494"/>
      <c r="H12" s="829"/>
      <c r="I12" s="1015"/>
    </row>
    <row r="13" spans="1:9" ht="12.75" customHeight="1" x14ac:dyDescent="0.2">
      <c r="A13" s="2"/>
      <c r="B13" s="1016" t="s">
        <v>337</v>
      </c>
      <c r="C13" s="1334"/>
      <c r="D13" s="1334"/>
      <c r="E13" s="1335"/>
      <c r="F13" s="1335"/>
      <c r="G13" s="1333"/>
      <c r="H13" s="1333"/>
      <c r="I13" s="830" t="s">
        <v>338</v>
      </c>
    </row>
    <row r="14" spans="1:9" ht="12.75" customHeight="1" x14ac:dyDescent="0.2">
      <c r="A14" s="1017"/>
      <c r="B14" s="1017"/>
      <c r="C14" s="1332" t="s">
        <v>339</v>
      </c>
      <c r="D14" s="1332"/>
      <c r="E14" s="1332" t="s">
        <v>340</v>
      </c>
      <c r="F14" s="1332"/>
      <c r="G14" s="1332" t="s">
        <v>341</v>
      </c>
      <c r="H14" s="1332"/>
      <c r="I14" s="742" t="s">
        <v>342</v>
      </c>
    </row>
    <row r="15" spans="1:9" ht="12.75" customHeight="1" x14ac:dyDescent="0.2">
      <c r="A15" s="1018"/>
      <c r="B15" s="1018"/>
      <c r="C15" s="495"/>
      <c r="D15" s="495"/>
      <c r="E15" s="495"/>
      <c r="F15" s="495"/>
      <c r="G15" s="495"/>
      <c r="H15" s="496"/>
      <c r="I15" s="1018"/>
    </row>
    <row r="16" spans="1:9" ht="12.75" customHeight="1" x14ac:dyDescent="0.25">
      <c r="A16" s="497" t="s">
        <v>1681</v>
      </c>
      <c r="B16" s="498"/>
      <c r="C16" s="1019"/>
      <c r="D16" s="1020"/>
      <c r="E16" s="1020"/>
      <c r="F16" s="1020"/>
      <c r="G16" s="1021"/>
      <c r="H16" s="1022"/>
      <c r="I16" s="1023"/>
    </row>
    <row r="17" spans="1:10" ht="12.75" customHeight="1" x14ac:dyDescent="0.25">
      <c r="A17" s="497"/>
      <c r="B17" s="498"/>
      <c r="C17" s="1019"/>
      <c r="D17" s="1020"/>
      <c r="E17" s="1020"/>
      <c r="F17" s="1020"/>
      <c r="G17" s="1021"/>
      <c r="H17" s="1022"/>
      <c r="I17" s="1023"/>
      <c r="J17" s="1"/>
    </row>
    <row r="18" spans="1:10" s="148" customFormat="1" ht="15" x14ac:dyDescent="0.25">
      <c r="A18" s="1298" t="s">
        <v>1682</v>
      </c>
    </row>
    <row r="19" spans="1:10" s="148" customFormat="1" ht="3.75" customHeight="1" x14ac:dyDescent="0.2">
      <c r="A19" s="1285"/>
    </row>
    <row r="20" spans="1:10" s="148" customFormat="1" ht="11.25" x14ac:dyDescent="0.2">
      <c r="D20" s="1285" t="s">
        <v>541</v>
      </c>
      <c r="E20" s="1285" t="s">
        <v>1628</v>
      </c>
      <c r="F20" s="1285" t="s">
        <v>1683</v>
      </c>
      <c r="G20" s="1285" t="s">
        <v>1684</v>
      </c>
      <c r="H20" s="1285" t="s">
        <v>1192</v>
      </c>
      <c r="I20" s="1285" t="s">
        <v>457</v>
      </c>
    </row>
    <row r="21" spans="1:10" s="148" customFormat="1" ht="11.25" x14ac:dyDescent="0.2">
      <c r="D21" s="1285" t="s">
        <v>351</v>
      </c>
      <c r="E21" s="1285" t="s">
        <v>1629</v>
      </c>
      <c r="F21" s="1285" t="s">
        <v>1685</v>
      </c>
      <c r="G21" s="1285" t="s">
        <v>1686</v>
      </c>
      <c r="H21" s="1285" t="s">
        <v>1431</v>
      </c>
      <c r="I21" s="1285" t="s">
        <v>378</v>
      </c>
    </row>
    <row r="22" spans="1:10" s="148" customFormat="1" x14ac:dyDescent="0.2">
      <c r="A22" s="1299" t="s">
        <v>1624</v>
      </c>
      <c r="B22" s="1300"/>
      <c r="C22" s="1301" t="s">
        <v>1687</v>
      </c>
      <c r="D22" s="1101"/>
      <c r="E22" s="1101"/>
      <c r="F22" s="1302"/>
      <c r="G22" s="834"/>
      <c r="H22" s="824"/>
      <c r="I22" s="834"/>
    </row>
    <row r="23" spans="1:10" s="148" customFormat="1" ht="11.25" x14ac:dyDescent="0.2">
      <c r="A23" s="1303" t="s">
        <v>1702</v>
      </c>
      <c r="B23" s="1304">
        <f>E42</f>
        <v>0</v>
      </c>
      <c r="C23" s="1301" t="s">
        <v>1688</v>
      </c>
      <c r="D23" s="1101"/>
      <c r="E23" s="1101"/>
      <c r="F23" s="1302"/>
      <c r="G23" s="834"/>
      <c r="H23" s="824"/>
      <c r="I23" s="834"/>
    </row>
    <row r="24" spans="1:10" s="148" customFormat="1" ht="11.25" x14ac:dyDescent="0.2">
      <c r="C24" s="1301" t="s">
        <v>1689</v>
      </c>
      <c r="D24" s="1101"/>
      <c r="E24" s="1101"/>
      <c r="F24" s="1302"/>
      <c r="G24" s="834"/>
      <c r="H24" s="824"/>
      <c r="I24" s="834"/>
    </row>
    <row r="25" spans="1:10" s="148" customFormat="1" ht="11.25" x14ac:dyDescent="0.2">
      <c r="C25" s="1301" t="s">
        <v>1690</v>
      </c>
      <c r="D25" s="1101"/>
      <c r="E25" s="1101"/>
      <c r="F25" s="1302"/>
      <c r="G25" s="834"/>
      <c r="H25" s="824"/>
      <c r="I25" s="834"/>
    </row>
    <row r="26" spans="1:10" s="148" customFormat="1" x14ac:dyDescent="0.2">
      <c r="A26" s="1305" t="s">
        <v>1691</v>
      </c>
      <c r="B26" s="1306"/>
      <c r="C26" s="1301" t="s">
        <v>1692</v>
      </c>
      <c r="D26" s="1101"/>
      <c r="E26" s="1101"/>
      <c r="F26" s="1302"/>
      <c r="G26" s="834"/>
      <c r="H26" s="824"/>
      <c r="I26" s="834"/>
    </row>
    <row r="27" spans="1:10" s="148" customFormat="1" ht="11.25" x14ac:dyDescent="0.2">
      <c r="A27" s="1307" t="s">
        <v>1627</v>
      </c>
      <c r="B27" s="1308">
        <f>141*(B23^0.5)</f>
        <v>0</v>
      </c>
      <c r="C27" s="1301" t="s">
        <v>1693</v>
      </c>
      <c r="D27" s="1101"/>
      <c r="E27" s="1101"/>
      <c r="F27" s="1302"/>
      <c r="G27" s="834"/>
      <c r="H27" s="824"/>
      <c r="I27" s="834"/>
    </row>
    <row r="28" spans="1:10" s="148" customFormat="1" ht="11.25" x14ac:dyDescent="0.2">
      <c r="C28" s="1301" t="s">
        <v>1694</v>
      </c>
      <c r="D28" s="1101"/>
      <c r="E28" s="1101"/>
      <c r="F28" s="1302"/>
      <c r="G28" s="834"/>
      <c r="H28" s="824"/>
      <c r="I28" s="834"/>
    </row>
    <row r="29" spans="1:10" s="148" customFormat="1" ht="11.25" x14ac:dyDescent="0.2">
      <c r="C29" s="1301" t="s">
        <v>1695</v>
      </c>
      <c r="D29" s="1101"/>
      <c r="E29" s="1101"/>
      <c r="F29" s="1302"/>
      <c r="G29" s="834"/>
      <c r="H29" s="824"/>
      <c r="I29" s="834"/>
    </row>
    <row r="30" spans="1:10" s="148" customFormat="1" x14ac:dyDescent="0.2">
      <c r="A30" s="1309" t="str">
        <f>IF(AND(I33&gt;0,B27&gt;0),IF(I33&gt;B27,"Claim Exceeds Maximum Allowance",""),"")</f>
        <v/>
      </c>
      <c r="C30" s="1301" t="s">
        <v>1696</v>
      </c>
      <c r="D30" s="1101"/>
      <c r="E30" s="1101"/>
      <c r="F30" s="1302"/>
      <c r="G30" s="834"/>
      <c r="H30" s="824"/>
      <c r="I30" s="834"/>
    </row>
    <row r="31" spans="1:10" s="148" customFormat="1" ht="11.25" x14ac:dyDescent="0.2">
      <c r="C31" s="1301" t="s">
        <v>1697</v>
      </c>
      <c r="D31" s="1101"/>
      <c r="E31" s="1101"/>
      <c r="F31" s="1302"/>
      <c r="G31" s="834"/>
      <c r="H31" s="824"/>
      <c r="I31" s="834"/>
    </row>
    <row r="32" spans="1:10" s="148" customFormat="1" ht="4.5" customHeight="1" thickBot="1" x14ac:dyDescent="0.25"/>
    <row r="33" spans="1:10" s="148" customFormat="1" ht="15.75" thickBot="1" x14ac:dyDescent="0.3">
      <c r="A33" s="403"/>
      <c r="H33" s="1310" t="s">
        <v>1698</v>
      </c>
      <c r="I33" s="1036">
        <f>SUM(I22:I31)</f>
        <v>0</v>
      </c>
    </row>
    <row r="34" spans="1:10" s="486" customFormat="1" ht="6.75" customHeight="1" x14ac:dyDescent="0.15">
      <c r="A34" s="1311"/>
      <c r="H34" s="1312"/>
      <c r="I34" s="1313"/>
    </row>
    <row r="35" spans="1:10" s="148" customFormat="1" ht="11.25" x14ac:dyDescent="0.2">
      <c r="A35" s="1314" t="s">
        <v>1699</v>
      </c>
      <c r="B35" s="1315"/>
      <c r="C35" s="1316"/>
      <c r="D35" s="1316"/>
      <c r="E35" s="1316"/>
    </row>
    <row r="36" spans="1:10" s="148" customFormat="1" ht="11.25" x14ac:dyDescent="0.2">
      <c r="A36" s="1314" t="s">
        <v>1700</v>
      </c>
      <c r="B36" s="1315"/>
      <c r="C36" s="1316"/>
      <c r="D36" s="1316"/>
      <c r="E36" s="1316"/>
    </row>
    <row r="37" spans="1:10" s="148" customFormat="1" ht="11.25" x14ac:dyDescent="0.2">
      <c r="A37" s="1291" t="s">
        <v>1701</v>
      </c>
      <c r="C37" s="854"/>
      <c r="D37" s="1026"/>
      <c r="E37" s="826"/>
      <c r="F37" s="826"/>
      <c r="G37" s="1317"/>
      <c r="H37" s="854"/>
      <c r="I37" s="1026"/>
    </row>
    <row r="38" spans="1:10" s="148" customFormat="1" ht="11.25" x14ac:dyDescent="0.2">
      <c r="A38" s="1291"/>
      <c r="C38" s="854"/>
      <c r="D38" s="1026"/>
      <c r="E38" s="826"/>
      <c r="F38" s="826"/>
      <c r="G38" s="1317"/>
      <c r="H38" s="854"/>
      <c r="I38" s="1026"/>
    </row>
    <row r="39" spans="1:10" s="148" customFormat="1" ht="11.25" x14ac:dyDescent="0.2">
      <c r="A39" s="1291"/>
      <c r="C39" s="854"/>
      <c r="D39" s="1026"/>
      <c r="E39" s="826"/>
      <c r="F39" s="826"/>
      <c r="G39" s="1317"/>
      <c r="H39" s="854"/>
      <c r="I39" s="1026"/>
    </row>
    <row r="40" spans="1:10" ht="12.75" customHeight="1" x14ac:dyDescent="0.25">
      <c r="A40" s="1284" t="s">
        <v>1668</v>
      </c>
      <c r="B40" s="1"/>
      <c r="C40" s="1285"/>
      <c r="D40" s="1285" t="s">
        <v>344</v>
      </c>
      <c r="E40" s="1285" t="s">
        <v>345</v>
      </c>
      <c r="F40" s="1286" t="s">
        <v>346</v>
      </c>
      <c r="G40" s="1285" t="s">
        <v>347</v>
      </c>
      <c r="H40" s="1287" t="s">
        <v>348</v>
      </c>
      <c r="I40" s="501" t="s">
        <v>349</v>
      </c>
      <c r="J40" s="1"/>
    </row>
    <row r="41" spans="1:10" ht="12.75" customHeight="1" x14ac:dyDescent="0.2">
      <c r="A41" s="1325" t="s">
        <v>1669</v>
      </c>
      <c r="B41" s="1325"/>
      <c r="C41" s="1325"/>
      <c r="D41" s="1285" t="s">
        <v>351</v>
      </c>
      <c r="E41" s="1288" t="s">
        <v>1670</v>
      </c>
      <c r="F41" s="1289" t="s">
        <v>353</v>
      </c>
      <c r="G41" s="1286" t="s">
        <v>354</v>
      </c>
      <c r="H41" s="1290" t="s">
        <v>355</v>
      </c>
      <c r="I41" s="505" t="s">
        <v>356</v>
      </c>
      <c r="J41" s="1"/>
    </row>
    <row r="42" spans="1:10" ht="12.75" customHeight="1" x14ac:dyDescent="0.2">
      <c r="A42" s="1325"/>
      <c r="B42" s="1325"/>
      <c r="C42" s="1325"/>
      <c r="D42" s="831"/>
      <c r="E42" s="1024"/>
      <c r="F42" s="834"/>
      <c r="G42" s="824"/>
      <c r="H42" s="886" t="s">
        <v>1671</v>
      </c>
      <c r="I42" s="1025">
        <f>E42*F42</f>
        <v>0</v>
      </c>
      <c r="J42" s="1"/>
    </row>
    <row r="43" spans="1:10" ht="12.75" customHeight="1" x14ac:dyDescent="0.2">
      <c r="A43" s="1291"/>
      <c r="B43" s="1291"/>
      <c r="C43" s="1291"/>
      <c r="D43" s="1026"/>
      <c r="E43" s="1026"/>
      <c r="F43" s="826"/>
      <c r="G43" s="826"/>
      <c r="H43" s="826"/>
      <c r="I43" s="826"/>
      <c r="J43" s="1"/>
    </row>
    <row r="44" spans="1:10" ht="12.75" customHeight="1" x14ac:dyDescent="0.2">
      <c r="A44" s="418"/>
      <c r="B44" s="1"/>
      <c r="C44" s="419"/>
      <c r="D44" s="854"/>
      <c r="E44" s="1026"/>
      <c r="F44" s="826"/>
      <c r="G44" s="1"/>
      <c r="H44" s="736"/>
      <c r="I44" s="1292"/>
      <c r="J44" s="1028"/>
    </row>
    <row r="45" spans="1:10" ht="12.75" customHeight="1" x14ac:dyDescent="0.25">
      <c r="A45" s="497" t="s">
        <v>343</v>
      </c>
      <c r="B45" s="1"/>
      <c r="C45" s="499"/>
      <c r="D45" s="499" t="s">
        <v>344</v>
      </c>
      <c r="E45" s="499" t="s">
        <v>345</v>
      </c>
      <c r="F45" s="331" t="s">
        <v>346</v>
      </c>
      <c r="G45" s="499" t="s">
        <v>347</v>
      </c>
      <c r="H45" s="500" t="s">
        <v>348</v>
      </c>
      <c r="I45" s="501" t="s">
        <v>349</v>
      </c>
      <c r="J45" s="1"/>
    </row>
    <row r="46" spans="1:10" ht="12.75" customHeight="1" x14ac:dyDescent="0.2">
      <c r="A46" s="1325" t="s">
        <v>350</v>
      </c>
      <c r="B46" s="1325"/>
      <c r="C46" s="1325"/>
      <c r="D46" s="499" t="s">
        <v>351</v>
      </c>
      <c r="E46" s="502" t="s">
        <v>352</v>
      </c>
      <c r="F46" s="503" t="s">
        <v>353</v>
      </c>
      <c r="G46" s="331" t="s">
        <v>354</v>
      </c>
      <c r="H46" s="504" t="s">
        <v>355</v>
      </c>
      <c r="I46" s="505" t="s">
        <v>356</v>
      </c>
      <c r="J46" s="1"/>
    </row>
    <row r="47" spans="1:10" ht="12.75" customHeight="1" x14ac:dyDescent="0.2">
      <c r="A47" s="1325"/>
      <c r="B47" s="1325"/>
      <c r="C47" s="1325"/>
      <c r="D47" s="831"/>
      <c r="E47" s="1024"/>
      <c r="F47" s="834"/>
      <c r="G47" s="824"/>
      <c r="H47" s="886" t="s">
        <v>357</v>
      </c>
      <c r="I47" s="1025">
        <f>E47*F47</f>
        <v>0</v>
      </c>
      <c r="J47" s="1"/>
    </row>
    <row r="48" spans="1:10" s="422" customFormat="1" ht="12.75" customHeight="1" x14ac:dyDescent="0.2">
      <c r="A48" s="418"/>
      <c r="B48" s="1"/>
      <c r="C48" s="419"/>
      <c r="D48" s="854"/>
      <c r="E48" s="1026"/>
      <c r="F48" s="826"/>
      <c r="G48" s="826"/>
      <c r="H48" s="826"/>
      <c r="I48" s="507"/>
      <c r="J48" s="1028"/>
    </row>
    <row r="49" spans="1:10" ht="12.75" customHeight="1" x14ac:dyDescent="0.2">
      <c r="A49" s="418"/>
      <c r="B49" s="1"/>
      <c r="C49" s="419"/>
      <c r="D49" s="854"/>
      <c r="E49" s="1026"/>
      <c r="F49" s="860"/>
      <c r="G49" s="1027"/>
      <c r="H49" s="420"/>
      <c r="I49" s="421"/>
      <c r="J49" s="1"/>
    </row>
    <row r="50" spans="1:10" s="336" customFormat="1" ht="12.75" customHeight="1" x14ac:dyDescent="0.25">
      <c r="A50" s="1284" t="s">
        <v>1674</v>
      </c>
      <c r="B50" s="1"/>
      <c r="C50" s="1285"/>
      <c r="D50" s="1285" t="s">
        <v>344</v>
      </c>
      <c r="E50" s="1285" t="s">
        <v>345</v>
      </c>
      <c r="F50" s="1286" t="s">
        <v>346</v>
      </c>
      <c r="G50" s="1285" t="s">
        <v>347</v>
      </c>
      <c r="H50" s="1287" t="s">
        <v>348</v>
      </c>
      <c r="I50" s="501" t="s">
        <v>349</v>
      </c>
    </row>
    <row r="51" spans="1:10" s="336" customFormat="1" ht="12.75" customHeight="1" x14ac:dyDescent="0.2">
      <c r="A51" s="1325" t="s">
        <v>1675</v>
      </c>
      <c r="B51" s="1325"/>
      <c r="C51" s="1325"/>
      <c r="D51" s="1285" t="s">
        <v>351</v>
      </c>
      <c r="E51" s="1288" t="s">
        <v>358</v>
      </c>
      <c r="F51" s="1289" t="s">
        <v>353</v>
      </c>
      <c r="G51" s="1286" t="s">
        <v>354</v>
      </c>
      <c r="H51" s="1290" t="s">
        <v>355</v>
      </c>
      <c r="I51" s="505" t="s">
        <v>356</v>
      </c>
    </row>
    <row r="52" spans="1:10" s="514" customFormat="1" ht="12.75" customHeight="1" x14ac:dyDescent="0.2">
      <c r="A52" s="1325"/>
      <c r="B52" s="1325"/>
      <c r="C52" s="1325"/>
      <c r="D52" s="831"/>
      <c r="E52" s="1024"/>
      <c r="F52" s="834"/>
      <c r="G52" s="824"/>
      <c r="H52" s="886" t="s">
        <v>1676</v>
      </c>
      <c r="I52" s="1025">
        <f>E52*F52</f>
        <v>0</v>
      </c>
    </row>
    <row r="53" spans="1:10" s="514" customFormat="1" ht="12.75" customHeight="1" x14ac:dyDescent="0.2">
      <c r="A53" s="1224"/>
      <c r="B53" s="1224"/>
      <c r="C53" s="1224"/>
      <c r="D53" s="1294"/>
      <c r="E53" s="1295"/>
      <c r="F53" s="826"/>
      <c r="G53" s="825"/>
      <c r="H53" s="1296"/>
      <c r="I53" s="1297"/>
    </row>
    <row r="54" spans="1:10" s="514" customFormat="1" ht="12.75" customHeight="1" x14ac:dyDescent="0.2">
      <c r="A54" s="1224"/>
      <c r="B54" s="1224"/>
      <c r="C54" s="1224"/>
      <c r="D54" s="1294"/>
      <c r="E54" s="1295"/>
      <c r="F54" s="826"/>
      <c r="G54" s="825"/>
      <c r="H54" s="1296"/>
      <c r="I54" s="1297"/>
    </row>
    <row r="55" spans="1:10" s="514" customFormat="1" ht="12.75" customHeight="1" x14ac:dyDescent="0.25">
      <c r="A55" s="1284" t="s">
        <v>1673</v>
      </c>
      <c r="B55" s="1"/>
      <c r="C55" s="1285"/>
      <c r="D55" s="1285" t="s">
        <v>344</v>
      </c>
      <c r="E55" s="1285" t="s">
        <v>345</v>
      </c>
      <c r="F55" s="1286" t="s">
        <v>346</v>
      </c>
      <c r="G55" s="1285" t="s">
        <v>347</v>
      </c>
      <c r="H55" s="1287" t="s">
        <v>348</v>
      </c>
      <c r="I55" s="501" t="s">
        <v>349</v>
      </c>
    </row>
    <row r="56" spans="1:10" s="422" customFormat="1" ht="12.75" customHeight="1" x14ac:dyDescent="0.2">
      <c r="A56" s="1325" t="s">
        <v>1672</v>
      </c>
      <c r="B56" s="1325"/>
      <c r="C56" s="1325"/>
      <c r="D56" s="1285" t="s">
        <v>351</v>
      </c>
      <c r="E56" s="1288" t="s">
        <v>358</v>
      </c>
      <c r="F56" s="1289" t="s">
        <v>353</v>
      </c>
      <c r="G56" s="1286" t="s">
        <v>354</v>
      </c>
      <c r="H56" s="1290" t="s">
        <v>355</v>
      </c>
      <c r="I56" s="505" t="s">
        <v>356</v>
      </c>
      <c r="J56" s="1028"/>
    </row>
    <row r="57" spans="1:10" s="422" customFormat="1" ht="12.75" customHeight="1" x14ac:dyDescent="0.2">
      <c r="A57" s="1325"/>
      <c r="B57" s="1325"/>
      <c r="C57" s="1325"/>
      <c r="D57" s="831"/>
      <c r="E57" s="1024"/>
      <c r="F57" s="834"/>
      <c r="G57" s="824"/>
      <c r="H57" s="886" t="s">
        <v>1677</v>
      </c>
      <c r="I57" s="1025">
        <f>E57*F57</f>
        <v>0</v>
      </c>
    </row>
    <row r="58" spans="1:10" s="422" customFormat="1" ht="12.75" customHeight="1" x14ac:dyDescent="0.2">
      <c r="A58" s="418"/>
      <c r="B58" s="1"/>
      <c r="C58" s="419"/>
      <c r="D58" s="854"/>
      <c r="E58" s="1026"/>
      <c r="F58" s="826"/>
      <c r="G58" s="826"/>
      <c r="H58" s="826"/>
      <c r="I58" s="507"/>
    </row>
    <row r="59" spans="1:10" s="422" customFormat="1" ht="12.75" customHeight="1" x14ac:dyDescent="0.2">
      <c r="A59" s="1293" t="s">
        <v>1678</v>
      </c>
      <c r="B59" s="1"/>
      <c r="C59" s="419"/>
      <c r="D59" s="854"/>
      <c r="E59" s="1026"/>
      <c r="F59" s="826"/>
      <c r="G59" s="826"/>
      <c r="H59" s="826"/>
      <c r="I59" s="507"/>
    </row>
    <row r="60" spans="1:10" s="422" customFormat="1" ht="12.75" customHeight="1" x14ac:dyDescent="0.2">
      <c r="A60" s="510" t="s">
        <v>1679</v>
      </c>
      <c r="B60" s="336"/>
      <c r="C60" s="511"/>
      <c r="D60" s="512"/>
      <c r="E60" s="513"/>
      <c r="F60" s="336"/>
      <c r="G60" s="336"/>
      <c r="H60" s="336"/>
      <c r="I60" s="336"/>
    </row>
    <row r="61" spans="1:10" s="422" customFormat="1" ht="12.75" customHeight="1" x14ac:dyDescent="0.2">
      <c r="A61" s="510" t="s">
        <v>1680</v>
      </c>
      <c r="B61" s="336"/>
      <c r="C61" s="511"/>
      <c r="D61" s="512"/>
      <c r="E61" s="513"/>
      <c r="F61" s="336"/>
      <c r="G61" s="336"/>
      <c r="H61" s="336"/>
      <c r="I61" s="336"/>
    </row>
    <row r="62" spans="1:10" ht="21.75" customHeight="1" x14ac:dyDescent="0.2">
      <c r="A62" s="510" t="s">
        <v>359</v>
      </c>
      <c r="B62" s="336"/>
      <c r="C62" s="511"/>
      <c r="D62" s="512"/>
      <c r="E62" s="513"/>
      <c r="F62" s="336"/>
      <c r="G62" s="336"/>
      <c r="H62" s="336"/>
      <c r="I62" s="336"/>
    </row>
    <row r="63" spans="1:10" ht="21.75" customHeight="1" x14ac:dyDescent="0.2">
      <c r="A63" s="337" t="s">
        <v>1559</v>
      </c>
      <c r="B63" s="336"/>
      <c r="C63" s="511"/>
      <c r="D63" s="512"/>
      <c r="E63" s="336"/>
      <c r="F63" s="336"/>
      <c r="G63" s="336"/>
      <c r="H63" s="336"/>
      <c r="I63" s="336"/>
    </row>
    <row r="64" spans="1:10" ht="12.75" customHeight="1" thickBot="1" x14ac:dyDescent="0.25">
      <c r="A64" s="337"/>
      <c r="B64" s="336"/>
      <c r="C64" s="511"/>
      <c r="D64" s="512"/>
      <c r="E64" s="336"/>
      <c r="F64" s="336"/>
      <c r="G64" s="336"/>
      <c r="H64" s="336"/>
      <c r="I64" s="336"/>
    </row>
    <row r="65" spans="1:10" s="423" customFormat="1" ht="12.75" customHeight="1" thickTop="1" x14ac:dyDescent="0.25">
      <c r="A65" s="490" t="s">
        <v>360</v>
      </c>
      <c r="B65" s="491"/>
      <c r="C65" s="1013"/>
      <c r="D65" s="1013"/>
      <c r="E65" s="1013"/>
      <c r="F65" s="521" t="s">
        <v>361</v>
      </c>
      <c r="G65" s="1032" t="s">
        <v>362</v>
      </c>
      <c r="H65" s="1032" t="s">
        <v>363</v>
      </c>
      <c r="I65" s="1033" t="s">
        <v>364</v>
      </c>
    </row>
    <row r="66" spans="1:10" ht="12.75" customHeight="1" x14ac:dyDescent="0.2">
      <c r="A66" s="506" t="s">
        <v>365</v>
      </c>
      <c r="B66" s="18"/>
      <c r="C66" s="2"/>
      <c r="D66" s="2"/>
      <c r="E66" s="2"/>
      <c r="F66" s="522" t="s">
        <v>366</v>
      </c>
      <c r="G66" s="1034" t="s">
        <v>367</v>
      </c>
      <c r="H66" s="1034" t="s">
        <v>368</v>
      </c>
      <c r="I66" s="1035" t="s">
        <v>369</v>
      </c>
    </row>
    <row r="67" spans="1:10" ht="12.75" customHeight="1" x14ac:dyDescent="0.2">
      <c r="A67" s="506" t="s">
        <v>370</v>
      </c>
      <c r="B67" s="523"/>
      <c r="C67" s="389"/>
      <c r="D67" s="389"/>
      <c r="E67" s="389"/>
      <c r="F67" s="509" t="s">
        <v>371</v>
      </c>
      <c r="G67" s="829"/>
      <c r="H67" s="829"/>
      <c r="I67" s="829"/>
    </row>
    <row r="68" spans="1:10" ht="12.75" customHeight="1" x14ac:dyDescent="0.2">
      <c r="A68" s="523"/>
      <c r="B68" s="523"/>
      <c r="C68" s="389"/>
      <c r="D68" s="389"/>
      <c r="E68" s="389"/>
      <c r="F68" s="389"/>
      <c r="G68" s="389"/>
      <c r="H68" s="829"/>
      <c r="I68" s="829"/>
    </row>
    <row r="69" spans="1:10" ht="12.75" customHeight="1" x14ac:dyDescent="0.25">
      <c r="A69" s="497" t="s">
        <v>372</v>
      </c>
      <c r="B69" s="2"/>
      <c r="C69" s="499"/>
      <c r="D69" s="1020"/>
      <c r="E69" s="1020"/>
      <c r="F69" s="1020"/>
      <c r="G69" s="524"/>
      <c r="H69" s="524"/>
      <c r="I69" s="1017"/>
    </row>
    <row r="70" spans="1:10" ht="12.75" customHeight="1" x14ac:dyDescent="0.25">
      <c r="A70" s="497"/>
      <c r="B70" s="2"/>
      <c r="C70" s="499"/>
      <c r="D70" s="1020"/>
      <c r="E70" s="1020"/>
      <c r="F70" s="1020"/>
      <c r="G70" s="524"/>
      <c r="H70" s="524"/>
      <c r="I70" s="1017"/>
    </row>
    <row r="71" spans="1:10" ht="12.75" customHeight="1" x14ac:dyDescent="0.2">
      <c r="A71" s="525" t="s">
        <v>373</v>
      </c>
      <c r="B71" s="526" t="s">
        <v>374</v>
      </c>
      <c r="C71" s="527" t="s">
        <v>375</v>
      </c>
      <c r="D71" s="499" t="s">
        <v>376</v>
      </c>
      <c r="E71" s="499" t="s">
        <v>377</v>
      </c>
      <c r="F71" s="499" t="s">
        <v>378</v>
      </c>
      <c r="G71" s="499" t="s">
        <v>379</v>
      </c>
      <c r="H71" s="500" t="s">
        <v>380</v>
      </c>
      <c r="I71" s="501" t="s">
        <v>381</v>
      </c>
    </row>
    <row r="72" spans="1:10" ht="12.75" customHeight="1" x14ac:dyDescent="0.2">
      <c r="A72" s="528" t="s">
        <v>382</v>
      </c>
      <c r="B72" s="529" t="s">
        <v>383</v>
      </c>
      <c r="C72" s="530" t="s">
        <v>384</v>
      </c>
      <c r="D72" s="499" t="s">
        <v>289</v>
      </c>
      <c r="E72" s="499" t="s">
        <v>385</v>
      </c>
      <c r="F72" s="331" t="s">
        <v>386</v>
      </c>
      <c r="G72" s="331" t="s">
        <v>387</v>
      </c>
      <c r="H72" s="531" t="s">
        <v>388</v>
      </c>
      <c r="I72" s="505" t="s">
        <v>389</v>
      </c>
    </row>
    <row r="73" spans="1:10" ht="12.75" customHeight="1" x14ac:dyDescent="0.2">
      <c r="A73" s="848" t="s">
        <v>390</v>
      </c>
      <c r="B73" s="532" t="s">
        <v>391</v>
      </c>
      <c r="C73" s="849">
        <v>350</v>
      </c>
      <c r="D73" s="850"/>
      <c r="E73" s="851"/>
      <c r="F73" s="834"/>
      <c r="G73" s="824"/>
      <c r="H73" s="852">
        <v>36</v>
      </c>
      <c r="I73" s="834">
        <f>E73*F73</f>
        <v>0</v>
      </c>
    </row>
    <row r="74" spans="1:10" ht="12.75" customHeight="1" x14ac:dyDescent="0.2">
      <c r="A74" s="848" t="s">
        <v>392</v>
      </c>
      <c r="B74" s="533" t="s">
        <v>393</v>
      </c>
      <c r="C74" s="849">
        <v>370</v>
      </c>
      <c r="D74" s="850"/>
      <c r="E74" s="851"/>
      <c r="F74" s="834"/>
      <c r="G74" s="824"/>
      <c r="H74" s="852">
        <v>65</v>
      </c>
      <c r="I74" s="834">
        <f>E74*F74</f>
        <v>0</v>
      </c>
    </row>
    <row r="75" spans="1:10" ht="12.75" customHeight="1" x14ac:dyDescent="0.2">
      <c r="A75" s="848" t="s">
        <v>364</v>
      </c>
      <c r="B75" s="532" t="s">
        <v>394</v>
      </c>
      <c r="C75" s="849">
        <v>360</v>
      </c>
      <c r="D75" s="850"/>
      <c r="E75" s="851"/>
      <c r="F75" s="834"/>
      <c r="G75" s="824"/>
      <c r="H75" s="852">
        <v>38</v>
      </c>
      <c r="I75" s="834">
        <f>E75*F75</f>
        <v>0</v>
      </c>
      <c r="J75" s="1"/>
    </row>
    <row r="76" spans="1:10" ht="21.75" customHeight="1" x14ac:dyDescent="0.2">
      <c r="A76" s="848" t="s">
        <v>395</v>
      </c>
      <c r="B76" s="534" t="s">
        <v>396</v>
      </c>
      <c r="C76" s="849">
        <v>424</v>
      </c>
      <c r="D76" s="850"/>
      <c r="E76" s="851"/>
      <c r="F76" s="834"/>
      <c r="G76" s="824"/>
      <c r="H76" s="852">
        <v>24</v>
      </c>
      <c r="I76" s="834">
        <f>E76*F76</f>
        <v>0</v>
      </c>
      <c r="J76" s="1"/>
    </row>
    <row r="77" spans="1:10" s="423" customFormat="1" ht="12.75" customHeight="1" x14ac:dyDescent="0.2">
      <c r="A77" s="848" t="s">
        <v>397</v>
      </c>
      <c r="B77" s="532" t="s">
        <v>398</v>
      </c>
      <c r="C77" s="849">
        <v>409</v>
      </c>
      <c r="D77" s="850"/>
      <c r="E77" s="851"/>
      <c r="F77" s="834"/>
      <c r="G77" s="824"/>
      <c r="H77" s="852">
        <v>79</v>
      </c>
      <c r="I77" s="834">
        <f>E77*F77</f>
        <v>0</v>
      </c>
      <c r="J77" s="823"/>
    </row>
    <row r="78" spans="1:10" s="515" customFormat="1" ht="12.75" customHeight="1" x14ac:dyDescent="0.2">
      <c r="A78" s="848" t="s">
        <v>1557</v>
      </c>
      <c r="B78" s="534" t="s">
        <v>1556</v>
      </c>
      <c r="C78" s="849" t="s">
        <v>1556</v>
      </c>
      <c r="D78" s="850"/>
      <c r="E78" s="851"/>
      <c r="F78" s="834"/>
      <c r="G78" s="824"/>
      <c r="H78" s="852">
        <v>45</v>
      </c>
      <c r="I78" s="834">
        <f t="shared" ref="I78" si="0">E78*F78</f>
        <v>0</v>
      </c>
      <c r="J78" s="863"/>
    </row>
    <row r="79" spans="1:10" s="515" customFormat="1" ht="12.75" customHeight="1" thickBot="1" x14ac:dyDescent="0.3">
      <c r="A79" s="535"/>
      <c r="B79" s="853"/>
      <c r="C79" s="854"/>
      <c r="D79" s="855"/>
      <c r="E79" s="826"/>
      <c r="F79" s="856"/>
      <c r="G79" s="856"/>
      <c r="H79" s="811" t="s">
        <v>1703</v>
      </c>
      <c r="I79" s="1318">
        <f>I77</f>
        <v>0</v>
      </c>
      <c r="J79" s="863"/>
    </row>
    <row r="80" spans="1:10" s="423" customFormat="1" ht="12.75" customHeight="1" thickBot="1" x14ac:dyDescent="0.3">
      <c r="A80" s="1331" t="s">
        <v>399</v>
      </c>
      <c r="B80" s="1331"/>
      <c r="C80" s="1331"/>
      <c r="D80" s="1331"/>
      <c r="E80" s="1331"/>
      <c r="F80" s="1331"/>
      <c r="G80" s="536"/>
      <c r="H80" s="811" t="s">
        <v>400</v>
      </c>
      <c r="I80" s="1036">
        <f>SUM(I73:I79)</f>
        <v>0</v>
      </c>
      <c r="J80" s="823"/>
    </row>
    <row r="81" spans="1:10" ht="12.75" customHeight="1" x14ac:dyDescent="0.2">
      <c r="A81" s="1327" t="s">
        <v>401</v>
      </c>
      <c r="B81" s="1327"/>
      <c r="C81" s="1327"/>
      <c r="D81" s="1327"/>
      <c r="E81" s="1327"/>
      <c r="F81" s="1327"/>
      <c r="G81" s="1327"/>
      <c r="H81" s="1327"/>
      <c r="I81" s="1327"/>
      <c r="J81" s="1"/>
    </row>
    <row r="82" spans="1:10" ht="12.75" customHeight="1" x14ac:dyDescent="0.2">
      <c r="A82" s="902"/>
      <c r="B82" s="902"/>
      <c r="C82" s="902"/>
      <c r="D82" s="902"/>
      <c r="E82" s="902"/>
      <c r="F82" s="902"/>
      <c r="G82" s="902"/>
      <c r="H82" s="902"/>
      <c r="I82" s="902"/>
      <c r="J82" s="1"/>
    </row>
    <row r="83" spans="1:10" s="422" customFormat="1" ht="12.75" customHeight="1" x14ac:dyDescent="0.2">
      <c r="A83" s="1030"/>
      <c r="B83" s="1031"/>
      <c r="C83" s="860"/>
      <c r="D83" s="860"/>
      <c r="E83" s="823"/>
      <c r="F83" s="1030"/>
      <c r="G83" s="1031"/>
      <c r="H83" s="860"/>
      <c r="I83" s="860"/>
      <c r="J83" s="1028"/>
    </row>
    <row r="84" spans="1:10" s="320" customFormat="1" ht="12.75" customHeight="1" x14ac:dyDescent="0.25">
      <c r="A84" s="497" t="s">
        <v>402</v>
      </c>
      <c r="B84" s="2"/>
      <c r="C84" s="499"/>
      <c r="D84" s="1020"/>
      <c r="E84" s="1020"/>
      <c r="F84" s="1020"/>
      <c r="G84" s="524"/>
      <c r="H84" s="524"/>
      <c r="I84" s="1017"/>
      <c r="J84" s="389"/>
    </row>
    <row r="85" spans="1:10" s="422" customFormat="1" ht="12.75" customHeight="1" x14ac:dyDescent="0.25">
      <c r="A85" s="497"/>
      <c r="B85" s="2"/>
      <c r="C85" s="499"/>
      <c r="D85" s="1020"/>
      <c r="E85" s="1020"/>
      <c r="F85" s="1020"/>
      <c r="G85" s="524"/>
      <c r="H85" s="524"/>
      <c r="I85" s="1017"/>
      <c r="J85" s="1028"/>
    </row>
    <row r="86" spans="1:10" s="422" customFormat="1" ht="12.75" customHeight="1" x14ac:dyDescent="0.2">
      <c r="A86" s="525" t="s">
        <v>373</v>
      </c>
      <c r="B86" s="526" t="s">
        <v>374</v>
      </c>
      <c r="C86" s="527" t="s">
        <v>375</v>
      </c>
      <c r="D86" s="499" t="s">
        <v>376</v>
      </c>
      <c r="E86" s="499" t="s">
        <v>377</v>
      </c>
      <c r="F86" s="499" t="s">
        <v>378</v>
      </c>
      <c r="G86" s="499" t="s">
        <v>379</v>
      </c>
      <c r="H86" s="500" t="s">
        <v>380</v>
      </c>
      <c r="I86" s="501" t="s">
        <v>381</v>
      </c>
      <c r="J86" s="1028"/>
    </row>
    <row r="87" spans="1:10" s="422" customFormat="1" ht="12.75" customHeight="1" x14ac:dyDescent="0.2">
      <c r="A87" s="528" t="s">
        <v>403</v>
      </c>
      <c r="B87" s="529" t="s">
        <v>383</v>
      </c>
      <c r="C87" s="530" t="s">
        <v>384</v>
      </c>
      <c r="D87" s="499" t="s">
        <v>289</v>
      </c>
      <c r="E87" s="499" t="s">
        <v>404</v>
      </c>
      <c r="F87" s="331" t="s">
        <v>386</v>
      </c>
      <c r="G87" s="331" t="s">
        <v>387</v>
      </c>
      <c r="H87" s="531" t="s">
        <v>388</v>
      </c>
      <c r="I87" s="505" t="s">
        <v>389</v>
      </c>
      <c r="J87" s="1028"/>
    </row>
    <row r="88" spans="1:10" s="422" customFormat="1" ht="12.75" customHeight="1" x14ac:dyDescent="0.2">
      <c r="A88" s="848" t="s">
        <v>405</v>
      </c>
      <c r="B88" s="532" t="s">
        <v>398</v>
      </c>
      <c r="C88" s="849">
        <v>409</v>
      </c>
      <c r="D88" s="850"/>
      <c r="E88" s="851"/>
      <c r="F88" s="834"/>
      <c r="G88" s="824"/>
      <c r="H88" s="852">
        <v>79</v>
      </c>
      <c r="I88" s="834">
        <f>E88*F88</f>
        <v>0</v>
      </c>
      <c r="J88" s="1028"/>
    </row>
    <row r="89" spans="1:10" s="422" customFormat="1" ht="12.75" customHeight="1" x14ac:dyDescent="0.2">
      <c r="A89" s="848" t="s">
        <v>406</v>
      </c>
      <c r="B89" s="533" t="s">
        <v>407</v>
      </c>
      <c r="C89" s="849">
        <v>410</v>
      </c>
      <c r="D89" s="850"/>
      <c r="E89" s="851"/>
      <c r="F89" s="834"/>
      <c r="G89" s="824"/>
      <c r="H89" s="852">
        <v>176</v>
      </c>
      <c r="I89" s="834">
        <f>E89*F89</f>
        <v>0</v>
      </c>
      <c r="J89" s="1028"/>
    </row>
    <row r="90" spans="1:10" s="422" customFormat="1" ht="12.75" customHeight="1" x14ac:dyDescent="0.2">
      <c r="A90" s="848" t="s">
        <v>405</v>
      </c>
      <c r="B90" s="532" t="s">
        <v>408</v>
      </c>
      <c r="C90" s="849">
        <v>421</v>
      </c>
      <c r="D90" s="850"/>
      <c r="E90" s="851"/>
      <c r="F90" s="834"/>
      <c r="G90" s="824"/>
      <c r="H90" s="852">
        <v>54</v>
      </c>
      <c r="I90" s="834">
        <f>E90*F90</f>
        <v>0</v>
      </c>
      <c r="J90" s="1028"/>
    </row>
    <row r="91" spans="1:10" s="422" customFormat="1" ht="12.75" customHeight="1" x14ac:dyDescent="0.2">
      <c r="A91" s="848" t="s">
        <v>406</v>
      </c>
      <c r="B91" s="532" t="s">
        <v>409</v>
      </c>
      <c r="C91" s="849">
        <v>422</v>
      </c>
      <c r="D91" s="850"/>
      <c r="E91" s="851"/>
      <c r="F91" s="834"/>
      <c r="G91" s="824"/>
      <c r="H91" s="852">
        <v>94</v>
      </c>
      <c r="I91" s="834">
        <f>E91*F91</f>
        <v>0</v>
      </c>
      <c r="J91" s="1028"/>
    </row>
    <row r="92" spans="1:10" s="422" customFormat="1" ht="12.75" customHeight="1" x14ac:dyDescent="0.2">
      <c r="A92" s="848" t="s">
        <v>395</v>
      </c>
      <c r="B92" s="534" t="s">
        <v>396</v>
      </c>
      <c r="C92" s="849">
        <v>424</v>
      </c>
      <c r="D92" s="850"/>
      <c r="E92" s="851"/>
      <c r="F92" s="834"/>
      <c r="G92" s="824"/>
      <c r="H92" s="852">
        <v>24</v>
      </c>
      <c r="I92" s="834">
        <f>E92*F92</f>
        <v>0</v>
      </c>
      <c r="J92" s="1028"/>
    </row>
    <row r="93" spans="1:10" s="422" customFormat="1" ht="12.75" customHeight="1" x14ac:dyDescent="0.2">
      <c r="A93" s="848" t="s">
        <v>1557</v>
      </c>
      <c r="B93" s="534" t="s">
        <v>1556</v>
      </c>
      <c r="C93" s="849" t="s">
        <v>1556</v>
      </c>
      <c r="D93" s="850"/>
      <c r="E93" s="851"/>
      <c r="F93" s="834"/>
      <c r="G93" s="824"/>
      <c r="H93" s="852">
        <v>45</v>
      </c>
      <c r="I93" s="834">
        <f t="shared" ref="I93" si="1">E93*F93</f>
        <v>0</v>
      </c>
      <c r="J93" s="1028"/>
    </row>
    <row r="94" spans="1:10" s="422" customFormat="1" ht="12.75" customHeight="1" x14ac:dyDescent="0.25">
      <c r="A94" s="535"/>
      <c r="B94" s="853"/>
      <c r="C94" s="854"/>
      <c r="D94" s="855"/>
      <c r="E94" s="826"/>
      <c r="F94" s="856"/>
      <c r="G94" s="856"/>
      <c r="H94" s="811" t="s">
        <v>1703</v>
      </c>
      <c r="I94" s="1318">
        <f>I92</f>
        <v>0</v>
      </c>
      <c r="J94" s="1028"/>
    </row>
    <row r="95" spans="1:10" s="546" customFormat="1" ht="12.75" customHeight="1" thickBot="1" x14ac:dyDescent="0.25">
      <c r="A95" s="535"/>
      <c r="B95" s="853"/>
      <c r="C95" s="854"/>
      <c r="D95" s="855"/>
      <c r="E95" s="826"/>
      <c r="F95" s="856"/>
      <c r="G95" s="856"/>
      <c r="H95" s="857"/>
      <c r="I95" s="858"/>
      <c r="J95" s="1040"/>
    </row>
    <row r="96" spans="1:10" s="423" customFormat="1" ht="12.75" customHeight="1" thickBot="1" x14ac:dyDescent="0.3">
      <c r="A96" s="1327" t="s">
        <v>1704</v>
      </c>
      <c r="B96" s="1327"/>
      <c r="C96" s="1327"/>
      <c r="D96" s="1327"/>
      <c r="E96" s="1327"/>
      <c r="F96" s="1327"/>
      <c r="G96" s="1020"/>
      <c r="H96" s="811" t="s">
        <v>410</v>
      </c>
      <c r="I96" s="1036">
        <f>SUM(I88:I92)</f>
        <v>0</v>
      </c>
      <c r="J96" s="520" t="s">
        <v>426</v>
      </c>
    </row>
    <row r="97" spans="1:10" s="423" customFormat="1" ht="12.75" customHeight="1" x14ac:dyDescent="0.2">
      <c r="A97" s="537"/>
      <c r="B97" s="1027"/>
      <c r="C97" s="1027"/>
      <c r="D97" s="59"/>
      <c r="E97" s="59"/>
      <c r="F97" s="59"/>
      <c r="G97" s="1027"/>
      <c r="H97" s="420"/>
      <c r="I97" s="421"/>
      <c r="J97" s="823"/>
    </row>
    <row r="98" spans="1:10" s="423" customFormat="1" ht="12.75" customHeight="1" x14ac:dyDescent="0.2">
      <c r="A98" s="1326" t="s">
        <v>411</v>
      </c>
      <c r="B98" s="1326"/>
      <c r="C98" s="1326"/>
      <c r="D98" s="1326"/>
      <c r="E98" s="1326"/>
      <c r="F98" s="1326"/>
      <c r="G98" s="1326"/>
      <c r="H98" s="1326"/>
      <c r="I98" s="1326"/>
      <c r="J98" s="823"/>
    </row>
    <row r="99" spans="1:10" s="423" customFormat="1" ht="12.75" customHeight="1" x14ac:dyDescent="0.2">
      <c r="A99" s="901"/>
      <c r="B99" s="901"/>
      <c r="C99" s="901"/>
      <c r="D99" s="901"/>
      <c r="E99" s="901"/>
      <c r="F99" s="901"/>
      <c r="G99" s="901"/>
      <c r="H99" s="901"/>
      <c r="I99" s="901"/>
      <c r="J99" s="823"/>
    </row>
    <row r="100" spans="1:10" s="423" customFormat="1" ht="12.75" customHeight="1" thickBot="1" x14ac:dyDescent="0.25">
      <c r="A100" s="537"/>
      <c r="B100" s="1027"/>
      <c r="C100" s="1027"/>
      <c r="D100" s="59"/>
      <c r="E100" s="59"/>
      <c r="F100" s="59"/>
      <c r="G100" s="1027"/>
      <c r="H100" s="1027"/>
      <c r="I100" s="1027"/>
      <c r="J100" s="823"/>
    </row>
    <row r="101" spans="1:10" ht="12.75" customHeight="1" thickTop="1" x14ac:dyDescent="0.25">
      <c r="A101" s="490" t="s">
        <v>412</v>
      </c>
      <c r="B101" s="491"/>
      <c r="C101" s="1013"/>
      <c r="D101" s="1013"/>
      <c r="E101" s="1013"/>
      <c r="F101" s="1013"/>
      <c r="G101" s="492"/>
      <c r="H101" s="492"/>
      <c r="I101" s="492"/>
      <c r="J101" s="1"/>
    </row>
    <row r="102" spans="1:10" s="423" customFormat="1" ht="12.75" customHeight="1" x14ac:dyDescent="0.25">
      <c r="A102" s="493"/>
      <c r="B102" s="18"/>
      <c r="C102" s="2"/>
      <c r="D102" s="2"/>
      <c r="E102" s="2"/>
      <c r="F102" s="538"/>
      <c r="G102" s="859"/>
      <c r="H102" s="539"/>
      <c r="I102" s="507"/>
      <c r="J102" s="823"/>
    </row>
    <row r="103" spans="1:10" s="320" customFormat="1" ht="12.75" customHeight="1" x14ac:dyDescent="0.2">
      <c r="A103" s="863"/>
      <c r="B103" s="1028"/>
      <c r="C103" s="540"/>
      <c r="D103" s="508"/>
      <c r="E103" s="508"/>
      <c r="F103" s="508"/>
      <c r="G103" s="861"/>
      <c r="H103" s="540"/>
      <c r="I103" s="508"/>
      <c r="J103" s="148"/>
    </row>
    <row r="104" spans="1:10" s="320" customFormat="1" ht="12.75" customHeight="1" x14ac:dyDescent="0.25">
      <c r="A104" s="813" t="s">
        <v>413</v>
      </c>
      <c r="B104" s="860"/>
      <c r="C104" s="539"/>
      <c r="D104" s="507"/>
      <c r="E104" s="507"/>
      <c r="F104" s="507"/>
      <c r="G104" s="827"/>
      <c r="H104" s="540"/>
      <c r="I104" s="862"/>
      <c r="J104" s="148"/>
    </row>
    <row r="105" spans="1:10" s="320" customFormat="1" ht="12.75" customHeight="1" x14ac:dyDescent="0.25">
      <c r="A105" s="579" t="s">
        <v>414</v>
      </c>
      <c r="B105" s="1028"/>
      <c r="C105" s="823"/>
      <c r="D105" s="508"/>
      <c r="E105" s="508"/>
      <c r="F105" s="508"/>
      <c r="G105" s="861"/>
      <c r="H105" s="1028"/>
      <c r="I105" s="541" t="s">
        <v>415</v>
      </c>
      <c r="J105" s="148"/>
    </row>
    <row r="106" spans="1:10" ht="12.75" customHeight="1" x14ac:dyDescent="0.2">
      <c r="A106" s="863"/>
      <c r="B106" s="864"/>
      <c r="C106" s="540"/>
      <c r="D106" s="508"/>
      <c r="E106" s="508"/>
      <c r="F106" s="508"/>
      <c r="G106" s="861"/>
      <c r="H106" s="540"/>
      <c r="I106" s="508"/>
      <c r="J106" s="1"/>
    </row>
    <row r="107" spans="1:10" ht="12.75" customHeight="1" x14ac:dyDescent="0.2">
      <c r="A107" s="813" t="s">
        <v>416</v>
      </c>
      <c r="B107" s="860"/>
      <c r="C107" s="823"/>
      <c r="D107" s="508"/>
      <c r="E107" s="508"/>
      <c r="F107" s="508"/>
      <c r="G107" s="544" t="s">
        <v>417</v>
      </c>
      <c r="H107" s="1037"/>
      <c r="I107" s="1028"/>
    </row>
    <row r="108" spans="1:10" ht="12.75" customHeight="1" x14ac:dyDescent="0.2">
      <c r="A108" s="579" t="s">
        <v>418</v>
      </c>
      <c r="B108" s="1028"/>
      <c r="C108" s="540"/>
      <c r="D108" s="508"/>
      <c r="E108" s="508"/>
      <c r="F108" s="508"/>
      <c r="G108" s="861"/>
      <c r="H108" s="540"/>
      <c r="I108" s="508"/>
    </row>
    <row r="109" spans="1:10" ht="12.75" customHeight="1" x14ac:dyDescent="0.2">
      <c r="A109" s="542" t="s">
        <v>419</v>
      </c>
      <c r="B109" s="860"/>
      <c r="C109" s="823"/>
      <c r="D109" s="508"/>
      <c r="E109" s="508"/>
      <c r="F109" s="508"/>
      <c r="G109" s="544" t="s">
        <v>420</v>
      </c>
      <c r="H109" s="1037"/>
      <c r="I109" s="1028"/>
    </row>
    <row r="110" spans="1:10" ht="12.75" customHeight="1" x14ac:dyDescent="0.2">
      <c r="A110" s="579" t="s">
        <v>421</v>
      </c>
      <c r="B110" s="1028"/>
      <c r="C110" s="823"/>
      <c r="D110" s="508"/>
      <c r="E110" s="508"/>
      <c r="F110" s="508"/>
      <c r="G110" s="544" t="s">
        <v>422</v>
      </c>
      <c r="H110" s="1037"/>
      <c r="I110" s="516" t="s">
        <v>423</v>
      </c>
    </row>
    <row r="111" spans="1:10" ht="12.75" customHeight="1" x14ac:dyDescent="0.2">
      <c r="A111" s="543"/>
      <c r="B111" s="860"/>
      <c r="C111" s="823"/>
      <c r="D111" s="508"/>
      <c r="E111" s="508"/>
      <c r="F111" s="508"/>
      <c r="G111" s="544" t="s">
        <v>155</v>
      </c>
      <c r="H111" s="1037"/>
      <c r="I111" s="1028"/>
    </row>
    <row r="112" spans="1:10" ht="12.75" customHeight="1" thickBot="1" x14ac:dyDescent="0.25">
      <c r="A112" s="543"/>
      <c r="B112" s="860"/>
      <c r="C112" s="823"/>
      <c r="D112" s="508"/>
      <c r="E112" s="508"/>
      <c r="F112" s="508"/>
      <c r="G112" s="1028"/>
      <c r="H112" s="1028"/>
      <c r="I112" s="1028"/>
    </row>
    <row r="113" spans="1:9" ht="12.75" customHeight="1" thickBot="1" x14ac:dyDescent="0.3">
      <c r="A113" s="543"/>
      <c r="B113" s="860"/>
      <c r="C113" s="823"/>
      <c r="D113" s="508"/>
      <c r="E113" s="508"/>
      <c r="F113" s="508"/>
      <c r="G113" s="861"/>
      <c r="H113" s="545" t="s">
        <v>424</v>
      </c>
      <c r="I113" s="1036">
        <f>SUM(H107:H112)</f>
        <v>0</v>
      </c>
    </row>
    <row r="114" spans="1:9" ht="12.75" customHeight="1" x14ac:dyDescent="0.25">
      <c r="A114" s="543"/>
      <c r="B114" s="860"/>
      <c r="C114" s="823"/>
      <c r="D114" s="508"/>
      <c r="E114" s="508"/>
      <c r="F114" s="1028"/>
      <c r="G114" s="1027"/>
      <c r="H114" s="1038"/>
      <c r="I114" s="541" t="s">
        <v>425</v>
      </c>
    </row>
    <row r="115" spans="1:9" ht="12.75" customHeight="1" x14ac:dyDescent="0.2">
      <c r="A115" s="813"/>
      <c r="B115" s="1039"/>
      <c r="C115" s="1040"/>
      <c r="D115" s="1041"/>
      <c r="E115" s="1041"/>
      <c r="F115" s="1041"/>
      <c r="G115" s="1042"/>
      <c r="H115" s="1040"/>
      <c r="I115" s="1040"/>
    </row>
    <row r="116" spans="1:9" ht="12.75" customHeight="1" thickBot="1" x14ac:dyDescent="0.25">
      <c r="A116" s="624"/>
      <c r="B116" s="1043"/>
      <c r="C116" s="1043"/>
      <c r="D116" s="625"/>
      <c r="E116" s="625"/>
      <c r="F116" s="625"/>
      <c r="G116" s="1043"/>
      <c r="H116" s="633"/>
      <c r="I116" s="842"/>
    </row>
    <row r="117" spans="1:9" s="336" customFormat="1" ht="12.75" customHeight="1" thickTop="1" x14ac:dyDescent="0.2">
      <c r="A117" s="537"/>
      <c r="B117" s="1027"/>
      <c r="C117" s="1027"/>
      <c r="D117" s="59"/>
      <c r="E117" s="59"/>
      <c r="F117" s="59"/>
      <c r="G117" s="1027"/>
      <c r="H117" s="420"/>
      <c r="I117" s="421"/>
    </row>
    <row r="118" spans="1:9" ht="12.75" customHeight="1" x14ac:dyDescent="0.2">
      <c r="A118" s="537"/>
      <c r="B118" s="1027"/>
      <c r="C118" s="1027"/>
      <c r="D118" s="59"/>
      <c r="E118" s="59"/>
      <c r="F118" s="59"/>
      <c r="G118" s="1027"/>
      <c r="H118" s="420"/>
      <c r="I118" s="421"/>
    </row>
    <row r="119" spans="1:9" ht="12.75" customHeight="1" x14ac:dyDescent="0.2">
      <c r="A119" s="537"/>
      <c r="B119" s="1027"/>
      <c r="C119" s="1027"/>
      <c r="D119" s="59"/>
      <c r="E119" s="59"/>
      <c r="F119" s="59"/>
      <c r="G119" s="1027"/>
      <c r="H119" s="420"/>
      <c r="I119" s="421"/>
    </row>
    <row r="120" spans="1:9" ht="12.75" customHeight="1" thickBot="1" x14ac:dyDescent="0.25">
      <c r="A120" s="537"/>
      <c r="B120" s="1027"/>
      <c r="C120" s="1027"/>
      <c r="D120" s="59"/>
      <c r="E120" s="59"/>
      <c r="F120" s="59"/>
      <c r="G120" s="1027"/>
      <c r="H120" s="420"/>
      <c r="I120" s="421"/>
    </row>
    <row r="121" spans="1:9" s="320" customFormat="1" ht="12.75" customHeight="1" thickTop="1" x14ac:dyDescent="0.25">
      <c r="A121" s="490" t="s">
        <v>427</v>
      </c>
      <c r="B121" s="491"/>
      <c r="C121" s="1013"/>
      <c r="D121" s="1013"/>
      <c r="E121" s="1013"/>
      <c r="F121" s="1013"/>
      <c r="G121" s="492"/>
      <c r="H121" s="828"/>
      <c r="I121" s="1014"/>
    </row>
    <row r="122" spans="1:9" ht="12.75" customHeight="1" x14ac:dyDescent="0.2">
      <c r="A122" s="1030"/>
      <c r="B122" s="1031"/>
      <c r="C122" s="860"/>
      <c r="D122" s="860"/>
      <c r="E122" s="823"/>
      <c r="F122" s="1030"/>
      <c r="G122" s="1031"/>
      <c r="H122" s="860"/>
      <c r="I122" s="860"/>
    </row>
    <row r="123" spans="1:9" ht="12.75" customHeight="1" x14ac:dyDescent="0.2">
      <c r="A123" s="547" t="s">
        <v>428</v>
      </c>
      <c r="B123" s="826"/>
      <c r="C123" s="539"/>
      <c r="D123" s="507"/>
      <c r="E123" s="507"/>
      <c r="F123" s="507"/>
      <c r="G123" s="827"/>
      <c r="H123" s="539"/>
      <c r="I123" s="507"/>
    </row>
    <row r="124" spans="1:9" ht="12.75" customHeight="1" x14ac:dyDescent="0.2">
      <c r="A124" s="547" t="s">
        <v>429</v>
      </c>
      <c r="B124" s="826"/>
      <c r="C124" s="539"/>
      <c r="D124" s="507"/>
      <c r="E124" s="507"/>
      <c r="F124" s="507"/>
      <c r="G124" s="827"/>
      <c r="H124" s="539"/>
      <c r="I124" s="507"/>
    </row>
    <row r="125" spans="1:9" ht="12.75" customHeight="1" x14ac:dyDescent="0.2">
      <c r="A125" s="548"/>
      <c r="B125" s="826"/>
      <c r="C125" s="539"/>
      <c r="D125" s="507"/>
      <c r="E125" s="507"/>
      <c r="F125" s="507"/>
      <c r="G125" s="827"/>
      <c r="H125" s="539"/>
      <c r="I125" s="549"/>
    </row>
    <row r="126" spans="1:9" ht="12.75" customHeight="1" x14ac:dyDescent="0.2">
      <c r="A126" s="18" t="s">
        <v>430</v>
      </c>
      <c r="B126" s="2"/>
      <c r="C126" s="2"/>
      <c r="D126" s="18"/>
      <c r="E126" s="251"/>
      <c r="F126" s="551" t="s">
        <v>431</v>
      </c>
      <c r="G126" s="551" t="s">
        <v>432</v>
      </c>
      <c r="H126" s="551" t="s">
        <v>433</v>
      </c>
      <c r="I126" s="505" t="s">
        <v>434</v>
      </c>
    </row>
    <row r="127" spans="1:9" ht="12.75" customHeight="1" x14ac:dyDescent="0.2">
      <c r="A127" s="812" t="s">
        <v>435</v>
      </c>
      <c r="B127" s="2"/>
      <c r="C127" s="2"/>
      <c r="D127" s="18"/>
      <c r="E127" s="550" t="s">
        <v>436</v>
      </c>
      <c r="F127" s="824"/>
      <c r="G127" s="1044"/>
      <c r="H127" s="1045"/>
      <c r="I127" s="1045">
        <f>G127*H127</f>
        <v>0</v>
      </c>
    </row>
    <row r="128" spans="1:9" ht="12.75" customHeight="1" x14ac:dyDescent="0.2">
      <c r="A128" s="812" t="s">
        <v>437</v>
      </c>
      <c r="B128" s="2"/>
      <c r="C128" s="2"/>
      <c r="D128" s="18"/>
      <c r="E128" s="550" t="s">
        <v>438</v>
      </c>
      <c r="F128" s="824"/>
      <c r="G128" s="1044"/>
      <c r="H128" s="1045"/>
      <c r="I128" s="1045">
        <f>G128*H128</f>
        <v>0</v>
      </c>
    </row>
    <row r="129" spans="1:10" ht="12.75" customHeight="1" x14ac:dyDescent="0.2">
      <c r="A129" s="812" t="s">
        <v>439</v>
      </c>
      <c r="B129" s="2"/>
      <c r="C129" s="2"/>
      <c r="D129" s="18"/>
      <c r="E129" s="550" t="s">
        <v>440</v>
      </c>
      <c r="F129" s="824"/>
      <c r="G129" s="1044"/>
      <c r="H129" s="1045"/>
      <c r="I129" s="1045">
        <f>G129*H129</f>
        <v>0</v>
      </c>
    </row>
    <row r="130" spans="1:10" ht="12.75" customHeight="1" x14ac:dyDescent="0.2">
      <c r="A130" s="2"/>
      <c r="B130" s="2"/>
      <c r="C130" s="2"/>
      <c r="D130" s="18"/>
      <c r="E130" s="251"/>
      <c r="F130" s="1"/>
      <c r="G130" s="2"/>
      <c r="H130" s="2"/>
      <c r="I130" s="1046"/>
    </row>
    <row r="131" spans="1:10" ht="12.75" customHeight="1" x14ac:dyDescent="0.2">
      <c r="A131" s="18" t="s">
        <v>441</v>
      </c>
      <c r="B131" s="2"/>
      <c r="C131" s="2"/>
      <c r="D131" s="18"/>
      <c r="E131" s="251"/>
      <c r="F131" s="551" t="s">
        <v>431</v>
      </c>
      <c r="G131" s="551" t="s">
        <v>432</v>
      </c>
      <c r="H131" s="551" t="s">
        <v>433</v>
      </c>
      <c r="I131" s="505" t="s">
        <v>434</v>
      </c>
    </row>
    <row r="132" spans="1:10" ht="12.75" customHeight="1" x14ac:dyDescent="0.2">
      <c r="A132" s="812" t="s">
        <v>442</v>
      </c>
      <c r="B132" s="2"/>
      <c r="C132" s="2"/>
      <c r="D132" s="18"/>
      <c r="E132" s="550" t="s">
        <v>443</v>
      </c>
      <c r="F132" s="824"/>
      <c r="G132" s="1044"/>
      <c r="H132" s="1045"/>
      <c r="I132" s="1045">
        <f>G132*H132</f>
        <v>0</v>
      </c>
    </row>
    <row r="133" spans="1:10" ht="12.75" customHeight="1" x14ac:dyDescent="0.2">
      <c r="A133" s="812" t="s">
        <v>444</v>
      </c>
      <c r="B133" s="2"/>
      <c r="C133" s="2"/>
      <c r="D133" s="18"/>
      <c r="E133" s="550" t="s">
        <v>445</v>
      </c>
      <c r="F133" s="824"/>
      <c r="G133" s="1044"/>
      <c r="H133" s="1045"/>
      <c r="I133" s="1045">
        <f>G133*H133</f>
        <v>0</v>
      </c>
    </row>
    <row r="134" spans="1:10" ht="12.75" customHeight="1" x14ac:dyDescent="0.2">
      <c r="A134" s="812" t="s">
        <v>446</v>
      </c>
      <c r="B134" s="2"/>
      <c r="C134" s="2"/>
      <c r="D134" s="18"/>
      <c r="E134" s="550" t="s">
        <v>447</v>
      </c>
      <c r="F134" s="824"/>
      <c r="G134" s="1044"/>
      <c r="H134" s="1045"/>
      <c r="I134" s="1045">
        <f>G134*H134</f>
        <v>0</v>
      </c>
    </row>
    <row r="135" spans="1:10" ht="12.75" customHeight="1" x14ac:dyDescent="0.2">
      <c r="A135" s="812" t="s">
        <v>448</v>
      </c>
      <c r="B135" s="2"/>
      <c r="C135" s="2"/>
      <c r="D135" s="18"/>
      <c r="E135" s="550" t="s">
        <v>440</v>
      </c>
      <c r="F135" s="824"/>
      <c r="G135" s="1044"/>
      <c r="H135" s="1045"/>
      <c r="I135" s="1045">
        <f>G135*H135</f>
        <v>0</v>
      </c>
    </row>
    <row r="136" spans="1:10" ht="12.75" customHeight="1" x14ac:dyDescent="0.2">
      <c r="A136" s="812"/>
      <c r="B136" s="2"/>
      <c r="C136" s="2"/>
      <c r="D136" s="18"/>
      <c r="E136" s="251"/>
      <c r="F136" s="825"/>
      <c r="G136" s="1047"/>
      <c r="H136" s="1048"/>
      <c r="I136" s="1049"/>
    </row>
    <row r="137" spans="1:10" ht="12.75" customHeight="1" x14ac:dyDescent="0.2">
      <c r="A137" s="552" t="s">
        <v>449</v>
      </c>
      <c r="B137" s="553"/>
      <c r="C137" s="553"/>
      <c r="D137" s="554"/>
      <c r="E137" s="555"/>
      <c r="F137" s="556"/>
      <c r="G137" s="557"/>
      <c r="H137" s="558"/>
      <c r="I137" s="558"/>
    </row>
    <row r="138" spans="1:10" ht="12.75" customHeight="1" thickBot="1" x14ac:dyDescent="0.25">
      <c r="A138" s="559"/>
      <c r="B138" s="1050"/>
      <c r="C138" s="1050"/>
      <c r="D138" s="560"/>
      <c r="E138" s="560"/>
      <c r="F138" s="560"/>
      <c r="G138" s="1050"/>
      <c r="H138" s="1050"/>
      <c r="I138" s="1050"/>
    </row>
    <row r="139" spans="1:10" ht="12.75" customHeight="1" thickTop="1" x14ac:dyDescent="0.2">
      <c r="A139" s="561"/>
      <c r="B139" s="2"/>
      <c r="C139" s="2"/>
      <c r="D139" s="18"/>
      <c r="E139" s="18"/>
      <c r="F139" s="18"/>
      <c r="G139" s="2"/>
      <c r="H139" s="2"/>
      <c r="I139" s="2"/>
      <c r="J139" s="1"/>
    </row>
    <row r="140" spans="1:10" ht="12.75" customHeight="1" x14ac:dyDescent="0.25">
      <c r="A140" s="493" t="s">
        <v>450</v>
      </c>
      <c r="B140" s="18"/>
      <c r="C140" s="2"/>
      <c r="D140" s="2"/>
      <c r="E140" s="2"/>
      <c r="F140" s="2"/>
      <c r="G140" s="2"/>
      <c r="H140" s="2"/>
      <c r="I140" s="2"/>
      <c r="J140" s="1"/>
    </row>
    <row r="141" spans="1:10" ht="12.75" customHeight="1" x14ac:dyDescent="0.2">
      <c r="A141" s="506" t="s">
        <v>451</v>
      </c>
      <c r="B141" s="389"/>
      <c r="C141" s="389"/>
      <c r="D141" s="523"/>
      <c r="E141" s="523"/>
      <c r="F141" s="523"/>
      <c r="G141" s="389"/>
      <c r="H141" s="389"/>
      <c r="I141" s="389"/>
      <c r="J141" s="1"/>
    </row>
    <row r="142" spans="1:10" ht="12.75" customHeight="1" x14ac:dyDescent="0.2">
      <c r="A142" s="2"/>
      <c r="B142" s="2"/>
      <c r="C142" s="2"/>
      <c r="D142" s="18"/>
      <c r="E142" s="18"/>
      <c r="F142" s="18"/>
      <c r="G142" s="2"/>
      <c r="H142" s="2"/>
      <c r="I142" s="2"/>
      <c r="J142" s="1"/>
    </row>
    <row r="143" spans="1:10" ht="12.75" customHeight="1" x14ac:dyDescent="0.2">
      <c r="A143" s="1051" t="s">
        <v>452</v>
      </c>
      <c r="B143" s="1052"/>
      <c r="C143" s="1052"/>
      <c r="D143" s="1052"/>
      <c r="E143" s="1053" t="s">
        <v>453</v>
      </c>
      <c r="F143" s="1054"/>
      <c r="G143" s="1"/>
      <c r="H143" s="1053" t="s">
        <v>454</v>
      </c>
      <c r="I143" s="1055"/>
      <c r="J143" s="1"/>
    </row>
    <row r="144" spans="1:10" ht="12.75" customHeight="1" x14ac:dyDescent="0.2">
      <c r="A144" s="1051"/>
      <c r="B144" s="1051"/>
      <c r="C144" s="1056"/>
      <c r="D144" s="1057"/>
      <c r="E144" s="1057"/>
      <c r="F144" s="1057"/>
      <c r="G144" s="1051"/>
      <c r="H144" s="1058"/>
      <c r="I144" s="1051"/>
      <c r="J144" s="1"/>
    </row>
    <row r="145" spans="1:10" ht="12.75" customHeight="1" x14ac:dyDescent="0.2">
      <c r="A145" s="1051"/>
      <c r="B145" s="1051"/>
      <c r="C145" s="1056"/>
      <c r="D145" s="1057"/>
      <c r="E145" s="1057"/>
      <c r="F145" s="1057"/>
      <c r="G145" s="1051"/>
      <c r="H145" s="1058"/>
      <c r="I145" s="1051"/>
      <c r="J145" s="1"/>
    </row>
    <row r="146" spans="1:10" ht="12.75" customHeight="1" x14ac:dyDescent="0.2">
      <c r="A146" s="18" t="s">
        <v>455</v>
      </c>
      <c r="B146" s="2"/>
      <c r="C146" s="2"/>
      <c r="D146" s="18"/>
      <c r="E146" s="550" t="s">
        <v>456</v>
      </c>
      <c r="F146" s="551" t="s">
        <v>431</v>
      </c>
      <c r="G146" s="551" t="s">
        <v>457</v>
      </c>
      <c r="H146" s="551" t="s">
        <v>16</v>
      </c>
      <c r="I146" s="551" t="s">
        <v>458</v>
      </c>
      <c r="J146" s="1"/>
    </row>
    <row r="147" spans="1:10" ht="12.75" customHeight="1" x14ac:dyDescent="0.2">
      <c r="A147" s="812" t="s">
        <v>459</v>
      </c>
      <c r="B147" s="2"/>
      <c r="C147" s="2"/>
      <c r="D147" s="18"/>
      <c r="E147" s="550" t="s">
        <v>460</v>
      </c>
      <c r="F147" s="824"/>
      <c r="G147" s="1045"/>
      <c r="H147" s="1045">
        <f>G147</f>
        <v>0</v>
      </c>
      <c r="I147" s="577" t="s">
        <v>461</v>
      </c>
      <c r="J147" s="1"/>
    </row>
    <row r="148" spans="1:10" ht="12.75" customHeight="1" x14ac:dyDescent="0.2">
      <c r="A148" s="812" t="s">
        <v>462</v>
      </c>
      <c r="B148" s="2"/>
      <c r="C148" s="2"/>
      <c r="D148" s="18"/>
      <c r="E148" s="550" t="s">
        <v>463</v>
      </c>
      <c r="F148" s="824"/>
      <c r="G148" s="1045"/>
      <c r="H148" s="1045">
        <f>G148</f>
        <v>0</v>
      </c>
      <c r="I148" s="577" t="s">
        <v>461</v>
      </c>
      <c r="J148" s="1"/>
    </row>
    <row r="149" spans="1:10" ht="12.75" customHeight="1" x14ac:dyDescent="0.2">
      <c r="A149" s="812" t="s">
        <v>464</v>
      </c>
      <c r="B149" s="2"/>
      <c r="C149" s="2"/>
      <c r="D149" s="18"/>
      <c r="E149" s="550" t="s">
        <v>465</v>
      </c>
      <c r="F149" s="824"/>
      <c r="G149" s="1045"/>
      <c r="H149" s="1045">
        <f>G149</f>
        <v>0</v>
      </c>
      <c r="I149" s="577" t="s">
        <v>461</v>
      </c>
      <c r="J149" s="1"/>
    </row>
    <row r="150" spans="1:10" s="573" customFormat="1" ht="12.75" customHeight="1" x14ac:dyDescent="0.25">
      <c r="A150" s="812" t="s">
        <v>466</v>
      </c>
      <c r="B150" s="2"/>
      <c r="C150" s="2"/>
      <c r="D150" s="18"/>
      <c r="E150" s="550" t="s">
        <v>467</v>
      </c>
      <c r="F150" s="824"/>
      <c r="G150" s="1045"/>
      <c r="H150" s="1045">
        <f>SUM(G150:G153)</f>
        <v>0</v>
      </c>
      <c r="I150" s="577" t="s">
        <v>461</v>
      </c>
    </row>
    <row r="151" spans="1:10" ht="12.75" customHeight="1" x14ac:dyDescent="0.2">
      <c r="A151" s="1059" t="s">
        <v>468</v>
      </c>
      <c r="B151" s="2"/>
      <c r="C151" s="2"/>
      <c r="D151" s="18"/>
      <c r="E151" s="18"/>
      <c r="F151" s="824"/>
      <c r="G151" s="1045"/>
      <c r="H151" s="744" t="s">
        <v>469</v>
      </c>
      <c r="I151" s="577" t="s">
        <v>461</v>
      </c>
      <c r="J151" s="1"/>
    </row>
    <row r="152" spans="1:10" s="336" customFormat="1" ht="12.75" customHeight="1" x14ac:dyDescent="0.2">
      <c r="A152" s="1059" t="s">
        <v>470</v>
      </c>
      <c r="B152" s="2"/>
      <c r="C152" s="2"/>
      <c r="D152" s="18"/>
      <c r="E152" s="18"/>
      <c r="F152" s="824"/>
      <c r="G152" s="1045"/>
      <c r="H152" s="744" t="s">
        <v>469</v>
      </c>
      <c r="I152" s="577" t="s">
        <v>461</v>
      </c>
      <c r="J152" s="575" t="s">
        <v>484</v>
      </c>
    </row>
    <row r="153" spans="1:10" ht="12.75" customHeight="1" x14ac:dyDescent="0.2">
      <c r="A153" s="1059" t="s">
        <v>471</v>
      </c>
      <c r="B153" s="2"/>
      <c r="C153" s="2"/>
      <c r="D153" s="18"/>
      <c r="E153" s="18"/>
      <c r="F153" s="824"/>
      <c r="G153" s="1045"/>
      <c r="H153" s="744" t="s">
        <v>469</v>
      </c>
      <c r="I153" s="577" t="s">
        <v>461</v>
      </c>
    </row>
    <row r="154" spans="1:10" ht="12.75" customHeight="1" x14ac:dyDescent="0.2">
      <c r="A154" s="812" t="s">
        <v>472</v>
      </c>
      <c r="B154" s="2"/>
      <c r="C154" s="2"/>
      <c r="D154" s="18"/>
      <c r="E154" s="550" t="s">
        <v>473</v>
      </c>
      <c r="F154" s="824"/>
      <c r="G154" s="1045"/>
      <c r="H154" s="1045">
        <f>G154</f>
        <v>0</v>
      </c>
      <c r="I154" s="577" t="s">
        <v>461</v>
      </c>
      <c r="J154" s="1"/>
    </row>
    <row r="155" spans="1:10" ht="12.75" customHeight="1" x14ac:dyDescent="0.2">
      <c r="A155" s="812" t="s">
        <v>474</v>
      </c>
      <c r="B155" s="2"/>
      <c r="C155" s="2"/>
      <c r="D155" s="18"/>
      <c r="E155" s="18"/>
      <c r="F155" s="824"/>
      <c r="G155" s="1045"/>
      <c r="H155" s="1045">
        <f>G155</f>
        <v>0</v>
      </c>
      <c r="I155" s="577" t="s">
        <v>461</v>
      </c>
    </row>
    <row r="156" spans="1:10" ht="12.75" customHeight="1" thickBot="1" x14ac:dyDescent="0.25">
      <c r="A156" s="2"/>
      <c r="B156" s="2"/>
      <c r="C156" s="2"/>
      <c r="D156" s="18"/>
      <c r="E156" s="18"/>
      <c r="F156" s="18"/>
      <c r="G156" s="2"/>
      <c r="H156" s="2"/>
      <c r="I156" s="562"/>
    </row>
    <row r="157" spans="1:10" ht="12.75" customHeight="1" thickBot="1" x14ac:dyDescent="0.3">
      <c r="A157" s="2"/>
      <c r="B157" s="2"/>
      <c r="C157" s="2"/>
      <c r="D157" s="18"/>
      <c r="E157" s="18"/>
      <c r="F157" s="18"/>
      <c r="G157" s="2"/>
      <c r="H157" s="811" t="s">
        <v>475</v>
      </c>
      <c r="I157" s="578" t="s">
        <v>461</v>
      </c>
    </row>
    <row r="158" spans="1:10" ht="12.75" customHeight="1" x14ac:dyDescent="0.2">
      <c r="A158" s="2"/>
      <c r="B158" s="2"/>
      <c r="C158" s="2"/>
      <c r="D158" s="18"/>
      <c r="E158" s="18"/>
      <c r="F158" s="18"/>
      <c r="G158" s="1027"/>
      <c r="H158" s="420"/>
      <c r="I158" s="563"/>
    </row>
    <row r="159" spans="1:10" ht="12.75" customHeight="1" x14ac:dyDescent="0.2">
      <c r="A159" s="18" t="s">
        <v>476</v>
      </c>
      <c r="B159" s="2"/>
      <c r="C159" s="2"/>
      <c r="D159" s="18"/>
      <c r="E159" s="18"/>
      <c r="F159" s="551" t="s">
        <v>431</v>
      </c>
      <c r="G159" s="551" t="s">
        <v>457</v>
      </c>
      <c r="H159" s="551" t="s">
        <v>16</v>
      </c>
      <c r="I159" s="551" t="s">
        <v>458</v>
      </c>
    </row>
    <row r="160" spans="1:10" ht="12.75" customHeight="1" x14ac:dyDescent="0.2">
      <c r="A160" s="812" t="s">
        <v>477</v>
      </c>
      <c r="B160" s="2"/>
      <c r="C160" s="2"/>
      <c r="D160" s="18"/>
      <c r="E160" s="18"/>
      <c r="F160" s="824"/>
      <c r="G160" s="1045"/>
      <c r="H160" s="1045">
        <f>G160</f>
        <v>0</v>
      </c>
      <c r="I160" s="577" t="s">
        <v>461</v>
      </c>
    </row>
    <row r="161" spans="1:9" ht="12.75" customHeight="1" x14ac:dyDescent="0.2">
      <c r="A161" s="812" t="s">
        <v>478</v>
      </c>
      <c r="B161" s="2"/>
      <c r="C161" s="2"/>
      <c r="D161" s="18"/>
      <c r="E161" s="18"/>
      <c r="F161" s="824"/>
      <c r="G161" s="1045"/>
      <c r="H161" s="1045">
        <f>G161</f>
        <v>0</v>
      </c>
      <c r="I161" s="577" t="s">
        <v>461</v>
      </c>
    </row>
    <row r="162" spans="1:9" ht="12.75" customHeight="1" x14ac:dyDescent="0.2">
      <c r="A162" s="812" t="s">
        <v>479</v>
      </c>
      <c r="B162" s="2"/>
      <c r="C162" s="2"/>
      <c r="D162" s="18"/>
      <c r="E162" s="18"/>
      <c r="F162" s="824"/>
      <c r="G162" s="1045"/>
      <c r="H162" s="1045">
        <f>G162</f>
        <v>0</v>
      </c>
      <c r="I162" s="577" t="s">
        <v>461</v>
      </c>
    </row>
    <row r="163" spans="1:9" ht="12.75" customHeight="1" x14ac:dyDescent="0.2">
      <c r="A163" s="812" t="s">
        <v>474</v>
      </c>
      <c r="B163" s="2"/>
      <c r="C163" s="2"/>
      <c r="D163" s="18"/>
      <c r="E163" s="18"/>
      <c r="F163" s="824"/>
      <c r="G163" s="1045"/>
      <c r="H163" s="1045">
        <f>G163</f>
        <v>0</v>
      </c>
      <c r="I163" s="577" t="s">
        <v>461</v>
      </c>
    </row>
    <row r="164" spans="1:9" ht="12.75" customHeight="1" thickBot="1" x14ac:dyDescent="0.25">
      <c r="A164" s="2"/>
      <c r="B164" s="2"/>
      <c r="C164" s="2"/>
      <c r="D164" s="18"/>
      <c r="E164" s="18"/>
      <c r="F164" s="18"/>
      <c r="G164" s="2"/>
      <c r="H164" s="2"/>
      <c r="I164" s="564"/>
    </row>
    <row r="165" spans="1:9" ht="12.75" customHeight="1" thickBot="1" x14ac:dyDescent="0.3">
      <c r="A165" s="2"/>
      <c r="B165" s="2"/>
      <c r="C165" s="2"/>
      <c r="D165" s="18"/>
      <c r="E165" s="18"/>
      <c r="F165" s="18"/>
      <c r="G165" s="2"/>
      <c r="H165" s="811" t="s">
        <v>480</v>
      </c>
      <c r="I165" s="578" t="s">
        <v>461</v>
      </c>
    </row>
    <row r="166" spans="1:9" ht="12.75" customHeight="1" x14ac:dyDescent="0.25">
      <c r="A166" s="2"/>
      <c r="B166" s="2"/>
      <c r="C166" s="2"/>
      <c r="D166" s="18"/>
      <c r="E166" s="18"/>
      <c r="F166" s="18"/>
      <c r="G166" s="2"/>
      <c r="H166" s="811"/>
      <c r="I166" s="341"/>
    </row>
    <row r="167" spans="1:9" ht="12.75" customHeight="1" thickBot="1" x14ac:dyDescent="0.25">
      <c r="A167" s="559"/>
      <c r="B167" s="1050"/>
      <c r="C167" s="1050"/>
      <c r="D167" s="560"/>
      <c r="E167" s="560"/>
      <c r="F167" s="560"/>
      <c r="G167" s="1050"/>
      <c r="H167" s="1050"/>
      <c r="I167" s="1050"/>
    </row>
    <row r="168" spans="1:9" ht="12.75" customHeight="1" thickTop="1" x14ac:dyDescent="0.2">
      <c r="A168" s="561"/>
      <c r="B168" s="2"/>
      <c r="C168" s="2"/>
      <c r="D168" s="18"/>
      <c r="E168" s="18"/>
      <c r="F168" s="18"/>
      <c r="G168" s="2"/>
      <c r="H168" s="2"/>
      <c r="I168" s="2"/>
    </row>
    <row r="169" spans="1:9" ht="12.75" customHeight="1" thickBot="1" x14ac:dyDescent="0.3">
      <c r="A169" s="565" t="s">
        <v>481</v>
      </c>
      <c r="B169" s="2"/>
      <c r="C169" s="2"/>
      <c r="D169" s="18"/>
      <c r="E169" s="18"/>
      <c r="F169" s="18"/>
      <c r="G169" s="2"/>
      <c r="H169" s="2"/>
      <c r="I169" s="2"/>
    </row>
    <row r="170" spans="1:9" ht="12.75" customHeight="1" thickBot="1" x14ac:dyDescent="0.35">
      <c r="A170" s="566" t="s">
        <v>482</v>
      </c>
      <c r="B170" s="567"/>
      <c r="C170" s="567"/>
      <c r="D170" s="568"/>
      <c r="E170" s="568"/>
      <c r="F170" s="569"/>
      <c r="G170" s="570"/>
      <c r="H170" s="571" t="s">
        <v>483</v>
      </c>
      <c r="I170" s="572">
        <f>I80+I47+I57+I79+I94+I96+I104+I113+(SUM(I127:I129)+SUM(I132:I135))+I52+I42+I33</f>
        <v>0</v>
      </c>
    </row>
    <row r="171" spans="1:9" ht="12.75" customHeight="1" thickBot="1" x14ac:dyDescent="0.25">
      <c r="A171" s="1050"/>
      <c r="B171" s="1050"/>
      <c r="C171" s="634"/>
      <c r="D171" s="1050"/>
      <c r="E171" s="1050"/>
      <c r="F171" s="1050"/>
      <c r="G171" s="1050"/>
      <c r="H171" s="1050"/>
      <c r="I171" s="1050"/>
    </row>
    <row r="172" spans="1:9" ht="12.75" customHeight="1" thickTop="1" x14ac:dyDescent="0.2">
      <c r="A172" s="553" t="s">
        <v>1543</v>
      </c>
      <c r="B172" s="336"/>
      <c r="C172" s="336"/>
      <c r="D172" s="336"/>
      <c r="E172" s="336"/>
      <c r="F172" s="336"/>
      <c r="G172" s="336"/>
      <c r="H172" s="336"/>
      <c r="I172" s="336"/>
    </row>
    <row r="174" spans="1:9" ht="12.75" customHeight="1" thickBot="1" x14ac:dyDescent="0.25">
      <c r="A174" s="2"/>
      <c r="B174" s="1050"/>
      <c r="C174" s="1050"/>
      <c r="D174" s="1050"/>
      <c r="E174" s="1050"/>
      <c r="F174" s="1050"/>
      <c r="G174" s="1050"/>
      <c r="H174" s="1050"/>
      <c r="I174" s="1050"/>
    </row>
    <row r="175" spans="1:9" ht="12.75" customHeight="1" thickTop="1" x14ac:dyDescent="0.25">
      <c r="A175" s="490" t="s">
        <v>485</v>
      </c>
      <c r="B175" s="1"/>
      <c r="C175" s="1"/>
      <c r="D175" s="1"/>
      <c r="E175" s="1"/>
      <c r="F175" s="1"/>
      <c r="G175" s="1"/>
      <c r="H175" s="1"/>
      <c r="I175" s="1"/>
    </row>
    <row r="176" spans="1:9" ht="12.75" customHeight="1" x14ac:dyDescent="0.2">
      <c r="A176" s="2"/>
      <c r="B176" s="1"/>
      <c r="C176" s="1"/>
      <c r="D176" s="1"/>
      <c r="E176" s="1"/>
      <c r="F176" s="1"/>
      <c r="G176" s="1"/>
      <c r="H176" s="1"/>
      <c r="I176" s="2"/>
    </row>
    <row r="177" spans="1:9" ht="12.75" customHeight="1" x14ac:dyDescent="0.2">
      <c r="A177" s="18" t="s">
        <v>486</v>
      </c>
      <c r="B177" s="1"/>
      <c r="C177" s="1"/>
      <c r="D177" s="1"/>
      <c r="E177" s="1"/>
      <c r="F177" s="1"/>
      <c r="G177" s="1"/>
      <c r="H177" s="1"/>
      <c r="I177" s="2"/>
    </row>
    <row r="178" spans="1:9" ht="12.75" customHeight="1" x14ac:dyDescent="0.2">
      <c r="A178" s="18" t="s">
        <v>1705</v>
      </c>
      <c r="B178" s="1"/>
      <c r="C178" s="1"/>
      <c r="D178" s="1"/>
      <c r="E178" s="1"/>
      <c r="F178" s="1"/>
      <c r="G178" s="1"/>
      <c r="H178" s="1"/>
      <c r="I178" s="2"/>
    </row>
    <row r="179" spans="1:9" ht="12.75" customHeight="1" x14ac:dyDescent="0.2">
      <c r="A179" s="576" t="s">
        <v>487</v>
      </c>
      <c r="B179" s="1"/>
      <c r="C179" s="1"/>
      <c r="D179" s="1"/>
      <c r="E179" s="1"/>
      <c r="F179" s="1"/>
      <c r="G179" s="1"/>
      <c r="H179" s="1"/>
      <c r="I179" s="2"/>
    </row>
    <row r="180" spans="1:9" ht="12.75" customHeight="1" x14ac:dyDescent="0.2">
      <c r="A180" s="576" t="s">
        <v>488</v>
      </c>
      <c r="B180" s="1"/>
      <c r="C180" s="1"/>
      <c r="D180" s="1"/>
      <c r="E180" s="1"/>
      <c r="F180" s="1"/>
      <c r="G180" s="1"/>
      <c r="H180" s="1"/>
      <c r="I180" s="2"/>
    </row>
    <row r="181" spans="1:9" ht="12.75" customHeight="1" x14ac:dyDescent="0.2">
      <c r="A181" s="576" t="s">
        <v>489</v>
      </c>
      <c r="B181" s="1"/>
      <c r="C181" s="1"/>
      <c r="D181" s="1"/>
      <c r="E181" s="1"/>
      <c r="F181" s="1"/>
      <c r="G181" s="1"/>
      <c r="H181" s="1"/>
      <c r="I181" s="2"/>
    </row>
    <row r="182" spans="1:9" ht="12.75" customHeight="1" x14ac:dyDescent="0.2">
      <c r="A182" s="576"/>
      <c r="B182" s="1"/>
      <c r="C182" s="1"/>
      <c r="D182" s="1"/>
      <c r="E182" s="1"/>
      <c r="F182" s="1"/>
      <c r="G182" s="1"/>
      <c r="H182" s="1"/>
      <c r="I182" s="2"/>
    </row>
    <row r="183" spans="1:9" ht="12.75" customHeight="1" x14ac:dyDescent="0.2">
      <c r="A183" s="2"/>
      <c r="B183" s="1"/>
      <c r="C183" s="1"/>
      <c r="D183" s="1"/>
      <c r="E183" s="1"/>
      <c r="F183" s="1"/>
      <c r="G183" s="1"/>
      <c r="H183" s="1"/>
      <c r="I183" s="2"/>
    </row>
  </sheetData>
  <mergeCells count="16">
    <mergeCell ref="A51:C52"/>
    <mergeCell ref="A98:I98"/>
    <mergeCell ref="A46:C47"/>
    <mergeCell ref="A96:F96"/>
    <mergeCell ref="B3:I4"/>
    <mergeCell ref="B6:I7"/>
    <mergeCell ref="A81:I81"/>
    <mergeCell ref="A80:F80"/>
    <mergeCell ref="G14:H14"/>
    <mergeCell ref="G13:H13"/>
    <mergeCell ref="C13:D13"/>
    <mergeCell ref="C14:D14"/>
    <mergeCell ref="E13:F13"/>
    <mergeCell ref="E14:F14"/>
    <mergeCell ref="A41:C42"/>
    <mergeCell ref="A56:C57"/>
  </mergeCells>
  <phoneticPr fontId="3" type="noConversion"/>
  <printOptions horizontalCentered="1"/>
  <pageMargins left="0.5" right="0.5" top="0.25" bottom="0.25" header="0.5" footer="0.5"/>
  <pageSetup scale="84" fitToHeight="3" orientation="landscape" r:id="rId1"/>
  <headerFooter alignWithMargins="0"/>
  <rowBreaks count="1" manualBreakCount="1">
    <brk id="9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indexed="18"/>
    <pageSetUpPr fitToPage="1"/>
  </sheetPr>
  <dimension ref="A1:J106"/>
  <sheetViews>
    <sheetView view="pageBreakPreview" topLeftCell="A61" zoomScaleNormal="100" zoomScaleSheetLayoutView="100" workbookViewId="0">
      <selection activeCell="E92" sqref="E92"/>
    </sheetView>
  </sheetViews>
  <sheetFormatPr defaultRowHeight="12.75" x14ac:dyDescent="0.2"/>
  <cols>
    <col min="1" max="1" width="21.85546875" style="29" customWidth="1"/>
    <col min="2" max="2" width="15.140625" style="3" customWidth="1"/>
    <col min="3" max="3" width="13.140625" style="3" customWidth="1"/>
    <col min="4" max="4" width="11.85546875" style="3" customWidth="1"/>
    <col min="5" max="5" width="17.28515625" style="3" customWidth="1"/>
    <col min="6" max="6" width="14.42578125" style="3" customWidth="1"/>
    <col min="7" max="7" width="15.5703125" style="3" customWidth="1"/>
    <col min="8" max="8" width="18.42578125" style="3" customWidth="1"/>
    <col min="9" max="9" width="18.28515625" style="3" customWidth="1"/>
    <col min="10" max="10" width="2" style="3" customWidth="1"/>
    <col min="11" max="16384" width="9.140625" style="3"/>
  </cols>
  <sheetData>
    <row r="1" spans="1:9" s="479" customFormat="1" ht="15.75" x14ac:dyDescent="0.25">
      <c r="A1" s="478" t="s">
        <v>329</v>
      </c>
      <c r="B1" s="1009"/>
      <c r="C1" s="1009"/>
      <c r="D1" s="1009"/>
      <c r="E1" s="480"/>
      <c r="F1" s="480"/>
      <c r="G1" s="821"/>
      <c r="H1" s="821"/>
      <c r="I1" s="1009"/>
    </row>
    <row r="2" spans="1:9" s="479" customFormat="1" ht="4.5" customHeight="1" x14ac:dyDescent="0.25">
      <c r="A2" s="478"/>
      <c r="B2" s="1009"/>
      <c r="C2" s="1009"/>
      <c r="D2" s="1009"/>
      <c r="E2" s="480"/>
      <c r="F2" s="480"/>
      <c r="G2" s="821"/>
      <c r="H2" s="821"/>
      <c r="I2" s="1009"/>
    </row>
    <row r="3" spans="1:9" s="479" customFormat="1" ht="15.75" customHeight="1" x14ac:dyDescent="0.25">
      <c r="A3" s="580" t="s">
        <v>330</v>
      </c>
      <c r="B3" s="1336" t="s">
        <v>1706</v>
      </c>
      <c r="C3" s="1336"/>
      <c r="D3" s="1336"/>
      <c r="E3" s="1336"/>
      <c r="F3" s="1336"/>
      <c r="G3" s="1336"/>
      <c r="H3" s="1336"/>
      <c r="I3" s="1336"/>
    </row>
    <row r="4" spans="1:9" s="479" customFormat="1" ht="53.25" customHeight="1" x14ac:dyDescent="0.2">
      <c r="A4" s="1060"/>
      <c r="B4" s="1336"/>
      <c r="C4" s="1336"/>
      <c r="D4" s="1336"/>
      <c r="E4" s="1336"/>
      <c r="F4" s="1336"/>
      <c r="G4" s="1336"/>
      <c r="H4" s="1336"/>
      <c r="I4" s="1336"/>
    </row>
    <row r="5" spans="1:9" s="479" customFormat="1" ht="9.75" customHeight="1" x14ac:dyDescent="0.2">
      <c r="A5" s="1060"/>
      <c r="B5" s="904"/>
      <c r="C5" s="904"/>
      <c r="D5" s="904"/>
      <c r="E5" s="904"/>
      <c r="F5" s="904"/>
      <c r="G5" s="904"/>
      <c r="H5" s="904"/>
      <c r="I5" s="904"/>
    </row>
    <row r="6" spans="1:9" s="479" customFormat="1" ht="15.75" customHeight="1" x14ac:dyDescent="0.25">
      <c r="A6" s="580" t="s">
        <v>332</v>
      </c>
      <c r="B6" s="1337" t="s">
        <v>490</v>
      </c>
      <c r="C6" s="1337"/>
      <c r="D6" s="1337"/>
      <c r="E6" s="1337"/>
      <c r="F6" s="1337"/>
      <c r="G6" s="1337"/>
      <c r="H6" s="1337"/>
      <c r="I6" s="1337"/>
    </row>
    <row r="7" spans="1:9" s="479" customFormat="1" ht="10.5" customHeight="1" x14ac:dyDescent="0.2">
      <c r="A7" s="581"/>
      <c r="B7" s="1337"/>
      <c r="C7" s="1337"/>
      <c r="D7" s="1337"/>
      <c r="E7" s="1337"/>
      <c r="F7" s="1337"/>
      <c r="G7" s="1337"/>
      <c r="H7" s="1337"/>
      <c r="I7" s="1337"/>
    </row>
    <row r="8" spans="1:9" s="479" customFormat="1" ht="15.75" customHeight="1" thickBot="1" x14ac:dyDescent="0.3">
      <c r="A8" s="1061"/>
      <c r="B8" s="1061"/>
      <c r="C8" s="1061"/>
      <c r="D8" s="582"/>
      <c r="E8" s="582"/>
      <c r="F8" s="582"/>
      <c r="G8" s="1061"/>
      <c r="H8" s="1061"/>
      <c r="I8" s="1061"/>
    </row>
    <row r="9" spans="1:9" ht="16.5" thickTop="1" x14ac:dyDescent="0.25">
      <c r="A9" s="487" t="s">
        <v>491</v>
      </c>
      <c r="B9" s="1012"/>
      <c r="C9" s="1012"/>
      <c r="D9" s="1012"/>
      <c r="E9" s="488"/>
      <c r="F9" s="488"/>
      <c r="G9" s="150"/>
      <c r="H9" s="150"/>
      <c r="I9" s="772" t="str">
        <f>IF('Cost Summary Forms'!J1&gt;0,'Cost Summary Forms'!J1,"")</f>
        <v/>
      </c>
    </row>
    <row r="10" spans="1:9" s="584" customFormat="1" ht="18.75" customHeight="1" thickBot="1" x14ac:dyDescent="0.25">
      <c r="A10" s="583"/>
      <c r="B10" s="243"/>
      <c r="C10" s="243"/>
      <c r="D10" s="243"/>
      <c r="E10" s="585"/>
      <c r="F10" s="585"/>
      <c r="G10" s="586"/>
      <c r="H10" s="586"/>
      <c r="I10" s="637" t="s">
        <v>335</v>
      </c>
    </row>
    <row r="11" spans="1:9" ht="18.75" customHeight="1" thickTop="1" x14ac:dyDescent="0.25">
      <c r="A11" s="490" t="s">
        <v>492</v>
      </c>
      <c r="B11" s="491"/>
      <c r="C11" s="1013"/>
      <c r="D11" s="1013"/>
      <c r="E11" s="1062" t="s">
        <v>493</v>
      </c>
      <c r="F11" s="1063" t="s">
        <v>494</v>
      </c>
      <c r="G11" s="1064" t="s">
        <v>495</v>
      </c>
      <c r="H11" s="587" t="s">
        <v>496</v>
      </c>
      <c r="I11" s="588" t="s">
        <v>497</v>
      </c>
    </row>
    <row r="12" spans="1:9" ht="14.25" customHeight="1" x14ac:dyDescent="0.2">
      <c r="A12" s="506" t="s">
        <v>498</v>
      </c>
      <c r="B12" s="18"/>
      <c r="C12" s="2"/>
      <c r="D12" s="2"/>
      <c r="E12" s="1065" t="s">
        <v>499</v>
      </c>
      <c r="F12" s="1066" t="s">
        <v>500</v>
      </c>
      <c r="G12" s="1067">
        <v>3.1120000000000001</v>
      </c>
      <c r="H12" s="1068">
        <v>40</v>
      </c>
      <c r="I12" s="1069">
        <v>10</v>
      </c>
    </row>
    <row r="13" spans="1:9" s="320" customFormat="1" ht="14.25" customHeight="1" x14ac:dyDescent="0.2">
      <c r="A13" s="506" t="s">
        <v>501</v>
      </c>
      <c r="B13" s="523"/>
      <c r="C13" s="389"/>
      <c r="D13" s="389"/>
      <c r="E13" s="1070" t="s">
        <v>502</v>
      </c>
      <c r="F13" s="1071" t="s">
        <v>503</v>
      </c>
      <c r="G13" s="1072">
        <v>3.113</v>
      </c>
      <c r="H13" s="1073">
        <v>50</v>
      </c>
      <c r="I13" s="1074">
        <v>10</v>
      </c>
    </row>
    <row r="14" spans="1:9" s="320" customFormat="1" ht="14.25" customHeight="1" x14ac:dyDescent="0.2">
      <c r="A14" s="506" t="s">
        <v>504</v>
      </c>
      <c r="B14" s="523"/>
      <c r="C14" s="389"/>
      <c r="D14" s="389"/>
      <c r="E14" s="1070" t="s">
        <v>505</v>
      </c>
      <c r="F14" s="1071" t="s">
        <v>506</v>
      </c>
      <c r="G14" s="1072">
        <v>3.1160000000000001</v>
      </c>
      <c r="H14" s="1073">
        <v>25</v>
      </c>
      <c r="I14" s="1074">
        <v>10</v>
      </c>
    </row>
    <row r="15" spans="1:9" s="320" customFormat="1" ht="14.25" customHeight="1" x14ac:dyDescent="0.2">
      <c r="A15" s="148"/>
      <c r="B15" s="523"/>
      <c r="C15" s="389"/>
      <c r="D15" s="389"/>
      <c r="E15" s="1075" t="s">
        <v>507</v>
      </c>
      <c r="F15" s="1076" t="s">
        <v>508</v>
      </c>
      <c r="G15" s="1077">
        <v>3.117</v>
      </c>
      <c r="H15" s="1078">
        <v>35</v>
      </c>
      <c r="I15" s="1079">
        <v>10</v>
      </c>
    </row>
    <row r="16" spans="1:9" ht="16.5" customHeight="1" x14ac:dyDescent="0.25">
      <c r="A16" s="497" t="s">
        <v>509</v>
      </c>
      <c r="B16" s="1"/>
      <c r="C16" s="1"/>
      <c r="D16" s="1"/>
      <c r="E16" s="509" t="s">
        <v>1558</v>
      </c>
      <c r="F16" s="1"/>
      <c r="G16" s="1"/>
      <c r="H16" s="1"/>
      <c r="I16" s="1"/>
    </row>
    <row r="17" spans="1:10" ht="3.75" customHeight="1" x14ac:dyDescent="0.2">
      <c r="A17" s="330"/>
      <c r="B17" s="1"/>
      <c r="C17" s="1"/>
      <c r="D17" s="1"/>
      <c r="E17" s="1"/>
      <c r="F17" s="1"/>
      <c r="G17" s="1"/>
      <c r="H17" s="1"/>
      <c r="I17" s="1"/>
      <c r="J17" s="1"/>
    </row>
    <row r="18" spans="1:10" ht="14.25" customHeight="1" x14ac:dyDescent="0.2">
      <c r="A18" s="499" t="s">
        <v>510</v>
      </c>
      <c r="B18" s="499" t="s">
        <v>511</v>
      </c>
      <c r="C18" s="499" t="s">
        <v>512</v>
      </c>
      <c r="D18" s="499" t="s">
        <v>513</v>
      </c>
      <c r="E18" s="1"/>
      <c r="F18" s="810" t="s">
        <v>514</v>
      </c>
      <c r="G18" s="1"/>
      <c r="H18" s="1"/>
      <c r="I18" s="1"/>
      <c r="J18" s="1"/>
    </row>
    <row r="19" spans="1:10" ht="14.25" customHeight="1" thickBot="1" x14ac:dyDescent="0.25">
      <c r="A19" s="331" t="s">
        <v>515</v>
      </c>
      <c r="B19" s="499" t="s">
        <v>289</v>
      </c>
      <c r="C19" s="331" t="s">
        <v>516</v>
      </c>
      <c r="D19" s="499" t="s">
        <v>517</v>
      </c>
      <c r="E19" s="1"/>
      <c r="F19" s="589" t="s">
        <v>289</v>
      </c>
      <c r="G19" s="589" t="s">
        <v>518</v>
      </c>
      <c r="H19" s="331" t="s">
        <v>519</v>
      </c>
      <c r="I19" s="538" t="s">
        <v>389</v>
      </c>
      <c r="J19" s="2"/>
    </row>
    <row r="20" spans="1:10" ht="14.25" customHeight="1" thickBot="1" x14ac:dyDescent="0.25">
      <c r="A20" s="824"/>
      <c r="B20" s="1080"/>
      <c r="C20" s="1081"/>
      <c r="D20" s="824"/>
      <c r="E20" s="1"/>
      <c r="F20" s="836"/>
      <c r="G20" s="837"/>
      <c r="H20" s="1082"/>
      <c r="I20" s="590">
        <f>G20</f>
        <v>0</v>
      </c>
      <c r="J20" s="1"/>
    </row>
    <row r="21" spans="1:10" ht="14.25" customHeight="1" x14ac:dyDescent="0.2">
      <c r="A21" s="518"/>
      <c r="B21" s="1"/>
      <c r="C21" s="330"/>
      <c r="D21" s="1"/>
      <c r="E21" s="1"/>
      <c r="F21" s="1"/>
      <c r="G21" s="1"/>
      <c r="H21" s="1"/>
      <c r="I21" s="591" t="s">
        <v>520</v>
      </c>
      <c r="J21" s="1"/>
    </row>
    <row r="22" spans="1:10" ht="14.25" customHeight="1" x14ac:dyDescent="0.2">
      <c r="A22" s="518"/>
      <c r="B22" s="1"/>
      <c r="C22" s="330"/>
      <c r="D22" s="1"/>
      <c r="E22" s="1"/>
      <c r="F22" s="1"/>
      <c r="G22" s="1"/>
      <c r="H22" s="1"/>
      <c r="I22" s="335"/>
      <c r="J22" s="1"/>
    </row>
    <row r="23" spans="1:10" ht="14.25" customHeight="1" x14ac:dyDescent="0.2">
      <c r="A23" s="527" t="s">
        <v>510</v>
      </c>
      <c r="B23" s="499" t="s">
        <v>510</v>
      </c>
      <c r="C23" s="499" t="s">
        <v>521</v>
      </c>
      <c r="D23" s="499" t="s">
        <v>522</v>
      </c>
      <c r="E23" s="499" t="s">
        <v>523</v>
      </c>
      <c r="F23" s="499" t="s">
        <v>524</v>
      </c>
      <c r="G23" s="331" t="s">
        <v>525</v>
      </c>
      <c r="H23" s="499" t="s">
        <v>526</v>
      </c>
      <c r="I23" s="331" t="s">
        <v>527</v>
      </c>
      <c r="J23" s="1"/>
    </row>
    <row r="24" spans="1:10" ht="14.25" customHeight="1" thickBot="1" x14ac:dyDescent="0.25">
      <c r="A24" s="592" t="s">
        <v>515</v>
      </c>
      <c r="B24" s="331" t="s">
        <v>528</v>
      </c>
      <c r="C24" s="502" t="s">
        <v>529</v>
      </c>
      <c r="D24" s="499" t="s">
        <v>530</v>
      </c>
      <c r="E24" s="502" t="s">
        <v>531</v>
      </c>
      <c r="F24" s="502" t="s">
        <v>532</v>
      </c>
      <c r="G24" s="503" t="s">
        <v>533</v>
      </c>
      <c r="H24" s="331" t="s">
        <v>294</v>
      </c>
      <c r="I24" s="331" t="s">
        <v>389</v>
      </c>
      <c r="J24" s="1"/>
    </row>
    <row r="25" spans="1:10" ht="14.25" customHeight="1" thickBot="1" x14ac:dyDescent="0.25">
      <c r="A25" s="1083" t="str">
        <f>IF(A20&gt;0,A20,"")</f>
        <v/>
      </c>
      <c r="B25" s="833"/>
      <c r="C25" s="833"/>
      <c r="D25" s="824"/>
      <c r="E25" s="833"/>
      <c r="F25" s="833"/>
      <c r="G25" s="834"/>
      <c r="H25" s="1082"/>
      <c r="I25" s="593">
        <f>G25*F25</f>
        <v>0</v>
      </c>
      <c r="J25" s="1"/>
    </row>
    <row r="26" spans="1:10" ht="14.25" customHeight="1" x14ac:dyDescent="0.2">
      <c r="A26" s="1"/>
      <c r="B26" s="1"/>
      <c r="C26" s="1"/>
      <c r="D26" s="1"/>
      <c r="E26" s="1"/>
      <c r="F26" s="1"/>
      <c r="G26" s="1"/>
      <c r="H26" s="1"/>
      <c r="I26" s="594" t="str">
        <f>IF(D20&gt;0,"[Task "&amp;(VLOOKUP(D20,F12:G15,2))&amp;"]","")</f>
        <v/>
      </c>
      <c r="J26" s="1"/>
    </row>
    <row r="27" spans="1:10" s="336" customFormat="1" ht="13.5" customHeight="1" x14ac:dyDescent="0.2">
      <c r="A27" s="506" t="s">
        <v>534</v>
      </c>
      <c r="C27" s="511"/>
      <c r="D27" s="512"/>
      <c r="E27" s="513"/>
    </row>
    <row r="28" spans="1:10" s="336" customFormat="1" ht="13.5" customHeight="1" x14ac:dyDescent="0.2">
      <c r="A28" s="617" t="s">
        <v>535</v>
      </c>
      <c r="C28" s="511"/>
      <c r="D28" s="512"/>
      <c r="E28" s="513"/>
    </row>
    <row r="29" spans="1:10" s="336" customFormat="1" ht="13.5" customHeight="1" x14ac:dyDescent="0.2">
      <c r="A29" s="635" t="s">
        <v>536</v>
      </c>
      <c r="C29" s="511"/>
      <c r="D29" s="512"/>
      <c r="E29" s="513"/>
    </row>
    <row r="30" spans="1:10" s="338" customFormat="1" ht="13.5" customHeight="1" x14ac:dyDescent="0.2">
      <c r="A30" s="636" t="s">
        <v>537</v>
      </c>
      <c r="B30" s="39"/>
      <c r="C30" s="844"/>
      <c r="D30" s="845"/>
      <c r="E30" s="846"/>
      <c r="F30" s="39"/>
      <c r="G30" s="39"/>
      <c r="H30" s="39"/>
      <c r="I30" s="39"/>
      <c r="J30" s="39"/>
    </row>
    <row r="31" spans="1:10" s="332" customFormat="1" ht="13.5" customHeight="1" x14ac:dyDescent="0.2">
      <c r="A31" s="628" t="s">
        <v>1559</v>
      </c>
      <c r="B31" s="838"/>
      <c r="C31" s="839"/>
      <c r="D31" s="840"/>
      <c r="E31" s="841"/>
      <c r="F31" s="838"/>
      <c r="G31" s="838"/>
      <c r="H31" s="838"/>
      <c r="I31" s="838"/>
      <c r="J31" s="38"/>
    </row>
    <row r="32" spans="1:10" s="336" customFormat="1" ht="13.5" customHeight="1" x14ac:dyDescent="0.2">
      <c r="B32" s="509"/>
      <c r="C32" s="509"/>
      <c r="D32" s="513"/>
      <c r="E32" s="513"/>
      <c r="F32" s="595"/>
      <c r="G32" s="1084"/>
      <c r="H32" s="595"/>
      <c r="I32" s="1084"/>
    </row>
    <row r="33" spans="1:10" ht="18" customHeight="1" x14ac:dyDescent="0.25">
      <c r="A33" s="497" t="s">
        <v>538</v>
      </c>
      <c r="B33" s="2"/>
      <c r="C33" s="499"/>
      <c r="D33" s="1020"/>
      <c r="E33" s="1020"/>
      <c r="F33" s="1020"/>
      <c r="G33" s="524"/>
      <c r="H33" s="524"/>
      <c r="I33" s="1017"/>
      <c r="J33" s="1"/>
    </row>
    <row r="34" spans="1:10" ht="3.75" customHeight="1" x14ac:dyDescent="0.2">
      <c r="A34" s="518"/>
      <c r="B34" s="1"/>
      <c r="C34" s="330"/>
      <c r="D34" s="1"/>
      <c r="E34" s="1"/>
      <c r="F34" s="1"/>
      <c r="G34" s="330"/>
      <c r="H34" s="1"/>
      <c r="I34" s="1"/>
      <c r="J34" s="1"/>
    </row>
    <row r="35" spans="1:10" ht="14.25" customHeight="1" x14ac:dyDescent="0.2">
      <c r="A35" s="18" t="s">
        <v>539</v>
      </c>
      <c r="B35" s="1"/>
      <c r="C35" s="330"/>
      <c r="D35" s="1"/>
      <c r="E35" s="1"/>
      <c r="F35" s="1"/>
      <c r="G35" s="330"/>
      <c r="H35" s="1"/>
      <c r="I35" s="1"/>
      <c r="J35" s="1"/>
    </row>
    <row r="36" spans="1:10" ht="3" customHeight="1" x14ac:dyDescent="0.2">
      <c r="A36" s="18"/>
      <c r="B36" s="1"/>
      <c r="C36" s="330"/>
      <c r="D36" s="1"/>
      <c r="E36" s="1"/>
      <c r="F36" s="1"/>
      <c r="G36" s="330"/>
      <c r="H36" s="1"/>
      <c r="I36" s="1"/>
      <c r="J36" s="1"/>
    </row>
    <row r="37" spans="1:10" s="332" customFormat="1" ht="14.25" customHeight="1" x14ac:dyDescent="0.2">
      <c r="A37" s="499" t="s">
        <v>540</v>
      </c>
      <c r="B37" s="499" t="s">
        <v>541</v>
      </c>
      <c r="C37" s="499" t="s">
        <v>542</v>
      </c>
      <c r="D37" s="499" t="s">
        <v>543</v>
      </c>
      <c r="E37" s="499" t="s">
        <v>544</v>
      </c>
      <c r="F37" s="499" t="s">
        <v>545</v>
      </c>
      <c r="G37" s="527" t="s">
        <v>546</v>
      </c>
      <c r="H37" s="596" t="s">
        <v>547</v>
      </c>
      <c r="I37" s="331" t="s">
        <v>548</v>
      </c>
      <c r="J37" s="38"/>
    </row>
    <row r="38" spans="1:10" s="332" customFormat="1" ht="14.25" customHeight="1" thickBot="1" x14ac:dyDescent="0.25">
      <c r="A38" s="503" t="s">
        <v>549</v>
      </c>
      <c r="B38" s="331" t="s">
        <v>351</v>
      </c>
      <c r="C38" s="502" t="s">
        <v>550</v>
      </c>
      <c r="D38" s="502" t="s">
        <v>532</v>
      </c>
      <c r="E38" s="503" t="s">
        <v>533</v>
      </c>
      <c r="F38" s="331" t="s">
        <v>551</v>
      </c>
      <c r="G38" s="597" t="s">
        <v>552</v>
      </c>
      <c r="H38" s="598" t="s">
        <v>553</v>
      </c>
      <c r="I38" s="331" t="s">
        <v>389</v>
      </c>
      <c r="J38" s="38"/>
    </row>
    <row r="39" spans="1:10" s="332" customFormat="1" ht="14.25" customHeight="1" thickBot="1" x14ac:dyDescent="0.25">
      <c r="A39" s="824"/>
      <c r="B39" s="831"/>
      <c r="C39" s="833"/>
      <c r="D39" s="833"/>
      <c r="E39" s="834"/>
      <c r="F39" s="824"/>
      <c r="G39" s="1085">
        <f>D20</f>
        <v>0</v>
      </c>
      <c r="H39" s="835" t="e">
        <f>VLOOKUP(D20,F12:I15,4)</f>
        <v>#N/A</v>
      </c>
      <c r="I39" s="593">
        <f>D39*E39</f>
        <v>0</v>
      </c>
      <c r="J39" s="38"/>
    </row>
    <row r="40" spans="1:10" s="332" customFormat="1" ht="14.25" customHeight="1" x14ac:dyDescent="0.2">
      <c r="A40" s="38"/>
      <c r="B40" s="38"/>
      <c r="C40" s="844"/>
      <c r="D40" s="845"/>
      <c r="E40" s="846"/>
      <c r="F40" s="38"/>
      <c r="G40" s="38"/>
      <c r="H40" s="38"/>
      <c r="I40" s="1086" t="s">
        <v>554</v>
      </c>
      <c r="J40" s="38"/>
    </row>
    <row r="41" spans="1:10" s="332" customFormat="1" ht="14.25" customHeight="1" x14ac:dyDescent="0.2">
      <c r="A41" s="38"/>
      <c r="B41" s="38"/>
      <c r="C41" s="844"/>
      <c r="D41" s="845"/>
      <c r="E41" s="846"/>
      <c r="F41" s="38"/>
      <c r="G41" s="38"/>
      <c r="H41" s="38"/>
      <c r="I41" s="1086"/>
      <c r="J41" s="38"/>
    </row>
    <row r="42" spans="1:10" s="332" customFormat="1" ht="14.25" customHeight="1" x14ac:dyDescent="0.2">
      <c r="A42" s="18" t="s">
        <v>555</v>
      </c>
      <c r="B42" s="38"/>
      <c r="C42" s="844"/>
      <c r="D42" s="251" t="s">
        <v>456</v>
      </c>
      <c r="E42" s="538" t="s">
        <v>294</v>
      </c>
      <c r="F42" s="538" t="s">
        <v>556</v>
      </c>
      <c r="G42" s="538" t="s">
        <v>433</v>
      </c>
      <c r="H42" s="538" t="s">
        <v>557</v>
      </c>
      <c r="I42" s="538" t="s">
        <v>389</v>
      </c>
      <c r="J42" s="39"/>
    </row>
    <row r="43" spans="1:10" s="332" customFormat="1" ht="3.75" customHeight="1" thickBot="1" x14ac:dyDescent="0.25">
      <c r="A43" s="38"/>
      <c r="B43" s="38"/>
      <c r="C43" s="844"/>
      <c r="D43" s="251"/>
      <c r="E43" s="589"/>
      <c r="F43" s="589"/>
      <c r="G43" s="589"/>
      <c r="H43" s="589"/>
      <c r="I43" s="538"/>
      <c r="J43" s="38"/>
    </row>
    <row r="44" spans="1:10" s="332" customFormat="1" ht="14.25" customHeight="1" thickBot="1" x14ac:dyDescent="0.25">
      <c r="A44" s="1087" t="s">
        <v>558</v>
      </c>
      <c r="B44" s="2"/>
      <c r="C44" s="2"/>
      <c r="D44" s="251" t="s">
        <v>559</v>
      </c>
      <c r="E44" s="824"/>
      <c r="F44" s="1088"/>
      <c r="G44" s="1089"/>
      <c r="H44" s="1090"/>
      <c r="I44" s="590">
        <f>F44*G44</f>
        <v>0</v>
      </c>
      <c r="J44" s="38"/>
    </row>
    <row r="45" spans="1:10" s="332" customFormat="1" x14ac:dyDescent="0.2">
      <c r="A45" s="603" t="s">
        <v>560</v>
      </c>
      <c r="B45" s="2"/>
      <c r="C45" s="2"/>
      <c r="D45" s="251"/>
      <c r="E45" s="825"/>
      <c r="F45" s="1091"/>
      <c r="G45" s="1092"/>
      <c r="H45" s="1092"/>
      <c r="I45" s="600"/>
      <c r="J45" s="38"/>
    </row>
    <row r="46" spans="1:10" s="332" customFormat="1" x14ac:dyDescent="0.2">
      <c r="A46" s="603" t="s">
        <v>561</v>
      </c>
      <c r="B46" s="2"/>
      <c r="C46" s="2"/>
      <c r="D46" s="251"/>
      <c r="E46" s="825"/>
      <c r="F46" s="1091"/>
      <c r="G46" s="1092"/>
      <c r="H46" s="1093"/>
      <c r="I46" s="600"/>
      <c r="J46" s="38"/>
    </row>
    <row r="47" spans="1:10" s="332" customFormat="1" ht="9.75" customHeight="1" thickBot="1" x14ac:dyDescent="0.25">
      <c r="A47" s="1094"/>
      <c r="B47" s="1094"/>
      <c r="C47" s="1095"/>
      <c r="D47" s="1096"/>
      <c r="E47" s="1097"/>
      <c r="F47" s="1094"/>
      <c r="G47" s="1094"/>
      <c r="H47" s="1094"/>
      <c r="I47" s="1094"/>
      <c r="J47" s="485" t="s">
        <v>562</v>
      </c>
    </row>
    <row r="48" spans="1:10" s="332" customFormat="1" ht="11.25" customHeight="1" thickTop="1" x14ac:dyDescent="0.2">
      <c r="A48" s="39"/>
      <c r="B48" s="39"/>
      <c r="C48" s="844"/>
      <c r="D48" s="845"/>
      <c r="E48" s="846"/>
      <c r="F48" s="39"/>
      <c r="G48" s="39"/>
      <c r="H48" s="39"/>
      <c r="I48" s="39"/>
      <c r="J48" s="485"/>
    </row>
    <row r="49" spans="1:10" s="332" customFormat="1" ht="11.25" customHeight="1" x14ac:dyDescent="0.2">
      <c r="A49" s="39"/>
      <c r="B49" s="39"/>
      <c r="C49" s="844"/>
      <c r="D49" s="845"/>
      <c r="E49" s="846"/>
      <c r="F49" s="39"/>
      <c r="G49" s="39"/>
      <c r="H49" s="39"/>
      <c r="I49" s="39"/>
      <c r="J49" s="485"/>
    </row>
    <row r="50" spans="1:10" s="332" customFormat="1" ht="11.25" customHeight="1" x14ac:dyDescent="0.2">
      <c r="A50" s="39"/>
      <c r="B50" s="39"/>
      <c r="C50" s="844"/>
      <c r="D50" s="845"/>
      <c r="E50" s="846"/>
      <c r="F50" s="39"/>
      <c r="G50" s="39"/>
      <c r="H50" s="39"/>
      <c r="I50" s="39"/>
      <c r="J50" s="485"/>
    </row>
    <row r="51" spans="1:10" s="332" customFormat="1" ht="11.25" customHeight="1" x14ac:dyDescent="0.2">
      <c r="A51" s="39"/>
      <c r="B51" s="39"/>
      <c r="C51" s="844"/>
      <c r="D51" s="845"/>
      <c r="E51" s="846"/>
      <c r="F51" s="39"/>
      <c r="G51" s="39"/>
      <c r="H51" s="39"/>
      <c r="I51" s="39"/>
      <c r="J51" s="485"/>
    </row>
    <row r="52" spans="1:10" s="332" customFormat="1" ht="11.25" customHeight="1" x14ac:dyDescent="0.2">
      <c r="A52" s="39"/>
      <c r="B52" s="39"/>
      <c r="C52" s="844"/>
      <c r="D52" s="845"/>
      <c r="E52" s="846"/>
      <c r="F52" s="39"/>
      <c r="G52" s="39"/>
      <c r="H52" s="39"/>
      <c r="I52" s="39"/>
      <c r="J52" s="485"/>
    </row>
    <row r="53" spans="1:10" s="332" customFormat="1" ht="11.25" customHeight="1" x14ac:dyDescent="0.2">
      <c r="A53" s="39"/>
      <c r="B53" s="39"/>
      <c r="C53" s="844"/>
      <c r="D53" s="845"/>
      <c r="E53" s="846"/>
      <c r="F53" s="39"/>
      <c r="G53" s="39"/>
      <c r="H53" s="39"/>
      <c r="I53" s="39"/>
      <c r="J53" s="485"/>
    </row>
    <row r="54" spans="1:10" s="332" customFormat="1" ht="11.25" customHeight="1" x14ac:dyDescent="0.2">
      <c r="A54" s="39"/>
      <c r="B54" s="39"/>
      <c r="C54" s="844"/>
      <c r="D54" s="845"/>
      <c r="E54" s="846"/>
      <c r="F54" s="39"/>
      <c r="G54" s="39"/>
      <c r="H54" s="39"/>
      <c r="I54" s="39"/>
      <c r="J54" s="485"/>
    </row>
    <row r="55" spans="1:10" s="332" customFormat="1" ht="11.25" customHeight="1" x14ac:dyDescent="0.2">
      <c r="A55" s="39"/>
      <c r="B55" s="39"/>
      <c r="C55" s="844"/>
      <c r="D55" s="845"/>
      <c r="E55" s="846"/>
      <c r="F55" s="39"/>
      <c r="G55" s="39"/>
      <c r="H55" s="39"/>
      <c r="I55" s="39"/>
      <c r="J55" s="485"/>
    </row>
    <row r="56" spans="1:10" s="332" customFormat="1" ht="11.25" customHeight="1" x14ac:dyDescent="0.2">
      <c r="A56" s="39"/>
      <c r="B56" s="39"/>
      <c r="C56" s="844"/>
      <c r="D56" s="845"/>
      <c r="E56" s="846"/>
      <c r="F56" s="39"/>
      <c r="G56" s="39"/>
      <c r="H56" s="39"/>
      <c r="I56" s="39"/>
      <c r="J56" s="485"/>
    </row>
    <row r="57" spans="1:10" s="332" customFormat="1" ht="11.25" customHeight="1" x14ac:dyDescent="0.2">
      <c r="A57" s="39"/>
      <c r="B57" s="39"/>
      <c r="C57" s="844"/>
      <c r="D57" s="845"/>
      <c r="E57" s="846"/>
      <c r="F57" s="39"/>
      <c r="G57" s="39"/>
      <c r="H57" s="39"/>
      <c r="I57" s="39"/>
      <c r="J57" s="485"/>
    </row>
    <row r="58" spans="1:10" s="332" customFormat="1" ht="11.25" customHeight="1" x14ac:dyDescent="0.2">
      <c r="A58" s="39"/>
      <c r="B58" s="39"/>
      <c r="C58" s="844"/>
      <c r="D58" s="845"/>
      <c r="E58" s="846"/>
      <c r="F58" s="39"/>
      <c r="G58" s="39"/>
      <c r="H58" s="39"/>
      <c r="I58" s="39"/>
      <c r="J58" s="485"/>
    </row>
    <row r="59" spans="1:10" s="332" customFormat="1" ht="11.25" customHeight="1" x14ac:dyDescent="0.2">
      <c r="A59" s="39"/>
      <c r="B59" s="39"/>
      <c r="C59" s="844"/>
      <c r="D59" s="845"/>
      <c r="E59" s="846"/>
      <c r="F59" s="39"/>
      <c r="G59" s="39"/>
      <c r="H59" s="39"/>
      <c r="I59" s="39"/>
      <c r="J59" s="485"/>
    </row>
    <row r="60" spans="1:10" s="332" customFormat="1" ht="21" customHeight="1" x14ac:dyDescent="0.2">
      <c r="A60" s="39"/>
      <c r="B60" s="39"/>
      <c r="C60" s="844"/>
      <c r="D60" s="845"/>
      <c r="E60" s="846"/>
      <c r="F60" s="39"/>
      <c r="G60" s="39"/>
      <c r="H60" s="39"/>
      <c r="I60" s="39"/>
      <c r="J60" s="485"/>
    </row>
    <row r="61" spans="1:10" s="332" customFormat="1" ht="5.25" customHeight="1" thickBot="1" x14ac:dyDescent="0.25">
      <c r="A61" s="1094"/>
      <c r="B61" s="1094"/>
      <c r="C61" s="1095"/>
      <c r="D61" s="1096"/>
      <c r="E61" s="1097"/>
      <c r="F61" s="1094"/>
      <c r="G61" s="1094"/>
      <c r="H61" s="1094"/>
      <c r="I61" s="1098"/>
      <c r="J61" s="38"/>
    </row>
    <row r="62" spans="1:10" s="332" customFormat="1" ht="5.25" customHeight="1" thickTop="1" x14ac:dyDescent="0.2">
      <c r="A62" s="39"/>
      <c r="B62" s="39"/>
      <c r="C62" s="844"/>
      <c r="D62" s="845"/>
      <c r="E62" s="846"/>
      <c r="F62" s="39"/>
      <c r="G62" s="39"/>
      <c r="H62" s="39"/>
      <c r="I62" s="847"/>
      <c r="J62" s="38"/>
    </row>
    <row r="63" spans="1:10" ht="15.75" x14ac:dyDescent="0.25">
      <c r="A63" s="493" t="s">
        <v>563</v>
      </c>
      <c r="B63" s="18"/>
      <c r="C63" s="2"/>
      <c r="D63" s="2"/>
      <c r="E63" s="2"/>
      <c r="F63" s="2"/>
      <c r="G63" s="2"/>
      <c r="H63" s="2"/>
      <c r="I63" s="2"/>
      <c r="J63" s="1"/>
    </row>
    <row r="64" spans="1:10" ht="5.25" customHeight="1" x14ac:dyDescent="0.25">
      <c r="A64" s="493"/>
      <c r="B64" s="18"/>
      <c r="C64" s="2"/>
      <c r="D64" s="2"/>
      <c r="E64" s="2"/>
      <c r="F64" s="2"/>
      <c r="G64" s="2"/>
      <c r="H64" s="2"/>
      <c r="I64" s="2"/>
      <c r="J64" s="1"/>
    </row>
    <row r="65" spans="1:10" s="320" customFormat="1" ht="12" x14ac:dyDescent="0.2">
      <c r="A65" s="547" t="s">
        <v>564</v>
      </c>
      <c r="B65" s="826"/>
      <c r="C65" s="539"/>
      <c r="D65" s="507"/>
      <c r="E65" s="507"/>
      <c r="F65" s="507"/>
      <c r="G65" s="827"/>
      <c r="H65" s="539"/>
      <c r="I65" s="507"/>
      <c r="J65" s="148"/>
    </row>
    <row r="66" spans="1:10" s="332" customFormat="1" ht="5.25" customHeight="1" x14ac:dyDescent="0.2">
      <c r="A66" s="38"/>
      <c r="B66" s="38"/>
      <c r="C66" s="844"/>
      <c r="D66" s="845"/>
      <c r="E66" s="846"/>
      <c r="F66" s="38"/>
      <c r="G66" s="38"/>
      <c r="H66" s="38"/>
      <c r="I66" s="1086"/>
      <c r="J66" s="38"/>
    </row>
    <row r="67" spans="1:10" s="601" customFormat="1" ht="15" x14ac:dyDescent="0.25">
      <c r="A67" s="497" t="s">
        <v>565</v>
      </c>
      <c r="B67" s="305"/>
      <c r="C67" s="305"/>
      <c r="D67" s="88"/>
      <c r="E67" s="88"/>
      <c r="F67" s="88"/>
      <c r="G67" s="88"/>
      <c r="H67" s="88"/>
      <c r="I67" s="88"/>
      <c r="J67" s="88"/>
    </row>
    <row r="68" spans="1:10" ht="4.5" customHeight="1" x14ac:dyDescent="0.25">
      <c r="A68" s="497"/>
      <c r="B68" s="2"/>
      <c r="C68" s="2"/>
      <c r="D68" s="251"/>
      <c r="E68" s="538"/>
      <c r="F68" s="538"/>
      <c r="G68" s="538"/>
      <c r="H68" s="1093"/>
      <c r="I68" s="538"/>
      <c r="J68" s="1"/>
    </row>
    <row r="69" spans="1:10" x14ac:dyDescent="0.2">
      <c r="A69" s="18" t="s">
        <v>566</v>
      </c>
      <c r="B69" s="2"/>
      <c r="C69" s="2"/>
      <c r="D69" s="251" t="s">
        <v>456</v>
      </c>
      <c r="E69" s="538" t="s">
        <v>294</v>
      </c>
      <c r="F69" s="538" t="s">
        <v>432</v>
      </c>
      <c r="G69" s="538" t="s">
        <v>433</v>
      </c>
      <c r="H69" s="602" t="s">
        <v>567</v>
      </c>
      <c r="I69" s="538" t="s">
        <v>389</v>
      </c>
      <c r="J69" s="2"/>
    </row>
    <row r="70" spans="1:10" x14ac:dyDescent="0.2">
      <c r="A70" s="1087" t="s">
        <v>568</v>
      </c>
      <c r="B70" s="2"/>
      <c r="C70" s="2"/>
      <c r="D70" s="251" t="s">
        <v>569</v>
      </c>
      <c r="E70" s="824"/>
      <c r="F70" s="1088"/>
      <c r="G70" s="1089"/>
      <c r="H70" s="1099">
        <v>140</v>
      </c>
      <c r="I70" s="614">
        <f t="shared" ref="I70:I76" si="0">F70*G70</f>
        <v>0</v>
      </c>
      <c r="J70" s="1"/>
    </row>
    <row r="71" spans="1:10" x14ac:dyDescent="0.2">
      <c r="A71" s="1087" t="s">
        <v>568</v>
      </c>
      <c r="B71" s="2"/>
      <c r="C71" s="2"/>
      <c r="D71" s="251" t="s">
        <v>569</v>
      </c>
      <c r="E71" s="824"/>
      <c r="F71" s="1088"/>
      <c r="G71" s="1089"/>
      <c r="H71" s="1099">
        <v>80</v>
      </c>
      <c r="I71" s="614">
        <f t="shared" si="0"/>
        <v>0</v>
      </c>
      <c r="J71" s="1"/>
    </row>
    <row r="72" spans="1:10" x14ac:dyDescent="0.2">
      <c r="A72" s="1087" t="s">
        <v>570</v>
      </c>
      <c r="B72" s="1"/>
      <c r="C72" s="1"/>
      <c r="D72" s="251" t="s">
        <v>571</v>
      </c>
      <c r="E72" s="824"/>
      <c r="F72" s="1088"/>
      <c r="G72" s="1089"/>
      <c r="H72" s="1099">
        <v>10</v>
      </c>
      <c r="I72" s="614">
        <f t="shared" si="0"/>
        <v>0</v>
      </c>
      <c r="J72" s="1"/>
    </row>
    <row r="73" spans="1:10" x14ac:dyDescent="0.2">
      <c r="A73" s="1087" t="s">
        <v>572</v>
      </c>
      <c r="B73" s="1"/>
      <c r="C73" s="1"/>
      <c r="D73" s="251" t="s">
        <v>573</v>
      </c>
      <c r="E73" s="824"/>
      <c r="F73" s="1088"/>
      <c r="G73" s="1089"/>
      <c r="H73" s="1099">
        <v>50</v>
      </c>
      <c r="I73" s="614">
        <f t="shared" si="0"/>
        <v>0</v>
      </c>
      <c r="J73" s="1"/>
    </row>
    <row r="74" spans="1:10" x14ac:dyDescent="0.2">
      <c r="A74" s="1087" t="s">
        <v>574</v>
      </c>
      <c r="B74" s="1"/>
      <c r="C74" s="1"/>
      <c r="D74" s="251" t="s">
        <v>575</v>
      </c>
      <c r="E74" s="824"/>
      <c r="F74" s="1088"/>
      <c r="G74" s="1089"/>
      <c r="H74" s="1099">
        <v>105</v>
      </c>
      <c r="I74" s="614">
        <f t="shared" si="0"/>
        <v>0</v>
      </c>
      <c r="J74" s="1"/>
    </row>
    <row r="75" spans="1:10" x14ac:dyDescent="0.2">
      <c r="A75" s="1087" t="s">
        <v>574</v>
      </c>
      <c r="B75" s="1"/>
      <c r="C75" s="1"/>
      <c r="D75" s="251" t="s">
        <v>575</v>
      </c>
      <c r="E75" s="824"/>
      <c r="F75" s="1088"/>
      <c r="G75" s="1089"/>
      <c r="H75" s="1099">
        <v>45</v>
      </c>
      <c r="I75" s="614">
        <f t="shared" si="0"/>
        <v>0</v>
      </c>
      <c r="J75" s="1"/>
    </row>
    <row r="76" spans="1:10" x14ac:dyDescent="0.2">
      <c r="A76" s="1087" t="s">
        <v>576</v>
      </c>
      <c r="B76" s="1"/>
      <c r="C76" s="1"/>
      <c r="D76" s="251" t="s">
        <v>577</v>
      </c>
      <c r="E76" s="824"/>
      <c r="F76" s="1088"/>
      <c r="G76" s="1089"/>
      <c r="H76" s="1099">
        <v>30</v>
      </c>
      <c r="I76" s="614">
        <f t="shared" si="0"/>
        <v>0</v>
      </c>
      <c r="J76" s="1"/>
    </row>
    <row r="77" spans="1:10" s="332" customFormat="1" ht="12" x14ac:dyDescent="0.2">
      <c r="A77" s="38"/>
      <c r="B77" s="38"/>
      <c r="C77" s="844"/>
      <c r="D77" s="845"/>
      <c r="E77" s="846"/>
      <c r="F77" s="38"/>
      <c r="G77" s="38"/>
      <c r="H77" s="38"/>
      <c r="I77" s="38"/>
      <c r="J77" s="38"/>
    </row>
    <row r="78" spans="1:10" s="332" customFormat="1" x14ac:dyDescent="0.2">
      <c r="A78" s="18" t="s">
        <v>578</v>
      </c>
      <c r="B78" s="38"/>
      <c r="C78" s="844"/>
      <c r="D78" s="251" t="s">
        <v>456</v>
      </c>
      <c r="E78" s="538" t="s">
        <v>294</v>
      </c>
      <c r="F78" s="538" t="s">
        <v>579</v>
      </c>
      <c r="G78" s="538" t="s">
        <v>433</v>
      </c>
      <c r="H78" s="599" t="s">
        <v>567</v>
      </c>
      <c r="I78" s="538" t="s">
        <v>389</v>
      </c>
      <c r="J78" s="39"/>
    </row>
    <row r="79" spans="1:10" s="332" customFormat="1" ht="3.75" customHeight="1" x14ac:dyDescent="0.2">
      <c r="A79" s="38"/>
      <c r="B79" s="38"/>
      <c r="C79" s="844"/>
      <c r="D79" s="251"/>
      <c r="E79" s="589"/>
      <c r="F79" s="589"/>
      <c r="G79" s="589"/>
      <c r="H79" s="1100"/>
      <c r="I79" s="589"/>
      <c r="J79" s="38"/>
    </row>
    <row r="80" spans="1:10" s="332" customFormat="1" x14ac:dyDescent="0.2">
      <c r="A80" s="1087" t="s">
        <v>580</v>
      </c>
      <c r="B80" s="2"/>
      <c r="C80" s="2"/>
      <c r="D80" s="251" t="s">
        <v>581</v>
      </c>
      <c r="E80" s="824"/>
      <c r="F80" s="1088"/>
      <c r="G80" s="1089"/>
      <c r="H80" s="1099">
        <v>220</v>
      </c>
      <c r="I80" s="614">
        <f>F80*G80</f>
        <v>0</v>
      </c>
      <c r="J80" s="38"/>
    </row>
    <row r="81" spans="1:9" s="332" customFormat="1" ht="12" x14ac:dyDescent="0.2">
      <c r="A81" s="603" t="s">
        <v>582</v>
      </c>
      <c r="B81" s="38"/>
      <c r="C81" s="844"/>
      <c r="D81" s="845"/>
      <c r="E81" s="846"/>
      <c r="F81" s="38"/>
      <c r="G81" s="38"/>
      <c r="H81" s="38"/>
      <c r="I81" s="38"/>
    </row>
    <row r="82" spans="1:9" s="332" customFormat="1" ht="5.25" customHeight="1" x14ac:dyDescent="0.2">
      <c r="A82" s="641"/>
      <c r="B82" s="838"/>
      <c r="C82" s="839"/>
      <c r="D82" s="840"/>
      <c r="E82" s="841"/>
      <c r="F82" s="838"/>
      <c r="G82" s="838"/>
      <c r="H82" s="838"/>
      <c r="I82" s="838"/>
    </row>
    <row r="83" spans="1:9" s="332" customFormat="1" ht="4.5" customHeight="1" x14ac:dyDescent="0.2">
      <c r="A83" s="38"/>
      <c r="B83" s="38"/>
      <c r="C83" s="844"/>
      <c r="D83" s="845"/>
      <c r="E83" s="846"/>
      <c r="F83" s="38"/>
      <c r="G83" s="38"/>
      <c r="H83" s="38"/>
      <c r="I83" s="38"/>
    </row>
    <row r="84" spans="1:9" ht="15" x14ac:dyDescent="0.25">
      <c r="A84" s="497" t="s">
        <v>583</v>
      </c>
      <c r="B84" s="2"/>
      <c r="C84" s="499"/>
      <c r="D84" s="1020"/>
      <c r="E84" s="1020"/>
      <c r="F84" s="1020"/>
      <c r="G84" s="524"/>
      <c r="H84" s="524"/>
      <c r="I84" s="1017"/>
    </row>
    <row r="85" spans="1:9" ht="7.5" customHeight="1" x14ac:dyDescent="0.25">
      <c r="A85" s="497"/>
      <c r="B85" s="2"/>
      <c r="C85" s="499"/>
      <c r="D85" s="1020"/>
      <c r="E85" s="1020"/>
      <c r="F85" s="1020"/>
      <c r="G85" s="524"/>
      <c r="H85" s="524"/>
      <c r="I85" s="1017"/>
    </row>
    <row r="86" spans="1:9" x14ac:dyDescent="0.2">
      <c r="A86" s="525" t="s">
        <v>373</v>
      </c>
      <c r="B86" s="499" t="s">
        <v>374</v>
      </c>
      <c r="C86" s="499" t="s">
        <v>375</v>
      </c>
      <c r="D86" s="499" t="s">
        <v>376</v>
      </c>
      <c r="E86" s="499" t="s">
        <v>377</v>
      </c>
      <c r="F86" s="499" t="s">
        <v>378</v>
      </c>
      <c r="G86" s="499" t="s">
        <v>379</v>
      </c>
      <c r="H86" s="500" t="s">
        <v>380</v>
      </c>
      <c r="I86" s="501" t="s">
        <v>584</v>
      </c>
    </row>
    <row r="87" spans="1:9" x14ac:dyDescent="0.2">
      <c r="A87" s="528" t="s">
        <v>585</v>
      </c>
      <c r="B87" s="499" t="s">
        <v>383</v>
      </c>
      <c r="C87" s="499" t="s">
        <v>384</v>
      </c>
      <c r="D87" s="499" t="s">
        <v>289</v>
      </c>
      <c r="E87" s="499" t="s">
        <v>586</v>
      </c>
      <c r="F87" s="331" t="s">
        <v>386</v>
      </c>
      <c r="G87" s="331" t="s">
        <v>387</v>
      </c>
      <c r="H87" s="531" t="s">
        <v>388</v>
      </c>
      <c r="I87" s="505" t="s">
        <v>389</v>
      </c>
    </row>
    <row r="88" spans="1:9" x14ac:dyDescent="0.2">
      <c r="A88" s="848" t="s">
        <v>587</v>
      </c>
      <c r="B88" s="604" t="s">
        <v>588</v>
      </c>
      <c r="C88" s="851">
        <v>272</v>
      </c>
      <c r="D88" s="1101"/>
      <c r="E88" s="851"/>
      <c r="F88" s="834"/>
      <c r="G88" s="824"/>
      <c r="H88" s="852">
        <v>62</v>
      </c>
      <c r="I88" s="834">
        <f t="shared" ref="I88:I96" si="1">E88*F88</f>
        <v>0</v>
      </c>
    </row>
    <row r="89" spans="1:9" x14ac:dyDescent="0.2">
      <c r="A89" s="848" t="s">
        <v>589</v>
      </c>
      <c r="B89" s="605" t="s">
        <v>590</v>
      </c>
      <c r="C89" s="851">
        <v>280</v>
      </c>
      <c r="D89" s="1101"/>
      <c r="E89" s="851"/>
      <c r="F89" s="834"/>
      <c r="G89" s="824"/>
      <c r="H89" s="852">
        <v>42</v>
      </c>
      <c r="I89" s="834">
        <f t="shared" si="1"/>
        <v>0</v>
      </c>
    </row>
    <row r="90" spans="1:9" x14ac:dyDescent="0.2">
      <c r="A90" s="848" t="s">
        <v>591</v>
      </c>
      <c r="B90" s="605" t="s">
        <v>592</v>
      </c>
      <c r="C90" s="851">
        <v>330</v>
      </c>
      <c r="D90" s="1101"/>
      <c r="E90" s="851"/>
      <c r="F90" s="834"/>
      <c r="G90" s="824"/>
      <c r="H90" s="852">
        <v>13</v>
      </c>
      <c r="I90" s="834">
        <f t="shared" si="1"/>
        <v>0</v>
      </c>
    </row>
    <row r="91" spans="1:9" x14ac:dyDescent="0.2">
      <c r="A91" s="848" t="s">
        <v>593</v>
      </c>
      <c r="B91" s="606" t="s">
        <v>594</v>
      </c>
      <c r="C91" s="851">
        <v>220</v>
      </c>
      <c r="D91" s="1101"/>
      <c r="E91" s="851"/>
      <c r="F91" s="834"/>
      <c r="G91" s="824"/>
      <c r="H91" s="852">
        <v>37</v>
      </c>
      <c r="I91" s="834">
        <f t="shared" si="1"/>
        <v>0</v>
      </c>
    </row>
    <row r="92" spans="1:9" x14ac:dyDescent="0.2">
      <c r="A92" s="848" t="s">
        <v>406</v>
      </c>
      <c r="B92" s="606" t="s">
        <v>595</v>
      </c>
      <c r="C92" s="851">
        <v>301</v>
      </c>
      <c r="D92" s="1101"/>
      <c r="E92" s="851"/>
      <c r="F92" s="834"/>
      <c r="G92" s="824"/>
      <c r="H92" s="852">
        <v>196</v>
      </c>
      <c r="I92" s="834">
        <f t="shared" si="1"/>
        <v>0</v>
      </c>
    </row>
    <row r="93" spans="1:9" x14ac:dyDescent="0.2">
      <c r="A93" s="848" t="s">
        <v>405</v>
      </c>
      <c r="B93" s="604" t="s">
        <v>408</v>
      </c>
      <c r="C93" s="851">
        <v>341</v>
      </c>
      <c r="D93" s="1101"/>
      <c r="E93" s="851"/>
      <c r="F93" s="834"/>
      <c r="G93" s="824"/>
      <c r="H93" s="852">
        <v>52</v>
      </c>
      <c r="I93" s="834">
        <f t="shared" si="1"/>
        <v>0</v>
      </c>
    </row>
    <row r="94" spans="1:9" x14ac:dyDescent="0.2">
      <c r="A94" s="848" t="s">
        <v>406</v>
      </c>
      <c r="B94" s="604" t="s">
        <v>409</v>
      </c>
      <c r="C94" s="851">
        <v>342</v>
      </c>
      <c r="D94" s="1101"/>
      <c r="E94" s="851"/>
      <c r="F94" s="834"/>
      <c r="G94" s="824"/>
      <c r="H94" s="852">
        <v>94</v>
      </c>
      <c r="I94" s="834">
        <f t="shared" si="1"/>
        <v>0</v>
      </c>
    </row>
    <row r="95" spans="1:9" x14ac:dyDescent="0.2">
      <c r="A95" s="848" t="s">
        <v>596</v>
      </c>
      <c r="B95" s="605" t="s">
        <v>396</v>
      </c>
      <c r="C95" s="851">
        <v>331</v>
      </c>
      <c r="D95" s="1101"/>
      <c r="E95" s="851"/>
      <c r="F95" s="834"/>
      <c r="G95" s="824"/>
      <c r="H95" s="852">
        <v>19</v>
      </c>
      <c r="I95" s="834">
        <f t="shared" si="1"/>
        <v>0</v>
      </c>
    </row>
    <row r="96" spans="1:9" x14ac:dyDescent="0.2">
      <c r="A96" s="848" t="s">
        <v>597</v>
      </c>
      <c r="B96" s="604" t="s">
        <v>598</v>
      </c>
      <c r="C96" s="851">
        <v>240</v>
      </c>
      <c r="D96" s="1101"/>
      <c r="E96" s="851"/>
      <c r="F96" s="834"/>
      <c r="G96" s="824"/>
      <c r="H96" s="852">
        <v>88</v>
      </c>
      <c r="I96" s="834">
        <f t="shared" si="1"/>
        <v>0</v>
      </c>
    </row>
    <row r="97" spans="1:10" ht="4.5" customHeight="1" thickBot="1" x14ac:dyDescent="0.25">
      <c r="A97" s="535"/>
      <c r="B97" s="853"/>
      <c r="C97" s="854"/>
      <c r="D97" s="855"/>
      <c r="E97" s="826"/>
      <c r="F97" s="856"/>
      <c r="G97" s="856"/>
      <c r="H97" s="857"/>
      <c r="I97" s="1102"/>
      <c r="J97" s="2"/>
    </row>
    <row r="98" spans="1:10" ht="19.5" customHeight="1" thickBot="1" x14ac:dyDescent="0.3">
      <c r="A98" s="1327" t="s">
        <v>599</v>
      </c>
      <c r="B98" s="1327"/>
      <c r="C98" s="1327"/>
      <c r="D98" s="1327"/>
      <c r="E98" s="1327"/>
      <c r="F98" s="1327"/>
      <c r="G98" s="536"/>
      <c r="H98" s="811" t="s">
        <v>600</v>
      </c>
      <c r="I98" s="607">
        <f>SUM(I88:I96)</f>
        <v>0</v>
      </c>
      <c r="J98" s="1"/>
    </row>
    <row r="99" spans="1:10" s="336" customFormat="1" ht="9" customHeight="1" x14ac:dyDescent="0.15">
      <c r="A99" s="1327" t="s">
        <v>601</v>
      </c>
      <c r="B99" s="1327"/>
      <c r="C99" s="1327"/>
      <c r="D99" s="1327"/>
      <c r="E99" s="1327"/>
      <c r="F99" s="1327"/>
      <c r="G99" s="1327"/>
      <c r="H99" s="1327"/>
      <c r="I99" s="1327"/>
    </row>
    <row r="100" spans="1:10" s="336" customFormat="1" ht="9" customHeight="1" x14ac:dyDescent="0.15">
      <c r="A100" s="509" t="s">
        <v>602</v>
      </c>
      <c r="B100" s="902"/>
      <c r="C100" s="902"/>
      <c r="D100" s="902"/>
      <c r="E100" s="902"/>
      <c r="F100" s="902"/>
      <c r="G100" s="902"/>
      <c r="H100" s="902"/>
      <c r="I100" s="902"/>
    </row>
    <row r="101" spans="1:10" s="486" customFormat="1" ht="9.75" thickBot="1" x14ac:dyDescent="0.2">
      <c r="A101" s="745" t="s">
        <v>603</v>
      </c>
      <c r="B101" s="608"/>
      <c r="C101" s="608"/>
      <c r="D101" s="609"/>
      <c r="E101" s="609"/>
      <c r="F101" s="609"/>
      <c r="G101" s="608"/>
      <c r="H101" s="608"/>
      <c r="I101" s="608"/>
    </row>
    <row r="102" spans="1:10" ht="6" customHeight="1" thickTop="1" x14ac:dyDescent="0.2">
      <c r="A102" s="561"/>
      <c r="B102" s="2"/>
      <c r="C102" s="2"/>
      <c r="D102" s="18"/>
      <c r="E102" s="18"/>
      <c r="F102" s="18"/>
      <c r="G102" s="2"/>
      <c r="H102" s="2"/>
      <c r="I102" s="2"/>
      <c r="J102" s="1"/>
    </row>
    <row r="103" spans="1:10" s="320" customFormat="1" ht="12" thickBot="1" x14ac:dyDescent="0.25">
      <c r="A103" s="389"/>
      <c r="B103" s="389"/>
      <c r="C103" s="389"/>
      <c r="D103" s="523"/>
      <c r="E103" s="523"/>
      <c r="F103" s="543"/>
      <c r="G103" s="863"/>
      <c r="H103" s="544"/>
      <c r="I103" s="615"/>
      <c r="J103" s="389"/>
    </row>
    <row r="104" spans="1:10" s="93" customFormat="1" ht="16.5" thickBot="1" x14ac:dyDescent="0.3">
      <c r="A104" s="565" t="s">
        <v>604</v>
      </c>
      <c r="B104" s="1103"/>
      <c r="C104" s="1103"/>
      <c r="D104" s="493"/>
      <c r="E104" s="493"/>
      <c r="F104" s="610"/>
      <c r="G104" s="1104"/>
      <c r="H104" s="611" t="s">
        <v>483</v>
      </c>
      <c r="I104" s="612">
        <f>I98+I76+I74+I73+I72+I70+I39+I20+I25+I80+I44</f>
        <v>0</v>
      </c>
      <c r="J104" s="91"/>
    </row>
    <row r="105" spans="1:10" ht="4.5" customHeight="1" x14ac:dyDescent="0.2">
      <c r="A105" s="1046"/>
      <c r="B105" s="1046"/>
      <c r="C105" s="574"/>
      <c r="D105" s="1046"/>
      <c r="E105" s="1046"/>
      <c r="F105" s="1046"/>
      <c r="G105" s="1046"/>
      <c r="H105" s="1046"/>
      <c r="I105" s="1046"/>
      <c r="J105" s="1"/>
    </row>
    <row r="106" spans="1:10" s="336" customFormat="1" ht="11.25" customHeight="1" x14ac:dyDescent="0.15">
      <c r="A106" s="553" t="s">
        <v>1543</v>
      </c>
      <c r="J106" s="613" t="s">
        <v>605</v>
      </c>
    </row>
  </sheetData>
  <mergeCells count="4">
    <mergeCell ref="A98:F98"/>
    <mergeCell ref="B3:I4"/>
    <mergeCell ref="B6:I7"/>
    <mergeCell ref="A99:I99"/>
  </mergeCells>
  <phoneticPr fontId="3" type="noConversion"/>
  <printOptions horizontalCentered="1"/>
  <pageMargins left="0.5" right="0.5" top="0.25" bottom="0.25" header="0.5" footer="0.5"/>
  <pageSetup scale="87" fitToHeight="2" orientation="landscape" r:id="rId1"/>
  <headerFooter alignWithMargins="0"/>
  <rowBreaks count="1" manualBreakCount="1">
    <brk id="6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IV87"/>
  <sheetViews>
    <sheetView topLeftCell="A49" zoomScaleNormal="100" zoomScaleSheetLayoutView="100" workbookViewId="0">
      <selection activeCell="A67" sqref="A67:I67"/>
    </sheetView>
  </sheetViews>
  <sheetFormatPr defaultRowHeight="12.75" x14ac:dyDescent="0.2"/>
  <cols>
    <col min="1" max="1" width="21.85546875" style="29" customWidth="1"/>
    <col min="2" max="2" width="15.140625" style="3" customWidth="1"/>
    <col min="3" max="3" width="13.85546875" style="3" customWidth="1"/>
    <col min="4" max="4" width="12.140625" style="3" customWidth="1"/>
    <col min="5" max="5" width="13.7109375" style="3" customWidth="1"/>
    <col min="6" max="6" width="15.5703125" style="3" customWidth="1"/>
    <col min="7" max="7" width="16.28515625" style="3" customWidth="1"/>
    <col min="8" max="8" width="18.42578125" style="3" customWidth="1"/>
    <col min="9" max="9" width="20.140625" style="3" customWidth="1"/>
    <col min="10" max="16384" width="9.140625" style="3"/>
  </cols>
  <sheetData>
    <row r="1" spans="1:18" s="479" customFormat="1" ht="15.75" x14ac:dyDescent="0.25">
      <c r="A1" s="478" t="s">
        <v>329</v>
      </c>
      <c r="B1" s="1009"/>
      <c r="C1" s="1009"/>
      <c r="D1" s="1009"/>
      <c r="E1" s="480"/>
      <c r="F1" s="480"/>
      <c r="G1" s="821"/>
      <c r="H1" s="821"/>
      <c r="I1" s="1009"/>
      <c r="J1" s="1009"/>
      <c r="K1" s="1009"/>
      <c r="L1" s="1009"/>
      <c r="M1" s="1009"/>
      <c r="N1" s="1009"/>
      <c r="O1" s="1009"/>
      <c r="P1" s="1009"/>
      <c r="Q1" s="1009"/>
      <c r="R1" s="1009"/>
    </row>
    <row r="2" spans="1:18" s="479" customFormat="1" ht="4.5" customHeight="1" x14ac:dyDescent="0.25">
      <c r="A2" s="478"/>
      <c r="B2" s="1009"/>
      <c r="C2" s="1009"/>
      <c r="D2" s="1009"/>
      <c r="E2" s="480"/>
      <c r="F2" s="480"/>
      <c r="G2" s="821"/>
      <c r="H2" s="821"/>
      <c r="I2" s="1009"/>
      <c r="J2" s="1009"/>
      <c r="K2" s="1009"/>
      <c r="L2" s="1009"/>
      <c r="M2" s="1009"/>
      <c r="N2" s="1009"/>
      <c r="O2" s="1009"/>
      <c r="P2" s="1009"/>
      <c r="Q2" s="1009"/>
      <c r="R2" s="1009"/>
    </row>
    <row r="3" spans="1:18" s="479" customFormat="1" ht="15.75" customHeight="1" x14ac:dyDescent="0.25">
      <c r="A3" s="580" t="s">
        <v>330</v>
      </c>
      <c r="B3" s="1341" t="s">
        <v>606</v>
      </c>
      <c r="C3" s="1341"/>
      <c r="D3" s="1341"/>
      <c r="E3" s="1341"/>
      <c r="F3" s="1341"/>
      <c r="G3" s="1341"/>
      <c r="H3" s="1341"/>
      <c r="I3" s="1341"/>
      <c r="J3" s="1009"/>
      <c r="K3" s="1339"/>
      <c r="L3" s="1339"/>
      <c r="M3" s="1339"/>
      <c r="N3" s="1339"/>
      <c r="O3" s="1339"/>
      <c r="P3" s="1339"/>
      <c r="Q3" s="1339"/>
      <c r="R3" s="1339"/>
    </row>
    <row r="4" spans="1:18" s="479" customFormat="1" ht="77.25" customHeight="1" x14ac:dyDescent="0.2">
      <c r="A4" s="822"/>
      <c r="B4" s="1341"/>
      <c r="C4" s="1341"/>
      <c r="D4" s="1341"/>
      <c r="E4" s="1341"/>
      <c r="F4" s="1341"/>
      <c r="G4" s="1341"/>
      <c r="H4" s="1341"/>
      <c r="I4" s="1341"/>
      <c r="J4" s="1009"/>
      <c r="K4" s="1339"/>
      <c r="L4" s="1339"/>
      <c r="M4" s="1339"/>
      <c r="N4" s="1339"/>
      <c r="O4" s="1339"/>
      <c r="P4" s="1339"/>
      <c r="Q4" s="1339"/>
      <c r="R4" s="1339"/>
    </row>
    <row r="5" spans="1:18" s="479" customFormat="1" ht="17.25" customHeight="1" x14ac:dyDescent="0.2">
      <c r="A5" s="815" t="s">
        <v>607</v>
      </c>
      <c r="B5" s="904"/>
      <c r="C5" s="904"/>
      <c r="D5" s="904"/>
      <c r="E5" s="904"/>
      <c r="F5" s="904"/>
      <c r="G5" s="904"/>
      <c r="H5" s="904"/>
      <c r="I5" s="904"/>
      <c r="J5" s="1009"/>
      <c r="K5" s="1009"/>
      <c r="L5" s="1009"/>
      <c r="M5" s="1009"/>
      <c r="N5" s="1009"/>
      <c r="O5" s="1009"/>
      <c r="P5" s="1009"/>
      <c r="Q5" s="1009"/>
      <c r="R5" s="1009"/>
    </row>
    <row r="6" spans="1:18" s="479" customFormat="1" ht="15.75" customHeight="1" x14ac:dyDescent="0.25">
      <c r="A6" s="580" t="s">
        <v>332</v>
      </c>
      <c r="B6" s="1328" t="s">
        <v>608</v>
      </c>
      <c r="C6" s="1340"/>
      <c r="D6" s="1340"/>
      <c r="E6" s="1340"/>
      <c r="F6" s="1340"/>
      <c r="G6" s="1340"/>
      <c r="H6" s="1340"/>
      <c r="I6" s="1340"/>
      <c r="J6" s="1009"/>
      <c r="K6" s="1009"/>
      <c r="L6" s="1009"/>
      <c r="M6" s="1009"/>
      <c r="N6" s="1009"/>
      <c r="O6" s="1009"/>
      <c r="P6" s="1009"/>
      <c r="Q6" s="1009"/>
      <c r="R6" s="1009"/>
    </row>
    <row r="7" spans="1:18" s="479" customFormat="1" ht="42.75" customHeight="1" x14ac:dyDescent="0.2">
      <c r="A7" s="581"/>
      <c r="B7" s="1340"/>
      <c r="C7" s="1340"/>
      <c r="D7" s="1340"/>
      <c r="E7" s="1340"/>
      <c r="F7" s="1340"/>
      <c r="G7" s="1340"/>
      <c r="H7" s="1340"/>
      <c r="I7" s="1340"/>
      <c r="J7" s="1009"/>
      <c r="K7" s="1009"/>
      <c r="L7" s="1009"/>
      <c r="M7" s="1009"/>
      <c r="N7" s="1009"/>
      <c r="O7" s="1009"/>
      <c r="P7" s="1009"/>
      <c r="Q7" s="1009"/>
      <c r="R7" s="1009"/>
    </row>
    <row r="8" spans="1:18" s="479" customFormat="1" ht="18.75" thickBot="1" x14ac:dyDescent="0.3">
      <c r="A8" s="1061"/>
      <c r="B8" s="1061"/>
      <c r="C8" s="1061"/>
      <c r="D8" s="582"/>
      <c r="E8" s="582"/>
      <c r="F8" s="582"/>
      <c r="G8" s="1061"/>
      <c r="H8" s="1061"/>
      <c r="I8" s="1061"/>
      <c r="J8" s="1009"/>
      <c r="K8" s="1009"/>
      <c r="L8" s="1009"/>
      <c r="M8" s="1009"/>
      <c r="N8" s="1009"/>
      <c r="O8" s="1009"/>
      <c r="P8" s="1009"/>
      <c r="Q8" s="1009"/>
      <c r="R8" s="1009"/>
    </row>
    <row r="9" spans="1:18" ht="16.5" thickTop="1" x14ac:dyDescent="0.25">
      <c r="A9" s="487" t="s">
        <v>609</v>
      </c>
      <c r="B9" s="1012"/>
      <c r="C9" s="1012"/>
      <c r="D9" s="1012"/>
      <c r="E9" s="488"/>
      <c r="F9" s="488"/>
      <c r="G9" s="150"/>
      <c r="H9" s="150"/>
      <c r="I9" s="772" t="str">
        <f>IF('Cost Summary Forms'!J1&gt;0,'Cost Summary Forms'!J1,"")</f>
        <v/>
      </c>
      <c r="J9" s="1"/>
      <c r="K9" s="1"/>
      <c r="L9" s="1"/>
      <c r="M9" s="1"/>
      <c r="N9" s="1"/>
      <c r="O9" s="1"/>
      <c r="P9" s="1"/>
      <c r="Q9" s="1"/>
      <c r="R9" s="1"/>
    </row>
    <row r="10" spans="1:18" s="243" customFormat="1" ht="12" thickBot="1" x14ac:dyDescent="0.25">
      <c r="A10" s="585"/>
      <c r="B10" s="585"/>
      <c r="C10" s="585"/>
      <c r="D10" s="585"/>
      <c r="E10" s="585"/>
      <c r="F10" s="585"/>
      <c r="G10" s="585"/>
      <c r="H10" s="585"/>
      <c r="I10" s="638" t="s">
        <v>610</v>
      </c>
    </row>
    <row r="11" spans="1:18" s="823" customFormat="1" ht="5.25" customHeight="1" thickTop="1" x14ac:dyDescent="0.2">
      <c r="A11" s="59"/>
      <c r="B11" s="59"/>
      <c r="C11" s="59"/>
      <c r="D11" s="59"/>
      <c r="E11" s="59"/>
      <c r="F11" s="59"/>
      <c r="G11" s="1027"/>
      <c r="H11" s="1027"/>
      <c r="I11" s="1027"/>
    </row>
    <row r="12" spans="1:18" ht="15.75" x14ac:dyDescent="0.25">
      <c r="A12" s="493" t="s">
        <v>611</v>
      </c>
      <c r="B12" s="2"/>
      <c r="C12" s="499"/>
      <c r="D12" s="1020"/>
      <c r="E12" s="1020"/>
      <c r="F12" s="1020"/>
      <c r="G12" s="524"/>
      <c r="H12" s="524"/>
      <c r="I12" s="538"/>
      <c r="J12" s="2"/>
      <c r="K12" s="1"/>
      <c r="L12" s="1"/>
      <c r="M12" s="1"/>
      <c r="N12" s="1"/>
      <c r="O12" s="1"/>
      <c r="P12" s="1"/>
      <c r="Q12" s="1"/>
      <c r="R12" s="1"/>
    </row>
    <row r="13" spans="1:18" x14ac:dyDescent="0.2">
      <c r="A13" s="616" t="s">
        <v>612</v>
      </c>
      <c r="B13" s="18"/>
      <c r="C13" s="2"/>
      <c r="D13" s="2"/>
      <c r="E13" s="1"/>
      <c r="F13" s="1"/>
      <c r="G13" s="1"/>
      <c r="H13" s="1"/>
      <c r="I13" s="1"/>
      <c r="J13" s="1"/>
      <c r="K13" s="1"/>
      <c r="L13" s="1"/>
      <c r="M13" s="1"/>
      <c r="N13" s="1"/>
      <c r="O13" s="1"/>
      <c r="P13" s="1"/>
      <c r="Q13" s="1"/>
      <c r="R13" s="1"/>
    </row>
    <row r="14" spans="1:18" s="148" customFormat="1" ht="12" x14ac:dyDescent="0.2">
      <c r="A14" s="743" t="s">
        <v>613</v>
      </c>
      <c r="B14" s="523"/>
      <c r="C14" s="389"/>
      <c r="D14" s="389"/>
    </row>
    <row r="15" spans="1:18" ht="7.5" customHeight="1" x14ac:dyDescent="0.2">
      <c r="A15" s="2"/>
      <c r="B15" s="2"/>
      <c r="C15" s="2"/>
      <c r="D15" s="18"/>
      <c r="E15" s="251"/>
      <c r="F15" s="1"/>
      <c r="G15" s="1027"/>
      <c r="H15" s="420"/>
      <c r="I15" s="814"/>
      <c r="J15" s="1"/>
      <c r="K15" s="1"/>
      <c r="L15" s="1"/>
      <c r="M15" s="1"/>
      <c r="N15" s="1"/>
      <c r="O15" s="1"/>
      <c r="P15" s="1"/>
      <c r="Q15" s="1"/>
      <c r="R15" s="1"/>
    </row>
    <row r="16" spans="1:18" x14ac:dyDescent="0.2">
      <c r="A16" s="18" t="s">
        <v>614</v>
      </c>
      <c r="B16" s="2"/>
      <c r="C16" s="2"/>
      <c r="D16" s="18"/>
      <c r="E16" s="251"/>
      <c r="F16" s="551" t="s">
        <v>431</v>
      </c>
      <c r="G16" s="551" t="s">
        <v>615</v>
      </c>
      <c r="H16" s="551" t="s">
        <v>433</v>
      </c>
      <c r="I16" s="505" t="s">
        <v>434</v>
      </c>
      <c r="J16" s="1"/>
      <c r="K16" s="1"/>
      <c r="L16" s="1"/>
      <c r="M16" s="1"/>
      <c r="N16" s="1"/>
      <c r="O16" s="1"/>
      <c r="P16" s="1"/>
      <c r="Q16" s="1"/>
      <c r="R16" s="1"/>
    </row>
    <row r="17" spans="1:9" x14ac:dyDescent="0.2">
      <c r="A17" s="812" t="s">
        <v>616</v>
      </c>
      <c r="B17" s="2"/>
      <c r="C17" s="2"/>
      <c r="D17" s="18"/>
      <c r="E17" s="550"/>
      <c r="F17" s="824"/>
      <c r="G17" s="1044"/>
      <c r="H17" s="1045"/>
      <c r="I17" s="1045">
        <f>G17*H17</f>
        <v>0</v>
      </c>
    </row>
    <row r="18" spans="1:9" x14ac:dyDescent="0.2">
      <c r="A18" s="812" t="s">
        <v>617</v>
      </c>
      <c r="B18" s="2"/>
      <c r="C18" s="2"/>
      <c r="D18" s="18"/>
      <c r="E18" s="550"/>
      <c r="F18" s="824"/>
      <c r="G18" s="1044"/>
      <c r="H18" s="1045"/>
      <c r="I18" s="1045">
        <f>G18*H18</f>
        <v>0</v>
      </c>
    </row>
    <row r="19" spans="1:9" ht="4.5" customHeight="1" thickBot="1" x14ac:dyDescent="0.25">
      <c r="A19" s="812"/>
      <c r="B19" s="2"/>
      <c r="C19" s="2"/>
      <c r="D19" s="18"/>
      <c r="E19" s="550"/>
      <c r="F19" s="825"/>
      <c r="G19" s="1047"/>
      <c r="H19" s="1048"/>
      <c r="I19" s="1048"/>
    </row>
    <row r="20" spans="1:9" ht="15.75" thickBot="1" x14ac:dyDescent="0.3">
      <c r="A20" s="616" t="s">
        <v>618</v>
      </c>
      <c r="B20" s="2"/>
      <c r="C20" s="2"/>
      <c r="D20" s="18"/>
      <c r="E20" s="550"/>
      <c r="F20" s="825"/>
      <c r="G20" s="1020"/>
      <c r="H20" s="811" t="s">
        <v>619</v>
      </c>
      <c r="I20" s="607">
        <f>SUM(I17:I18)</f>
        <v>0</v>
      </c>
    </row>
    <row r="21" spans="1:9" s="389" customFormat="1" ht="11.25" x14ac:dyDescent="0.2">
      <c r="B21" s="826"/>
      <c r="C21" s="539"/>
      <c r="D21" s="507"/>
      <c r="E21" s="507"/>
      <c r="F21" s="507"/>
      <c r="G21" s="827"/>
      <c r="H21" s="539"/>
      <c r="I21" s="538"/>
    </row>
    <row r="22" spans="1:9" s="29" customFormat="1" ht="3.75" customHeight="1" thickBot="1" x14ac:dyDescent="0.25">
      <c r="A22" s="812"/>
      <c r="B22" s="2"/>
      <c r="C22" s="2"/>
      <c r="D22" s="18"/>
      <c r="E22" s="251"/>
      <c r="F22" s="825"/>
      <c r="G22" s="1047"/>
      <c r="H22" s="1048"/>
      <c r="I22" s="1048"/>
    </row>
    <row r="23" spans="1:9" ht="16.5" thickTop="1" x14ac:dyDescent="0.25">
      <c r="A23" s="490" t="s">
        <v>620</v>
      </c>
      <c r="B23" s="491"/>
      <c r="C23" s="1013"/>
      <c r="D23" s="1013"/>
      <c r="E23" s="1013"/>
      <c r="F23" s="1013"/>
      <c r="G23" s="492"/>
      <c r="H23" s="828"/>
      <c r="I23" s="1014"/>
    </row>
    <row r="24" spans="1:9" ht="3" customHeight="1" x14ac:dyDescent="0.25">
      <c r="A24" s="493"/>
      <c r="B24" s="18"/>
      <c r="C24" s="2"/>
      <c r="D24" s="2"/>
      <c r="E24" s="2"/>
      <c r="F24" s="2"/>
      <c r="G24" s="494"/>
      <c r="H24" s="829"/>
      <c r="I24" s="1015"/>
    </row>
    <row r="25" spans="1:9" x14ac:dyDescent="0.2">
      <c r="A25" s="1016" t="s">
        <v>621</v>
      </c>
      <c r="B25" s="1105"/>
      <c r="C25" s="1106"/>
      <c r="D25" s="1107">
        <f>(B25*2)+(C25*2)</f>
        <v>0</v>
      </c>
      <c r="E25" s="1108"/>
      <c r="F25" s="1107"/>
      <c r="G25" s="1108"/>
      <c r="H25" s="1054"/>
      <c r="I25" s="830" t="s">
        <v>338</v>
      </c>
    </row>
    <row r="26" spans="1:9" x14ac:dyDescent="0.2">
      <c r="A26" s="807" t="s">
        <v>622</v>
      </c>
      <c r="B26" s="903" t="s">
        <v>623</v>
      </c>
      <c r="C26" s="903" t="s">
        <v>624</v>
      </c>
      <c r="D26" s="903" t="s">
        <v>625</v>
      </c>
      <c r="E26" s="808" t="s">
        <v>626</v>
      </c>
      <c r="F26" s="903" t="s">
        <v>627</v>
      </c>
      <c r="G26" s="808" t="s">
        <v>628</v>
      </c>
      <c r="H26" s="903" t="s">
        <v>629</v>
      </c>
      <c r="I26" s="742" t="s">
        <v>342</v>
      </c>
    </row>
    <row r="27" spans="1:9" ht="3.75" customHeight="1" x14ac:dyDescent="0.2">
      <c r="A27" s="1018"/>
      <c r="B27" s="1018"/>
      <c r="C27" s="495"/>
      <c r="D27" s="495"/>
      <c r="E27" s="495"/>
      <c r="F27" s="495"/>
      <c r="G27" s="495"/>
      <c r="H27" s="496"/>
      <c r="I27" s="1018"/>
    </row>
    <row r="28" spans="1:9" x14ac:dyDescent="0.2">
      <c r="A28" s="616" t="s">
        <v>630</v>
      </c>
      <c r="B28" s="18"/>
      <c r="C28" s="2"/>
      <c r="D28" s="2"/>
      <c r="E28" s="1"/>
      <c r="F28" s="1"/>
      <c r="G28" s="1"/>
      <c r="H28" s="1"/>
      <c r="I28" s="1"/>
    </row>
    <row r="29" spans="1:9" s="148" customFormat="1" ht="12" x14ac:dyDescent="0.2">
      <c r="A29" s="743" t="s">
        <v>631</v>
      </c>
      <c r="B29" s="523"/>
      <c r="C29" s="389"/>
      <c r="D29" s="389"/>
    </row>
    <row r="30" spans="1:9" s="148" customFormat="1" ht="9.75" customHeight="1" x14ac:dyDescent="0.2">
      <c r="A30" s="743"/>
      <c r="B30" s="523"/>
      <c r="C30" s="389"/>
      <c r="D30" s="389"/>
    </row>
    <row r="31" spans="1:9" ht="15" x14ac:dyDescent="0.25">
      <c r="A31" s="497" t="s">
        <v>632</v>
      </c>
      <c r="B31" s="1"/>
      <c r="C31" s="1"/>
      <c r="D31" s="1"/>
      <c r="E31" s="1"/>
      <c r="F31" s="1"/>
      <c r="G31" s="1"/>
      <c r="H31" s="1"/>
      <c r="I31" s="1"/>
    </row>
    <row r="32" spans="1:9" ht="3.75" customHeight="1" x14ac:dyDescent="0.2">
      <c r="A32" s="330"/>
      <c r="B32" s="1"/>
      <c r="C32" s="1"/>
      <c r="D32" s="1"/>
      <c r="E32" s="1"/>
      <c r="F32" s="1"/>
      <c r="G32" s="1"/>
      <c r="H32" s="1"/>
      <c r="I32" s="1"/>
    </row>
    <row r="33" spans="1:256" x14ac:dyDescent="0.2">
      <c r="A33" s="18" t="s">
        <v>633</v>
      </c>
      <c r="B33" s="1"/>
      <c r="C33" s="330"/>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3" customHeight="1" x14ac:dyDescent="0.2">
      <c r="A34" s="18"/>
      <c r="B34" s="1"/>
      <c r="C34" s="330"/>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
      <c r="A35" s="499" t="s">
        <v>634</v>
      </c>
      <c r="B35" s="499" t="s">
        <v>635</v>
      </c>
      <c r="C35" s="499" t="s">
        <v>636</v>
      </c>
      <c r="D35" s="499" t="s">
        <v>521</v>
      </c>
      <c r="E35" s="499" t="s">
        <v>524</v>
      </c>
      <c r="F35" s="331" t="s">
        <v>637</v>
      </c>
      <c r="G35" s="499" t="s">
        <v>526</v>
      </c>
      <c r="H35" s="527" t="s">
        <v>380</v>
      </c>
      <c r="I35" s="331" t="s">
        <v>527</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5" thickBot="1" x14ac:dyDescent="0.25">
      <c r="A36" s="331" t="s">
        <v>638</v>
      </c>
      <c r="B36" s="499" t="s">
        <v>289</v>
      </c>
      <c r="C36" s="331" t="s">
        <v>639</v>
      </c>
      <c r="D36" s="502" t="s">
        <v>529</v>
      </c>
      <c r="E36" s="502" t="s">
        <v>532</v>
      </c>
      <c r="F36" s="503" t="s">
        <v>533</v>
      </c>
      <c r="G36" s="331" t="s">
        <v>294</v>
      </c>
      <c r="H36" s="597" t="s">
        <v>640</v>
      </c>
      <c r="I36" s="331" t="s">
        <v>389</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5" thickBot="1" x14ac:dyDescent="0.25">
      <c r="A37" s="824"/>
      <c r="B37" s="831"/>
      <c r="C37" s="832"/>
      <c r="D37" s="833"/>
      <c r="E37" s="833"/>
      <c r="F37" s="834"/>
      <c r="G37" s="824"/>
      <c r="H37" s="835">
        <v>20</v>
      </c>
      <c r="I37" s="593">
        <f>F37*E37</f>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
      <c r="A38" s="518"/>
      <c r="B38" s="1"/>
      <c r="C38" s="1"/>
      <c r="D38" s="1"/>
      <c r="E38" s="2"/>
      <c r="F38" s="1"/>
      <c r="G38" s="1"/>
      <c r="H38" s="1"/>
      <c r="I38" s="623"/>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
      <c r="A39" s="616" t="s">
        <v>641</v>
      </c>
      <c r="B39" s="1"/>
      <c r="C39" s="1"/>
      <c r="D39" s="1"/>
      <c r="E39" s="1"/>
      <c r="F39" s="810" t="s">
        <v>642</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3.5" thickBot="1" x14ac:dyDescent="0.25">
      <c r="A40" s="809" t="s">
        <v>643</v>
      </c>
      <c r="B40" s="1"/>
      <c r="C40" s="1"/>
      <c r="D40" s="1"/>
      <c r="E40" s="1"/>
      <c r="F40" s="589" t="s">
        <v>644</v>
      </c>
      <c r="G40" s="589" t="s">
        <v>518</v>
      </c>
      <c r="H40" s="331" t="s">
        <v>519</v>
      </c>
      <c r="I40" s="538" t="s">
        <v>389</v>
      </c>
      <c r="J40" s="2"/>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3.5" thickBot="1" x14ac:dyDescent="0.25">
      <c r="A41" s="809" t="s">
        <v>645</v>
      </c>
      <c r="B41" s="1"/>
      <c r="C41" s="1"/>
      <c r="D41" s="1"/>
      <c r="E41" s="1"/>
      <c r="F41" s="836"/>
      <c r="G41" s="837"/>
      <c r="H41" s="824"/>
      <c r="I41" s="590">
        <f>G41</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148" customFormat="1" ht="11.25" x14ac:dyDescent="0.2">
      <c r="A42" s="506" t="s">
        <v>646</v>
      </c>
    </row>
    <row r="43" spans="1:256" s="336" customFormat="1" ht="11.25" x14ac:dyDescent="0.2">
      <c r="A43" s="506" t="s">
        <v>647</v>
      </c>
      <c r="C43" s="511"/>
      <c r="D43" s="512"/>
      <c r="E43" s="513"/>
    </row>
    <row r="44" spans="1:256" s="336" customFormat="1" ht="11.25" x14ac:dyDescent="0.2">
      <c r="A44" s="506" t="s">
        <v>648</v>
      </c>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06"/>
      <c r="IK44" s="506"/>
      <c r="IL44" s="506"/>
      <c r="IM44" s="506"/>
      <c r="IN44" s="506"/>
      <c r="IO44" s="506"/>
      <c r="IP44" s="506"/>
      <c r="IQ44" s="506"/>
      <c r="IR44" s="506"/>
      <c r="IS44" s="506"/>
      <c r="IT44" s="506"/>
      <c r="IU44" s="506"/>
      <c r="IV44" s="506"/>
    </row>
    <row r="45" spans="1:256" s="38" customFormat="1" ht="10.5" customHeight="1" x14ac:dyDescent="0.2">
      <c r="A45" s="628" t="s">
        <v>1555</v>
      </c>
      <c r="B45" s="838"/>
      <c r="C45" s="839"/>
      <c r="D45" s="840"/>
      <c r="E45" s="841"/>
      <c r="F45" s="838"/>
      <c r="G45" s="838"/>
      <c r="H45" s="838"/>
      <c r="I45" s="838"/>
    </row>
    <row r="46" spans="1:256" s="823" customFormat="1" ht="4.5" customHeight="1" thickBot="1" x14ac:dyDescent="0.25">
      <c r="A46" s="624"/>
      <c r="B46" s="1043"/>
      <c r="C46" s="1043"/>
      <c r="D46" s="625"/>
      <c r="E46" s="625"/>
      <c r="F46" s="625"/>
      <c r="G46" s="1043"/>
      <c r="H46" s="633"/>
      <c r="I46" s="842"/>
    </row>
    <row r="47" spans="1:256" s="823" customFormat="1" ht="13.5" thickTop="1" x14ac:dyDescent="0.2">
      <c r="A47" s="537"/>
      <c r="B47" s="1027"/>
      <c r="C47" s="1027"/>
      <c r="D47" s="59"/>
      <c r="E47" s="59"/>
      <c r="F47" s="59"/>
      <c r="G47" s="1027"/>
      <c r="H47" s="1027"/>
      <c r="I47" s="520" t="s">
        <v>562</v>
      </c>
    </row>
    <row r="48" spans="1:256" s="823" customFormat="1" ht="13.5" thickBot="1" x14ac:dyDescent="0.25">
      <c r="A48" s="624"/>
      <c r="B48" s="1043"/>
      <c r="C48" s="1043"/>
      <c r="D48" s="625"/>
      <c r="E48" s="625"/>
      <c r="F48" s="625"/>
      <c r="G48" s="1043"/>
      <c r="H48" s="1043"/>
      <c r="I48" s="816"/>
    </row>
    <row r="49" spans="1:10" ht="18" customHeight="1" thickTop="1" x14ac:dyDescent="0.25">
      <c r="A49" s="497" t="s">
        <v>538</v>
      </c>
      <c r="B49" s="2"/>
      <c r="C49" s="499"/>
      <c r="D49" s="1020"/>
      <c r="E49" s="1020"/>
      <c r="F49" s="1020"/>
      <c r="G49" s="524"/>
      <c r="H49" s="524"/>
      <c r="I49" s="1017"/>
      <c r="J49" s="1"/>
    </row>
    <row r="50" spans="1:10" ht="3.75" customHeight="1" x14ac:dyDescent="0.2">
      <c r="A50" s="518"/>
      <c r="B50" s="1"/>
      <c r="C50" s="330"/>
      <c r="D50" s="1"/>
      <c r="E50" s="1"/>
      <c r="F50" s="1"/>
      <c r="G50" s="330"/>
      <c r="H50" s="1"/>
      <c r="I50" s="1"/>
      <c r="J50" s="1"/>
    </row>
    <row r="51" spans="1:10" x14ac:dyDescent="0.2">
      <c r="A51" s="18" t="s">
        <v>649</v>
      </c>
      <c r="B51" s="1"/>
      <c r="C51" s="330"/>
      <c r="D51" s="1"/>
      <c r="E51" s="1"/>
      <c r="F51" s="1"/>
      <c r="G51" s="1"/>
      <c r="H51" s="1"/>
      <c r="I51" s="1"/>
      <c r="J51" s="1"/>
    </row>
    <row r="52" spans="1:10" ht="3" customHeight="1" x14ac:dyDescent="0.2">
      <c r="A52" s="18"/>
      <c r="B52" s="1"/>
      <c r="C52" s="330"/>
      <c r="D52" s="1"/>
      <c r="E52" s="1"/>
      <c r="F52" s="1"/>
      <c r="G52" s="1"/>
      <c r="H52" s="1"/>
      <c r="I52" s="1"/>
      <c r="J52" s="1"/>
    </row>
    <row r="53" spans="1:10" s="38" customFormat="1" ht="12" x14ac:dyDescent="0.2">
      <c r="A53" s="499" t="s">
        <v>540</v>
      </c>
      <c r="B53" s="499" t="s">
        <v>541</v>
      </c>
      <c r="C53" s="499" t="s">
        <v>542</v>
      </c>
      <c r="D53" s="499" t="s">
        <v>543</v>
      </c>
      <c r="E53" s="499" t="s">
        <v>544</v>
      </c>
      <c r="F53" s="499" t="s">
        <v>635</v>
      </c>
      <c r="G53" s="527" t="s">
        <v>380</v>
      </c>
      <c r="I53" s="331" t="s">
        <v>548</v>
      </c>
    </row>
    <row r="54" spans="1:10" s="38" customFormat="1" thickBot="1" x14ac:dyDescent="0.25">
      <c r="A54" s="503" t="s">
        <v>549</v>
      </c>
      <c r="B54" s="331" t="s">
        <v>351</v>
      </c>
      <c r="C54" s="502" t="s">
        <v>550</v>
      </c>
      <c r="D54" s="502" t="s">
        <v>532</v>
      </c>
      <c r="E54" s="503" t="s">
        <v>533</v>
      </c>
      <c r="F54" s="331" t="s">
        <v>650</v>
      </c>
      <c r="G54" s="597" t="s">
        <v>640</v>
      </c>
      <c r="I54" s="331" t="s">
        <v>389</v>
      </c>
    </row>
    <row r="55" spans="1:10" s="38" customFormat="1" ht="13.5" thickBot="1" x14ac:dyDescent="0.25">
      <c r="A55" s="824"/>
      <c r="B55" s="831"/>
      <c r="C55" s="833"/>
      <c r="D55" s="833"/>
      <c r="E55" s="834"/>
      <c r="F55" s="834"/>
      <c r="G55" s="835">
        <v>10</v>
      </c>
      <c r="I55" s="593">
        <f>D55*E55</f>
        <v>0</v>
      </c>
    </row>
    <row r="56" spans="1:10" s="38" customFormat="1" ht="12" x14ac:dyDescent="0.2">
      <c r="A56" s="838"/>
      <c r="B56" s="838"/>
      <c r="C56" s="839"/>
      <c r="D56" s="840"/>
      <c r="E56" s="841"/>
      <c r="F56" s="838"/>
      <c r="G56" s="838"/>
      <c r="H56" s="843"/>
      <c r="I56" s="838"/>
    </row>
    <row r="57" spans="1:10" s="39" customFormat="1" ht="5.25" customHeight="1" x14ac:dyDescent="0.2">
      <c r="C57" s="844"/>
      <c r="D57" s="845"/>
      <c r="E57" s="846"/>
      <c r="I57" s="847"/>
    </row>
    <row r="58" spans="1:10" ht="15" x14ac:dyDescent="0.25">
      <c r="A58" s="497" t="s">
        <v>651</v>
      </c>
      <c r="B58" s="2"/>
      <c r="C58" s="499"/>
      <c r="D58" s="1020"/>
      <c r="E58" s="1020"/>
      <c r="F58" s="1020"/>
      <c r="G58" s="524"/>
      <c r="H58" s="524"/>
      <c r="I58" s="1017"/>
      <c r="J58" s="1"/>
    </row>
    <row r="59" spans="1:10" ht="7.5" customHeight="1" x14ac:dyDescent="0.25">
      <c r="A59" s="497"/>
      <c r="B59" s="2"/>
      <c r="C59" s="499"/>
      <c r="D59" s="1020"/>
      <c r="E59" s="1020"/>
      <c r="F59" s="1020"/>
      <c r="G59" s="524"/>
      <c r="H59" s="524"/>
      <c r="I59" s="1017"/>
      <c r="J59" s="1"/>
    </row>
    <row r="60" spans="1:10" x14ac:dyDescent="0.2">
      <c r="A60" s="525" t="s">
        <v>373</v>
      </c>
      <c r="B60" s="526" t="s">
        <v>374</v>
      </c>
      <c r="C60" s="527" t="s">
        <v>375</v>
      </c>
      <c r="D60" s="499" t="s">
        <v>376</v>
      </c>
      <c r="E60" s="499" t="s">
        <v>377</v>
      </c>
      <c r="F60" s="499" t="s">
        <v>378</v>
      </c>
      <c r="G60" s="499" t="s">
        <v>379</v>
      </c>
      <c r="H60" s="500" t="s">
        <v>380</v>
      </c>
      <c r="I60" s="501" t="s">
        <v>381</v>
      </c>
      <c r="J60" s="1"/>
    </row>
    <row r="61" spans="1:10" x14ac:dyDescent="0.2">
      <c r="A61" s="528" t="s">
        <v>652</v>
      </c>
      <c r="B61" s="529" t="s">
        <v>383</v>
      </c>
      <c r="C61" s="530" t="s">
        <v>384</v>
      </c>
      <c r="D61" s="499" t="s">
        <v>289</v>
      </c>
      <c r="E61" s="499" t="s">
        <v>404</v>
      </c>
      <c r="F61" s="331" t="s">
        <v>386</v>
      </c>
      <c r="G61" s="331" t="s">
        <v>387</v>
      </c>
      <c r="H61" s="531" t="s">
        <v>388</v>
      </c>
      <c r="I61" s="505" t="s">
        <v>389</v>
      </c>
      <c r="J61" s="1"/>
    </row>
    <row r="62" spans="1:10" x14ac:dyDescent="0.2">
      <c r="A62" s="848" t="s">
        <v>390</v>
      </c>
      <c r="B62" s="532" t="s">
        <v>653</v>
      </c>
      <c r="C62" s="849">
        <v>350</v>
      </c>
      <c r="D62" s="850"/>
      <c r="E62" s="851"/>
      <c r="F62" s="834"/>
      <c r="G62" s="824"/>
      <c r="H62" s="852">
        <v>36</v>
      </c>
      <c r="I62" s="834">
        <f t="shared" ref="I62:I67" si="0">E62*F62</f>
        <v>0</v>
      </c>
      <c r="J62" s="1"/>
    </row>
    <row r="63" spans="1:10" x14ac:dyDescent="0.2">
      <c r="A63" s="848" t="s">
        <v>392</v>
      </c>
      <c r="B63" s="534" t="s">
        <v>654</v>
      </c>
      <c r="C63" s="849">
        <v>370</v>
      </c>
      <c r="D63" s="850"/>
      <c r="E63" s="851"/>
      <c r="F63" s="834"/>
      <c r="G63" s="824"/>
      <c r="H63" s="852">
        <v>65</v>
      </c>
      <c r="I63" s="834">
        <f t="shared" si="0"/>
        <v>0</v>
      </c>
      <c r="J63" s="1"/>
    </row>
    <row r="64" spans="1:10" x14ac:dyDescent="0.2">
      <c r="A64" s="848" t="s">
        <v>364</v>
      </c>
      <c r="B64" s="532" t="s">
        <v>655</v>
      </c>
      <c r="C64" s="849">
        <v>360</v>
      </c>
      <c r="D64" s="850"/>
      <c r="E64" s="851"/>
      <c r="F64" s="834"/>
      <c r="G64" s="824"/>
      <c r="H64" s="852">
        <v>38</v>
      </c>
      <c r="I64" s="834">
        <f t="shared" si="0"/>
        <v>0</v>
      </c>
      <c r="J64" s="1027"/>
    </row>
    <row r="65" spans="1:10" x14ac:dyDescent="0.2">
      <c r="A65" s="848" t="s">
        <v>395</v>
      </c>
      <c r="B65" s="534" t="s">
        <v>396</v>
      </c>
      <c r="C65" s="849">
        <v>424</v>
      </c>
      <c r="D65" s="850"/>
      <c r="E65" s="851"/>
      <c r="F65" s="834"/>
      <c r="G65" s="824"/>
      <c r="H65" s="852">
        <v>24</v>
      </c>
      <c r="I65" s="834">
        <f t="shared" si="0"/>
        <v>0</v>
      </c>
      <c r="J65" s="1027"/>
    </row>
    <row r="66" spans="1:10" x14ac:dyDescent="0.2">
      <c r="A66" s="848" t="s">
        <v>397</v>
      </c>
      <c r="B66" s="534" t="s">
        <v>656</v>
      </c>
      <c r="C66" s="849">
        <v>409</v>
      </c>
      <c r="D66" s="850"/>
      <c r="E66" s="851"/>
      <c r="F66" s="834"/>
      <c r="G66" s="824"/>
      <c r="H66" s="852">
        <v>79</v>
      </c>
      <c r="I66" s="834">
        <f t="shared" si="0"/>
        <v>0</v>
      </c>
      <c r="J66" s="1027"/>
    </row>
    <row r="67" spans="1:10" ht="13.5" thickBot="1" x14ac:dyDescent="0.25">
      <c r="A67" s="848" t="s">
        <v>1557</v>
      </c>
      <c r="B67" s="534" t="s">
        <v>1556</v>
      </c>
      <c r="C67" s="849" t="s">
        <v>1556</v>
      </c>
      <c r="D67" s="850"/>
      <c r="E67" s="851"/>
      <c r="F67" s="834"/>
      <c r="G67" s="824"/>
      <c r="H67" s="852">
        <v>45</v>
      </c>
      <c r="I67" s="834">
        <f t="shared" si="0"/>
        <v>0</v>
      </c>
      <c r="J67" s="1027"/>
    </row>
    <row r="68" spans="1:10" ht="25.5" customHeight="1" thickBot="1" x14ac:dyDescent="0.3">
      <c r="A68" s="1338" t="s">
        <v>657</v>
      </c>
      <c r="B68" s="1338"/>
      <c r="C68" s="1338"/>
      <c r="D68" s="1338"/>
      <c r="E68" s="1338"/>
      <c r="F68" s="1338"/>
      <c r="G68" s="1020"/>
      <c r="H68" s="811" t="s">
        <v>600</v>
      </c>
      <c r="I68" s="607">
        <f>SUM(I62:I67)</f>
        <v>0</v>
      </c>
      <c r="J68" s="1"/>
    </row>
    <row r="69" spans="1:10" s="823" customFormat="1" ht="5.25" customHeight="1" thickBot="1" x14ac:dyDescent="0.25">
      <c r="A69" s="624"/>
      <c r="B69" s="1043"/>
      <c r="C69" s="1043"/>
      <c r="D69" s="625"/>
      <c r="E69" s="625"/>
      <c r="F69" s="625"/>
      <c r="G69" s="1043"/>
      <c r="H69" s="1043"/>
      <c r="I69" s="1043"/>
    </row>
    <row r="70" spans="1:10" ht="16.5" thickTop="1" x14ac:dyDescent="0.25">
      <c r="A70" s="490" t="s">
        <v>658</v>
      </c>
      <c r="B70" s="491"/>
      <c r="C70" s="1013"/>
      <c r="D70" s="1013"/>
      <c r="E70" s="1013"/>
      <c r="F70" s="1013"/>
      <c r="G70" s="492"/>
      <c r="H70" s="492"/>
      <c r="I70" s="492"/>
      <c r="J70" s="1"/>
    </row>
    <row r="71" spans="1:10" ht="6" customHeight="1" x14ac:dyDescent="0.25">
      <c r="A71" s="493"/>
      <c r="B71" s="18"/>
      <c r="C71" s="2"/>
      <c r="D71" s="2"/>
      <c r="E71" s="2"/>
      <c r="F71" s="538"/>
      <c r="G71" s="859"/>
      <c r="H71" s="539"/>
      <c r="I71" s="507"/>
      <c r="J71" s="1"/>
    </row>
    <row r="72" spans="1:10" s="148" customFormat="1" ht="15" x14ac:dyDescent="0.25">
      <c r="A72" s="813" t="s">
        <v>659</v>
      </c>
      <c r="B72" s="860"/>
      <c r="C72" s="539"/>
      <c r="D72" s="507"/>
      <c r="E72" s="507"/>
      <c r="F72" s="507"/>
      <c r="G72" s="827"/>
      <c r="H72" s="540"/>
      <c r="I72" s="862"/>
      <c r="J72" s="389"/>
    </row>
    <row r="73" spans="1:10" s="422" customFormat="1" ht="15" x14ac:dyDescent="0.25">
      <c r="A73" s="579" t="s">
        <v>660</v>
      </c>
      <c r="B73" s="1028"/>
      <c r="C73" s="823"/>
      <c r="D73" s="508"/>
      <c r="E73" s="508"/>
      <c r="F73" s="508"/>
      <c r="G73" s="861"/>
      <c r="H73" s="1028"/>
      <c r="I73" s="541" t="s">
        <v>661</v>
      </c>
      <c r="J73" s="1028"/>
    </row>
    <row r="74" spans="1:10" s="422" customFormat="1" ht="6.75" customHeight="1" x14ac:dyDescent="0.2">
      <c r="A74" s="863"/>
      <c r="B74" s="864"/>
      <c r="C74" s="540"/>
      <c r="D74" s="508"/>
      <c r="E74" s="508"/>
      <c r="F74" s="508"/>
      <c r="G74" s="861"/>
      <c r="H74" s="540"/>
      <c r="I74" s="508"/>
      <c r="J74" s="1028"/>
    </row>
    <row r="75" spans="1:10" s="823" customFormat="1" ht="14.25" customHeight="1" thickBot="1" x14ac:dyDescent="0.25">
      <c r="A75" s="624"/>
      <c r="B75" s="1043"/>
      <c r="C75" s="1043"/>
      <c r="D75" s="625"/>
      <c r="E75" s="625"/>
      <c r="F75" s="625"/>
      <c r="G75" s="1043"/>
      <c r="H75" s="633"/>
      <c r="I75" s="842"/>
      <c r="J75" s="520"/>
    </row>
    <row r="76" spans="1:10" s="823" customFormat="1" ht="5.25" customHeight="1" thickTop="1" x14ac:dyDescent="0.2">
      <c r="A76" s="537"/>
      <c r="B76" s="1027"/>
      <c r="C76" s="1027"/>
      <c r="D76" s="59"/>
      <c r="E76" s="59"/>
      <c r="F76" s="59"/>
      <c r="G76" s="1027"/>
      <c r="H76" s="1027"/>
      <c r="I76" s="1027"/>
    </row>
    <row r="77" spans="1:10" ht="15.75" x14ac:dyDescent="0.25">
      <c r="A77" s="493" t="s">
        <v>662</v>
      </c>
      <c r="B77" s="2"/>
      <c r="C77" s="499"/>
      <c r="D77" s="1020"/>
      <c r="E77" s="1020"/>
      <c r="F77" s="1020"/>
      <c r="G77" s="524"/>
      <c r="H77" s="524"/>
      <c r="I77" s="538"/>
      <c r="J77" s="2"/>
    </row>
    <row r="78" spans="1:10" ht="4.5" customHeight="1" x14ac:dyDescent="0.2">
      <c r="A78" s="2"/>
      <c r="B78" s="2"/>
      <c r="C78" s="2"/>
      <c r="D78" s="18"/>
      <c r="E78" s="251"/>
      <c r="F78" s="1"/>
      <c r="G78" s="1027"/>
      <c r="H78" s="420"/>
      <c r="I78" s="814"/>
      <c r="J78" s="1"/>
    </row>
    <row r="79" spans="1:10" x14ac:dyDescent="0.2">
      <c r="A79" s="18" t="s">
        <v>663</v>
      </c>
      <c r="B79" s="2"/>
      <c r="C79" s="2"/>
      <c r="D79" s="18"/>
      <c r="E79" s="251"/>
      <c r="F79" s="551" t="s">
        <v>431</v>
      </c>
      <c r="G79" s="551" t="s">
        <v>432</v>
      </c>
      <c r="H79" s="551" t="s">
        <v>433</v>
      </c>
      <c r="I79" s="505" t="s">
        <v>434</v>
      </c>
      <c r="J79" s="1"/>
    </row>
    <row r="80" spans="1:10" x14ac:dyDescent="0.2">
      <c r="A80" s="812" t="s">
        <v>664</v>
      </c>
      <c r="B80" s="2"/>
      <c r="C80" s="2"/>
      <c r="D80" s="18"/>
      <c r="E80" s="550" t="s">
        <v>436</v>
      </c>
      <c r="F80" s="824"/>
      <c r="G80" s="1044"/>
      <c r="H80" s="1045"/>
      <c r="I80" s="818">
        <f>G80*H80</f>
        <v>0</v>
      </c>
      <c r="J80" s="1"/>
    </row>
    <row r="81" spans="1:9" x14ac:dyDescent="0.2">
      <c r="A81" s="812" t="s">
        <v>665</v>
      </c>
      <c r="B81" s="2"/>
      <c r="C81" s="2"/>
      <c r="D81" s="18"/>
      <c r="E81" s="550" t="s">
        <v>445</v>
      </c>
      <c r="F81" s="824"/>
      <c r="G81" s="1044"/>
      <c r="H81" s="1045"/>
      <c r="I81" s="818">
        <f>G81*H81</f>
        <v>0</v>
      </c>
    </row>
    <row r="82" spans="1:9" s="29" customFormat="1" ht="9.75" customHeight="1" thickBot="1" x14ac:dyDescent="0.25">
      <c r="A82" s="812"/>
      <c r="B82" s="2"/>
      <c r="C82" s="2"/>
      <c r="D82" s="18"/>
      <c r="E82" s="251"/>
      <c r="F82" s="825"/>
      <c r="G82" s="1047"/>
      <c r="H82" s="1048"/>
      <c r="I82" s="1048"/>
    </row>
    <row r="83" spans="1:9" ht="5.25" customHeight="1" thickTop="1" x14ac:dyDescent="0.2">
      <c r="A83" s="817"/>
      <c r="B83" s="1013"/>
      <c r="C83" s="1013"/>
      <c r="D83" s="491"/>
      <c r="E83" s="491"/>
      <c r="F83" s="491"/>
      <c r="G83" s="1013"/>
      <c r="H83" s="1013"/>
      <c r="I83" s="1013"/>
    </row>
    <row r="84" spans="1:9" ht="16.5" thickBot="1" x14ac:dyDescent="0.3">
      <c r="A84" s="565" t="s">
        <v>666</v>
      </c>
      <c r="B84" s="2"/>
      <c r="C84" s="2"/>
      <c r="D84" s="18"/>
      <c r="E84" s="18"/>
      <c r="F84" s="18"/>
      <c r="G84" s="2"/>
      <c r="H84" s="2"/>
      <c r="I84" s="2"/>
    </row>
    <row r="85" spans="1:9" s="573" customFormat="1" ht="19.5" thickBot="1" x14ac:dyDescent="0.35">
      <c r="A85" s="566"/>
      <c r="B85" s="567"/>
      <c r="C85" s="567"/>
      <c r="D85" s="568"/>
      <c r="E85" s="568"/>
      <c r="F85" s="569"/>
      <c r="G85" s="570"/>
      <c r="H85" s="571" t="s">
        <v>483</v>
      </c>
      <c r="I85" s="572">
        <f>I20+I37+I41+I55+I68+I72+I80+I81</f>
        <v>0</v>
      </c>
    </row>
    <row r="86" spans="1:9" ht="4.5" customHeight="1" thickBot="1" x14ac:dyDescent="0.25">
      <c r="A86" s="1050"/>
      <c r="B86" s="1050"/>
      <c r="C86" s="634"/>
      <c r="D86" s="1050"/>
      <c r="E86" s="1050"/>
      <c r="F86" s="1050"/>
      <c r="G86" s="1050"/>
      <c r="H86" s="1050"/>
      <c r="I86" s="1050"/>
    </row>
    <row r="87" spans="1:9" s="336" customFormat="1" ht="11.25" customHeight="1" thickTop="1" x14ac:dyDescent="0.15">
      <c r="A87" s="553" t="s">
        <v>1543</v>
      </c>
      <c r="I87" s="613" t="s">
        <v>605</v>
      </c>
    </row>
  </sheetData>
  <mergeCells count="4">
    <mergeCell ref="A68:F68"/>
    <mergeCell ref="K3:R4"/>
    <mergeCell ref="B6:I7"/>
    <mergeCell ref="B3:I4"/>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tabColor indexed="18"/>
    <pageSetUpPr fitToPage="1"/>
  </sheetPr>
  <dimension ref="A1:J96"/>
  <sheetViews>
    <sheetView view="pageBreakPreview" topLeftCell="A52" zoomScaleNormal="100" zoomScaleSheetLayoutView="100" workbookViewId="0">
      <selection activeCell="A56" sqref="A56:XFD56"/>
    </sheetView>
  </sheetViews>
  <sheetFormatPr defaultRowHeight="12.75" x14ac:dyDescent="0.2"/>
  <cols>
    <col min="1" max="1" width="21.85546875" style="29" customWidth="1"/>
    <col min="2" max="2" width="14" style="3" customWidth="1"/>
    <col min="3" max="3" width="12.5703125" style="3" customWidth="1"/>
    <col min="4" max="4" width="11.85546875" style="3" customWidth="1"/>
    <col min="5" max="5" width="16.42578125" style="3" customWidth="1"/>
    <col min="6" max="6" width="14.28515625" style="3" customWidth="1"/>
    <col min="7" max="7" width="15.5703125" style="3" customWidth="1"/>
    <col min="8" max="8" width="17.5703125" style="3" customWidth="1"/>
    <col min="9" max="9" width="18" style="3" customWidth="1"/>
    <col min="10" max="10" width="5.140625" style="3" customWidth="1"/>
    <col min="11" max="16384" width="9.140625" style="3"/>
  </cols>
  <sheetData>
    <row r="1" spans="1:9" s="479" customFormat="1" ht="15.75" x14ac:dyDescent="0.25">
      <c r="A1" s="478" t="s">
        <v>667</v>
      </c>
      <c r="B1" s="1009"/>
      <c r="C1" s="1009"/>
      <c r="D1" s="1009"/>
      <c r="E1" s="480"/>
      <c r="F1" s="480"/>
      <c r="G1" s="821"/>
      <c r="H1" s="821"/>
      <c r="I1" s="1009"/>
    </row>
    <row r="2" spans="1:9" s="479" customFormat="1" ht="4.5" customHeight="1" x14ac:dyDescent="0.25">
      <c r="A2" s="478"/>
      <c r="B2" s="1009"/>
      <c r="C2" s="1009"/>
      <c r="D2" s="1009"/>
      <c r="E2" s="480"/>
      <c r="F2" s="480"/>
      <c r="G2" s="821"/>
      <c r="H2" s="821"/>
      <c r="I2" s="1009"/>
    </row>
    <row r="3" spans="1:9" s="479" customFormat="1" ht="15.75" customHeight="1" x14ac:dyDescent="0.25">
      <c r="A3" s="580" t="s">
        <v>330</v>
      </c>
      <c r="B3" s="1336" t="s">
        <v>1560</v>
      </c>
      <c r="C3" s="1336"/>
      <c r="D3" s="1336"/>
      <c r="E3" s="1336"/>
      <c r="F3" s="1336"/>
      <c r="G3" s="1336"/>
      <c r="H3" s="1336"/>
      <c r="I3" s="1336"/>
    </row>
    <row r="4" spans="1:9" s="479" customFormat="1" ht="41.25" customHeight="1" x14ac:dyDescent="0.2">
      <c r="A4" s="1060"/>
      <c r="B4" s="1336"/>
      <c r="C4" s="1336"/>
      <c r="D4" s="1336"/>
      <c r="E4" s="1336"/>
      <c r="F4" s="1336"/>
      <c r="G4" s="1336"/>
      <c r="H4" s="1336"/>
      <c r="I4" s="1336"/>
    </row>
    <row r="5" spans="1:9" s="479" customFormat="1" ht="9.75" customHeight="1" x14ac:dyDescent="0.2">
      <c r="A5" s="1060"/>
      <c r="B5" s="904"/>
      <c r="C5" s="904"/>
      <c r="D5" s="904"/>
      <c r="E5" s="904"/>
      <c r="F5" s="904"/>
      <c r="G5" s="904"/>
      <c r="H5" s="904"/>
      <c r="I5" s="904"/>
    </row>
    <row r="6" spans="1:9" s="479" customFormat="1" ht="15.75" customHeight="1" x14ac:dyDescent="0.25">
      <c r="A6" s="580" t="s">
        <v>332</v>
      </c>
      <c r="B6" s="1337" t="s">
        <v>668</v>
      </c>
      <c r="C6" s="1337"/>
      <c r="D6" s="1337"/>
      <c r="E6" s="1337"/>
      <c r="F6" s="1337"/>
      <c r="G6" s="1337"/>
      <c r="H6" s="1337"/>
      <c r="I6" s="1337"/>
    </row>
    <row r="7" spans="1:9" s="479" customFormat="1" ht="21" customHeight="1" x14ac:dyDescent="0.2">
      <c r="A7" s="581"/>
      <c r="B7" s="1337"/>
      <c r="C7" s="1337"/>
      <c r="D7" s="1337"/>
      <c r="E7" s="1337"/>
      <c r="F7" s="1337"/>
      <c r="G7" s="1337"/>
      <c r="H7" s="1337"/>
      <c r="I7" s="1337"/>
    </row>
    <row r="8" spans="1:9" s="479" customFormat="1" ht="15.75" customHeight="1" thickBot="1" x14ac:dyDescent="0.3">
      <c r="A8" s="1061"/>
      <c r="B8" s="1061"/>
      <c r="C8" s="1061"/>
      <c r="D8" s="582"/>
      <c r="E8" s="582"/>
      <c r="F8" s="582"/>
      <c r="G8" s="1061"/>
      <c r="H8" s="1061"/>
      <c r="I8" s="1061"/>
    </row>
    <row r="9" spans="1:9" ht="16.5" thickTop="1" x14ac:dyDescent="0.25">
      <c r="A9" s="487" t="s">
        <v>669</v>
      </c>
      <c r="B9" s="1012"/>
      <c r="C9" s="1012"/>
      <c r="D9" s="1012"/>
      <c r="E9" s="488"/>
      <c r="F9" s="488"/>
      <c r="G9" s="150"/>
      <c r="H9" s="150"/>
      <c r="I9" s="9" t="str">
        <f>IF('Cost Summary Forms'!J1&gt;0,'Cost Summary Forms'!J1,"")</f>
        <v/>
      </c>
    </row>
    <row r="10" spans="1:9" s="584" customFormat="1" ht="11.25" x14ac:dyDescent="0.2">
      <c r="A10" s="583"/>
      <c r="B10" s="243"/>
      <c r="C10" s="243"/>
      <c r="D10" s="243"/>
      <c r="E10" s="243"/>
      <c r="F10" s="243"/>
      <c r="G10" s="586"/>
      <c r="H10" s="586"/>
      <c r="I10" s="489" t="s">
        <v>335</v>
      </c>
    </row>
    <row r="11" spans="1:9" s="584" customFormat="1" ht="6" customHeight="1" thickBot="1" x14ac:dyDescent="0.25">
      <c r="A11" s="583"/>
      <c r="B11" s="243"/>
      <c r="C11" s="243"/>
      <c r="D11" s="243"/>
      <c r="E11" s="585"/>
      <c r="F11" s="585"/>
      <c r="G11" s="586"/>
      <c r="H11" s="586"/>
      <c r="I11" s="489"/>
    </row>
    <row r="12" spans="1:9" ht="16.5" thickTop="1" x14ac:dyDescent="0.25">
      <c r="A12" s="490" t="s">
        <v>492</v>
      </c>
      <c r="B12" s="491"/>
      <c r="C12" s="1013"/>
      <c r="D12" s="1013"/>
      <c r="E12" s="1062" t="s">
        <v>493</v>
      </c>
      <c r="F12" s="1063" t="s">
        <v>494</v>
      </c>
      <c r="G12" s="618" t="s">
        <v>670</v>
      </c>
      <c r="H12" s="587" t="s">
        <v>496</v>
      </c>
      <c r="I12" s="588" t="s">
        <v>497</v>
      </c>
    </row>
    <row r="13" spans="1:9" x14ac:dyDescent="0.2">
      <c r="A13" s="506" t="s">
        <v>671</v>
      </c>
      <c r="B13" s="18"/>
      <c r="C13" s="2"/>
      <c r="D13" s="2"/>
      <c r="E13" s="1065" t="s">
        <v>499</v>
      </c>
      <c r="F13" s="1066" t="s">
        <v>500</v>
      </c>
      <c r="G13" s="619">
        <v>3.1120000000000001</v>
      </c>
      <c r="H13" s="1068">
        <v>40</v>
      </c>
      <c r="I13" s="1069">
        <v>10</v>
      </c>
    </row>
    <row r="14" spans="1:9" s="320" customFormat="1" ht="11.25" x14ac:dyDescent="0.2">
      <c r="A14" s="506" t="s">
        <v>672</v>
      </c>
      <c r="B14" s="523"/>
      <c r="C14" s="389"/>
      <c r="D14" s="389"/>
      <c r="E14" s="1070" t="s">
        <v>502</v>
      </c>
      <c r="F14" s="1071" t="s">
        <v>503</v>
      </c>
      <c r="G14" s="620">
        <v>3.113</v>
      </c>
      <c r="H14" s="1073">
        <v>50</v>
      </c>
      <c r="I14" s="1074">
        <v>10</v>
      </c>
    </row>
    <row r="15" spans="1:9" s="320" customFormat="1" ht="11.25" x14ac:dyDescent="0.2">
      <c r="A15" s="506" t="s">
        <v>673</v>
      </c>
      <c r="B15" s="523"/>
      <c r="C15" s="389"/>
      <c r="D15" s="389"/>
      <c r="E15" s="1070" t="s">
        <v>505</v>
      </c>
      <c r="F15" s="1071" t="s">
        <v>506</v>
      </c>
      <c r="G15" s="620">
        <v>3.1160000000000001</v>
      </c>
      <c r="H15" s="1073">
        <v>25</v>
      </c>
      <c r="I15" s="1074">
        <v>10</v>
      </c>
    </row>
    <row r="16" spans="1:9" s="320" customFormat="1" ht="11.25" x14ac:dyDescent="0.2">
      <c r="A16" s="148"/>
      <c r="B16" s="523"/>
      <c r="C16" s="389"/>
      <c r="D16" s="389"/>
      <c r="E16" s="1075" t="s">
        <v>507</v>
      </c>
      <c r="F16" s="1076" t="s">
        <v>508</v>
      </c>
      <c r="G16" s="621">
        <v>3.117</v>
      </c>
      <c r="H16" s="1078">
        <v>35</v>
      </c>
      <c r="I16" s="1079">
        <v>10</v>
      </c>
    </row>
    <row r="17" spans="1:10" ht="15" x14ac:dyDescent="0.25">
      <c r="A17" s="497" t="s">
        <v>509</v>
      </c>
      <c r="B17" s="1"/>
      <c r="C17" s="1"/>
      <c r="D17" s="1"/>
      <c r="E17" s="509" t="s">
        <v>1558</v>
      </c>
      <c r="F17" s="1"/>
      <c r="G17" s="1"/>
      <c r="H17" s="1"/>
      <c r="I17" s="1"/>
      <c r="J17" s="1"/>
    </row>
    <row r="18" spans="1:10" ht="6.75" customHeight="1" x14ac:dyDescent="0.2">
      <c r="A18" s="330"/>
      <c r="B18" s="1"/>
      <c r="C18" s="1"/>
      <c r="D18" s="1"/>
      <c r="E18" s="1"/>
      <c r="F18" s="1"/>
      <c r="G18" s="1"/>
      <c r="H18" s="1"/>
      <c r="I18" s="1"/>
      <c r="J18" s="1"/>
    </row>
    <row r="19" spans="1:10" x14ac:dyDescent="0.2">
      <c r="A19" s="499" t="s">
        <v>510</v>
      </c>
      <c r="B19" s="499" t="s">
        <v>511</v>
      </c>
      <c r="C19" s="499" t="s">
        <v>512</v>
      </c>
      <c r="D19" s="499" t="s">
        <v>513</v>
      </c>
      <c r="E19" s="1"/>
      <c r="F19" s="810" t="s">
        <v>514</v>
      </c>
      <c r="G19" s="1"/>
      <c r="H19" s="1"/>
      <c r="I19" s="1"/>
      <c r="J19" s="1"/>
    </row>
    <row r="20" spans="1:10" ht="13.5" thickBot="1" x14ac:dyDescent="0.25">
      <c r="A20" s="331" t="s">
        <v>515</v>
      </c>
      <c r="B20" s="499" t="s">
        <v>289</v>
      </c>
      <c r="C20" s="331" t="s">
        <v>516</v>
      </c>
      <c r="D20" s="499" t="s">
        <v>517</v>
      </c>
      <c r="E20" s="1"/>
      <c r="F20" s="589" t="s">
        <v>644</v>
      </c>
      <c r="G20" s="589" t="s">
        <v>674</v>
      </c>
      <c r="H20" s="331" t="s">
        <v>519</v>
      </c>
      <c r="I20" s="538" t="s">
        <v>389</v>
      </c>
      <c r="J20" s="2"/>
    </row>
    <row r="21" spans="1:10" ht="13.5" thickBot="1" x14ac:dyDescent="0.25">
      <c r="A21" s="824"/>
      <c r="B21" s="1109"/>
      <c r="C21" s="1081"/>
      <c r="D21" s="824"/>
      <c r="E21" s="1"/>
      <c r="F21" s="836"/>
      <c r="G21" s="837"/>
      <c r="H21" s="1082"/>
      <c r="I21" s="590">
        <f>G21</f>
        <v>0</v>
      </c>
      <c r="J21" s="1"/>
    </row>
    <row r="22" spans="1:10" x14ac:dyDescent="0.2">
      <c r="A22" s="518"/>
      <c r="B22" s="1"/>
      <c r="C22" s="330"/>
      <c r="D22" s="1"/>
      <c r="E22" s="1"/>
      <c r="F22" s="1"/>
      <c r="G22" s="1"/>
      <c r="H22" s="1"/>
      <c r="I22" s="1"/>
      <c r="J22" s="1"/>
    </row>
    <row r="23" spans="1:10" x14ac:dyDescent="0.2">
      <c r="A23" s="527" t="s">
        <v>510</v>
      </c>
      <c r="B23" s="499" t="s">
        <v>510</v>
      </c>
      <c r="C23" s="499" t="s">
        <v>521</v>
      </c>
      <c r="D23" s="499" t="s">
        <v>522</v>
      </c>
      <c r="E23" s="499" t="s">
        <v>523</v>
      </c>
      <c r="F23" s="499" t="s">
        <v>524</v>
      </c>
      <c r="G23" s="331" t="s">
        <v>525</v>
      </c>
      <c r="H23" s="499" t="s">
        <v>526</v>
      </c>
      <c r="I23" s="331" t="s">
        <v>527</v>
      </c>
      <c r="J23" s="1"/>
    </row>
    <row r="24" spans="1:10" ht="13.5" thickBot="1" x14ac:dyDescent="0.25">
      <c r="A24" s="622" t="s">
        <v>515</v>
      </c>
      <c r="B24" s="331" t="s">
        <v>528</v>
      </c>
      <c r="C24" s="502" t="s">
        <v>529</v>
      </c>
      <c r="D24" s="499" t="s">
        <v>530</v>
      </c>
      <c r="E24" s="502" t="s">
        <v>531</v>
      </c>
      <c r="F24" s="502" t="s">
        <v>532</v>
      </c>
      <c r="G24" s="503" t="s">
        <v>533</v>
      </c>
      <c r="H24" s="331" t="s">
        <v>294</v>
      </c>
      <c r="I24" s="331" t="s">
        <v>389</v>
      </c>
      <c r="J24" s="1"/>
    </row>
    <row r="25" spans="1:10" ht="13.5" thickBot="1" x14ac:dyDescent="0.25">
      <c r="A25" s="1110" t="str">
        <f>IF(A21&gt;0,A21,"")</f>
        <v/>
      </c>
      <c r="B25" s="833"/>
      <c r="C25" s="833"/>
      <c r="D25" s="824"/>
      <c r="E25" s="833"/>
      <c r="F25" s="833"/>
      <c r="G25" s="834"/>
      <c r="H25" s="1082"/>
      <c r="I25" s="593">
        <f>G25*F25</f>
        <v>0</v>
      </c>
      <c r="J25" s="1"/>
    </row>
    <row r="26" spans="1:10" ht="8.25" customHeight="1" x14ac:dyDescent="0.2">
      <c r="A26" s="1"/>
      <c r="B26" s="1"/>
      <c r="C26" s="1"/>
      <c r="D26" s="1"/>
      <c r="E26" s="1"/>
      <c r="F26" s="1"/>
      <c r="G26" s="1"/>
      <c r="H26" s="1"/>
      <c r="I26" s="623"/>
      <c r="J26" s="1"/>
    </row>
    <row r="27" spans="1:10" s="336" customFormat="1" ht="11.25" x14ac:dyDescent="0.2">
      <c r="A27" s="506" t="s">
        <v>675</v>
      </c>
      <c r="C27" s="511"/>
      <c r="D27" s="512"/>
      <c r="E27" s="513"/>
    </row>
    <row r="28" spans="1:10" s="336" customFormat="1" ht="11.25" x14ac:dyDescent="0.2">
      <c r="A28" s="506" t="s">
        <v>1561</v>
      </c>
      <c r="C28" s="511"/>
      <c r="D28" s="512"/>
      <c r="E28" s="513"/>
    </row>
    <row r="29" spans="1:10" s="336" customFormat="1" ht="11.25" x14ac:dyDescent="0.2">
      <c r="A29" s="506" t="s">
        <v>536</v>
      </c>
      <c r="C29" s="511"/>
      <c r="D29" s="512"/>
      <c r="E29" s="513"/>
    </row>
    <row r="30" spans="1:10" s="338" customFormat="1" ht="12" x14ac:dyDescent="0.2">
      <c r="A30" s="517" t="s">
        <v>537</v>
      </c>
      <c r="B30" s="39"/>
      <c r="C30" s="844"/>
      <c r="D30" s="845"/>
      <c r="E30" s="846"/>
      <c r="F30" s="39"/>
      <c r="G30" s="39"/>
      <c r="H30" s="39"/>
      <c r="I30" s="39"/>
      <c r="J30" s="39"/>
    </row>
    <row r="31" spans="1:10" s="332" customFormat="1" ht="12" x14ac:dyDescent="0.2">
      <c r="A31" s="628" t="s">
        <v>1559</v>
      </c>
      <c r="B31" s="838"/>
      <c r="C31" s="839"/>
      <c r="D31" s="840"/>
      <c r="E31" s="841"/>
      <c r="F31" s="838"/>
      <c r="G31" s="838"/>
      <c r="H31" s="838"/>
      <c r="I31" s="838"/>
      <c r="J31" s="38"/>
    </row>
    <row r="32" spans="1:10" s="336" customFormat="1" ht="9" customHeight="1" x14ac:dyDescent="0.2">
      <c r="B32" s="509"/>
      <c r="C32" s="509"/>
      <c r="D32" s="513"/>
      <c r="E32" s="513"/>
      <c r="F32" s="595"/>
      <c r="G32" s="1084"/>
      <c r="H32" s="595"/>
      <c r="I32" s="1084"/>
    </row>
    <row r="33" spans="1:9" ht="15" x14ac:dyDescent="0.25">
      <c r="A33" s="497" t="s">
        <v>538</v>
      </c>
      <c r="B33" s="2"/>
      <c r="C33" s="499"/>
      <c r="D33" s="1020"/>
      <c r="E33" s="1020"/>
      <c r="F33" s="1020"/>
      <c r="G33" s="524"/>
      <c r="H33" s="524"/>
      <c r="I33" s="1017"/>
    </row>
    <row r="34" spans="1:9" ht="3.75" customHeight="1" x14ac:dyDescent="0.2">
      <c r="A34" s="518"/>
      <c r="B34" s="1"/>
      <c r="C34" s="330"/>
      <c r="D34" s="1"/>
      <c r="E34" s="1"/>
      <c r="F34" s="1"/>
      <c r="G34" s="330"/>
      <c r="H34" s="1"/>
      <c r="I34" s="1"/>
    </row>
    <row r="35" spans="1:9" x14ac:dyDescent="0.2">
      <c r="A35" s="18" t="s">
        <v>676</v>
      </c>
      <c r="B35" s="1"/>
      <c r="C35" s="330"/>
      <c r="D35" s="1"/>
      <c r="E35" s="1"/>
      <c r="F35" s="1"/>
      <c r="G35" s="330"/>
      <c r="H35" s="1"/>
      <c r="I35" s="1"/>
    </row>
    <row r="36" spans="1:9" ht="3" customHeight="1" x14ac:dyDescent="0.2">
      <c r="A36" s="18"/>
      <c r="B36" s="1"/>
      <c r="C36" s="330"/>
      <c r="D36" s="1"/>
      <c r="E36" s="1"/>
      <c r="F36" s="1"/>
      <c r="G36" s="330"/>
      <c r="H36" s="1"/>
      <c r="I36" s="1"/>
    </row>
    <row r="37" spans="1:9" s="332" customFormat="1" ht="12" x14ac:dyDescent="0.2">
      <c r="A37" s="499" t="s">
        <v>540</v>
      </c>
      <c r="B37" s="499" t="s">
        <v>541</v>
      </c>
      <c r="C37" s="499" t="s">
        <v>542</v>
      </c>
      <c r="D37" s="499" t="s">
        <v>543</v>
      </c>
      <c r="E37" s="499" t="s">
        <v>544</v>
      </c>
      <c r="F37" s="499" t="s">
        <v>545</v>
      </c>
      <c r="G37" s="527" t="s">
        <v>546</v>
      </c>
      <c r="H37" s="596" t="s">
        <v>547</v>
      </c>
      <c r="I37" s="331" t="s">
        <v>548</v>
      </c>
    </row>
    <row r="38" spans="1:9" s="332" customFormat="1" thickBot="1" x14ac:dyDescent="0.25">
      <c r="A38" s="503" t="s">
        <v>549</v>
      </c>
      <c r="B38" s="331" t="s">
        <v>351</v>
      </c>
      <c r="C38" s="502" t="s">
        <v>550</v>
      </c>
      <c r="D38" s="502" t="s">
        <v>532</v>
      </c>
      <c r="E38" s="503" t="s">
        <v>533</v>
      </c>
      <c r="F38" s="331" t="s">
        <v>551</v>
      </c>
      <c r="G38" s="597" t="s">
        <v>552</v>
      </c>
      <c r="H38" s="598" t="s">
        <v>553</v>
      </c>
      <c r="I38" s="331" t="s">
        <v>389</v>
      </c>
    </row>
    <row r="39" spans="1:9" s="332" customFormat="1" ht="13.5" thickBot="1" x14ac:dyDescent="0.25">
      <c r="A39" s="824"/>
      <c r="B39" s="1109"/>
      <c r="C39" s="833"/>
      <c r="D39" s="833"/>
      <c r="E39" s="834"/>
      <c r="F39" s="824"/>
      <c r="G39" s="1085">
        <f>D21</f>
        <v>0</v>
      </c>
      <c r="H39" s="835" t="e">
        <f>VLOOKUP(D21,F13:I16,4)</f>
        <v>#N/A</v>
      </c>
      <c r="I39" s="593">
        <f>D39*E39</f>
        <v>0</v>
      </c>
    </row>
    <row r="40" spans="1:9" s="332" customFormat="1" ht="4.5" customHeight="1" x14ac:dyDescent="0.2">
      <c r="A40" s="38"/>
      <c r="B40" s="38"/>
      <c r="C40" s="844"/>
      <c r="D40" s="845"/>
      <c r="E40" s="846"/>
      <c r="F40" s="38"/>
      <c r="G40" s="38"/>
      <c r="H40" s="38"/>
      <c r="I40" s="1086"/>
    </row>
    <row r="41" spans="1:9" s="332" customFormat="1" ht="12.75" customHeight="1" thickBot="1" x14ac:dyDescent="0.25">
      <c r="A41" s="1094"/>
      <c r="B41" s="1094"/>
      <c r="C41" s="1095"/>
      <c r="D41" s="1096"/>
      <c r="E41" s="1097"/>
      <c r="F41" s="1094"/>
      <c r="G41" s="1094"/>
      <c r="H41" s="1094"/>
      <c r="I41" s="1098"/>
    </row>
    <row r="42" spans="1:9" s="332" customFormat="1" ht="5.25" customHeight="1" thickTop="1" x14ac:dyDescent="0.2">
      <c r="A42" s="39"/>
      <c r="B42" s="39"/>
      <c r="C42" s="844"/>
      <c r="D42" s="845"/>
      <c r="E42" s="846"/>
      <c r="F42" s="39"/>
      <c r="G42" s="39"/>
      <c r="H42" s="39"/>
      <c r="I42" s="847"/>
    </row>
    <row r="43" spans="1:9" ht="15.75" x14ac:dyDescent="0.25">
      <c r="A43" s="493" t="s">
        <v>677</v>
      </c>
      <c r="B43" s="18"/>
      <c r="C43" s="2"/>
      <c r="D43" s="2"/>
      <c r="E43" s="2"/>
      <c r="F43" s="2"/>
      <c r="G43" s="2"/>
      <c r="H43" s="2"/>
      <c r="I43" s="2"/>
    </row>
    <row r="44" spans="1:9" ht="3" customHeight="1" x14ac:dyDescent="0.25">
      <c r="A44" s="493"/>
      <c r="B44" s="18"/>
      <c r="C44" s="2"/>
      <c r="D44" s="2"/>
      <c r="E44" s="2"/>
      <c r="F44" s="2"/>
      <c r="G44" s="2"/>
      <c r="H44" s="2"/>
      <c r="I44" s="2"/>
    </row>
    <row r="45" spans="1:9" s="320" customFormat="1" ht="12" x14ac:dyDescent="0.2">
      <c r="A45" s="547" t="s">
        <v>678</v>
      </c>
      <c r="B45" s="826"/>
      <c r="C45" s="539"/>
      <c r="D45" s="507"/>
      <c r="E45" s="507"/>
      <c r="F45" s="507"/>
      <c r="G45" s="827"/>
      <c r="H45" s="539"/>
      <c r="I45" s="507"/>
    </row>
    <row r="46" spans="1:9" s="338" customFormat="1" ht="7.5" customHeight="1" x14ac:dyDescent="0.2">
      <c r="A46" s="39"/>
      <c r="B46" s="39"/>
      <c r="C46" s="844"/>
      <c r="D46" s="845"/>
      <c r="E46" s="846"/>
      <c r="F46" s="39"/>
      <c r="G46" s="39"/>
      <c r="H46" s="39"/>
      <c r="I46" s="847"/>
    </row>
    <row r="47" spans="1:9" ht="15" x14ac:dyDescent="0.25">
      <c r="A47" s="497" t="s">
        <v>679</v>
      </c>
      <c r="B47" s="2"/>
      <c r="C47" s="499"/>
      <c r="D47" s="1020"/>
      <c r="E47" s="1020"/>
      <c r="F47" s="1020"/>
      <c r="G47" s="524"/>
      <c r="H47" s="524"/>
      <c r="I47" s="1017"/>
    </row>
    <row r="48" spans="1:9" ht="7.5" customHeight="1" x14ac:dyDescent="0.25">
      <c r="A48" s="497"/>
      <c r="B48" s="2"/>
      <c r="C48" s="499"/>
      <c r="D48" s="1020"/>
      <c r="E48" s="1020"/>
      <c r="F48" s="1020"/>
      <c r="G48" s="524"/>
      <c r="H48" s="524"/>
      <c r="I48" s="1017"/>
    </row>
    <row r="49" spans="1:9" x14ac:dyDescent="0.2">
      <c r="A49" s="525" t="s">
        <v>373</v>
      </c>
      <c r="B49" s="526" t="s">
        <v>374</v>
      </c>
      <c r="C49" s="527" t="s">
        <v>375</v>
      </c>
      <c r="D49" s="499" t="s">
        <v>376</v>
      </c>
      <c r="E49" s="499" t="s">
        <v>377</v>
      </c>
      <c r="F49" s="499" t="s">
        <v>378</v>
      </c>
      <c r="G49" s="499" t="s">
        <v>379</v>
      </c>
      <c r="H49" s="500" t="s">
        <v>380</v>
      </c>
      <c r="I49" s="501" t="s">
        <v>381</v>
      </c>
    </row>
    <row r="50" spans="1:9" x14ac:dyDescent="0.2">
      <c r="A50" s="528" t="s">
        <v>680</v>
      </c>
      <c r="B50" s="529" t="s">
        <v>383</v>
      </c>
      <c r="C50" s="530" t="s">
        <v>384</v>
      </c>
      <c r="D50" s="499" t="s">
        <v>289</v>
      </c>
      <c r="E50" s="499" t="s">
        <v>404</v>
      </c>
      <c r="F50" s="331" t="s">
        <v>386</v>
      </c>
      <c r="G50" s="331" t="s">
        <v>387</v>
      </c>
      <c r="H50" s="531" t="s">
        <v>388</v>
      </c>
      <c r="I50" s="505" t="s">
        <v>389</v>
      </c>
    </row>
    <row r="51" spans="1:9" x14ac:dyDescent="0.2">
      <c r="A51" s="848" t="s">
        <v>405</v>
      </c>
      <c r="B51" s="532" t="s">
        <v>398</v>
      </c>
      <c r="C51" s="849">
        <v>409</v>
      </c>
      <c r="D51" s="1111"/>
      <c r="E51" s="833"/>
      <c r="F51" s="834"/>
      <c r="G51" s="824"/>
      <c r="H51" s="852">
        <v>79</v>
      </c>
      <c r="I51" s="834">
        <f t="shared" ref="I51:I56" si="0">E51*F51</f>
        <v>0</v>
      </c>
    </row>
    <row r="52" spans="1:9" x14ac:dyDescent="0.2">
      <c r="A52" s="848" t="s">
        <v>406</v>
      </c>
      <c r="B52" s="533" t="s">
        <v>407</v>
      </c>
      <c r="C52" s="849">
        <v>410</v>
      </c>
      <c r="D52" s="1111"/>
      <c r="E52" s="833"/>
      <c r="F52" s="834"/>
      <c r="G52" s="824"/>
      <c r="H52" s="852">
        <v>176</v>
      </c>
      <c r="I52" s="834">
        <f t="shared" si="0"/>
        <v>0</v>
      </c>
    </row>
    <row r="53" spans="1:9" x14ac:dyDescent="0.2">
      <c r="A53" s="848" t="s">
        <v>405</v>
      </c>
      <c r="B53" s="532" t="s">
        <v>408</v>
      </c>
      <c r="C53" s="849">
        <v>421</v>
      </c>
      <c r="D53" s="1111"/>
      <c r="E53" s="833"/>
      <c r="F53" s="834"/>
      <c r="G53" s="824"/>
      <c r="H53" s="852">
        <v>54</v>
      </c>
      <c r="I53" s="834">
        <f t="shared" si="0"/>
        <v>0</v>
      </c>
    </row>
    <row r="54" spans="1:9" x14ac:dyDescent="0.2">
      <c r="A54" s="848" t="s">
        <v>406</v>
      </c>
      <c r="B54" s="532" t="s">
        <v>409</v>
      </c>
      <c r="C54" s="849">
        <v>422</v>
      </c>
      <c r="D54" s="1111"/>
      <c r="E54" s="833"/>
      <c r="F54" s="834"/>
      <c r="G54" s="824"/>
      <c r="H54" s="852">
        <v>94</v>
      </c>
      <c r="I54" s="834">
        <f t="shared" si="0"/>
        <v>0</v>
      </c>
    </row>
    <row r="55" spans="1:9" x14ac:dyDescent="0.2">
      <c r="A55" s="848" t="s">
        <v>395</v>
      </c>
      <c r="B55" s="534" t="s">
        <v>396</v>
      </c>
      <c r="C55" s="849">
        <v>424</v>
      </c>
      <c r="D55" s="1111"/>
      <c r="E55" s="833"/>
      <c r="F55" s="834"/>
      <c r="G55" s="824"/>
      <c r="H55" s="852">
        <v>24</v>
      </c>
      <c r="I55" s="834">
        <f t="shared" si="0"/>
        <v>0</v>
      </c>
    </row>
    <row r="56" spans="1:9" ht="13.5" thickBot="1" x14ac:dyDescent="0.25">
      <c r="A56" s="848" t="s">
        <v>1562</v>
      </c>
      <c r="B56" s="534" t="s">
        <v>1556</v>
      </c>
      <c r="C56" s="849" t="s">
        <v>1556</v>
      </c>
      <c r="D56" s="1111"/>
      <c r="E56" s="833"/>
      <c r="F56" s="834"/>
      <c r="G56" s="824"/>
      <c r="H56" s="852">
        <v>45</v>
      </c>
      <c r="I56" s="834">
        <f t="shared" si="0"/>
        <v>0</v>
      </c>
    </row>
    <row r="57" spans="1:9" ht="19.5" customHeight="1" thickBot="1" x14ac:dyDescent="0.25">
      <c r="A57" s="1342" t="s">
        <v>1563</v>
      </c>
      <c r="B57" s="1342"/>
      <c r="C57" s="1342"/>
      <c r="D57" s="1342"/>
      <c r="E57" s="1342"/>
      <c r="F57" s="1342"/>
      <c r="G57" s="1112"/>
      <c r="H57" s="1113" t="s">
        <v>681</v>
      </c>
      <c r="I57" s="629">
        <f>SUM(I51:I56)</f>
        <v>0</v>
      </c>
    </row>
    <row r="58" spans="1:9" s="423" customFormat="1" ht="26.25" customHeight="1" x14ac:dyDescent="0.2">
      <c r="A58" s="1342"/>
      <c r="B58" s="1342"/>
      <c r="C58" s="1342"/>
      <c r="D58" s="1342"/>
      <c r="E58" s="1342"/>
      <c r="F58" s="1342"/>
      <c r="G58" s="1027"/>
      <c r="H58" s="420"/>
      <c r="I58" s="421"/>
    </row>
    <row r="59" spans="1:9" s="515" customFormat="1" ht="24" customHeight="1" x14ac:dyDescent="0.2">
      <c r="A59" s="1326" t="s">
        <v>682</v>
      </c>
      <c r="B59" s="1326"/>
      <c r="C59" s="1326"/>
      <c r="D59" s="1326"/>
      <c r="E59" s="1326"/>
      <c r="F59" s="1326"/>
      <c r="G59" s="1326"/>
      <c r="H59" s="1326"/>
      <c r="I59" s="1326"/>
    </row>
    <row r="60" spans="1:9" s="423" customFormat="1" ht="5.25" customHeight="1" thickBot="1" x14ac:dyDescent="0.25">
      <c r="A60" s="624"/>
      <c r="B60" s="1043"/>
      <c r="C60" s="1043"/>
      <c r="D60" s="625"/>
      <c r="E60" s="625"/>
      <c r="F60" s="625"/>
      <c r="G60" s="1043"/>
      <c r="H60" s="1043"/>
      <c r="I60" s="1043"/>
    </row>
    <row r="61" spans="1:9" s="423" customFormat="1" ht="5.25" customHeight="1" thickTop="1" x14ac:dyDescent="0.2">
      <c r="A61" s="537"/>
      <c r="B61" s="1027"/>
      <c r="C61" s="1027"/>
      <c r="D61" s="59"/>
      <c r="E61" s="59"/>
      <c r="F61" s="59"/>
      <c r="G61" s="1027"/>
      <c r="H61" s="1027"/>
      <c r="I61" s="1027"/>
    </row>
    <row r="62" spans="1:9" s="423" customFormat="1" ht="3" customHeight="1" thickBot="1" x14ac:dyDescent="0.25">
      <c r="A62" s="624"/>
      <c r="B62" s="1043"/>
      <c r="C62" s="1043"/>
      <c r="D62" s="625"/>
      <c r="E62" s="625"/>
      <c r="F62" s="625"/>
      <c r="G62" s="1043"/>
      <c r="H62" s="1043"/>
      <c r="I62" s="1043"/>
    </row>
    <row r="63" spans="1:9" ht="15.75" thickTop="1" x14ac:dyDescent="0.25">
      <c r="A63" s="497" t="s">
        <v>583</v>
      </c>
      <c r="B63" s="2"/>
      <c r="C63" s="499"/>
      <c r="D63" s="1020"/>
      <c r="E63" s="1020"/>
      <c r="F63" s="1020"/>
      <c r="G63" s="524"/>
      <c r="H63" s="524"/>
      <c r="I63" s="1017"/>
    </row>
    <row r="64" spans="1:9" ht="7.5" customHeight="1" x14ac:dyDescent="0.25">
      <c r="A64" s="497"/>
      <c r="B64" s="2"/>
      <c r="C64" s="499"/>
      <c r="D64" s="1020"/>
      <c r="E64" s="1020"/>
      <c r="F64" s="1020"/>
      <c r="G64" s="524"/>
      <c r="H64" s="524"/>
      <c r="I64" s="1017"/>
    </row>
    <row r="65" spans="1:9" x14ac:dyDescent="0.2">
      <c r="A65" s="525" t="s">
        <v>373</v>
      </c>
      <c r="B65" s="499" t="s">
        <v>374</v>
      </c>
      <c r="C65" s="499" t="s">
        <v>375</v>
      </c>
      <c r="D65" s="499" t="s">
        <v>376</v>
      </c>
      <c r="E65" s="499" t="s">
        <v>377</v>
      </c>
      <c r="F65" s="499" t="s">
        <v>378</v>
      </c>
      <c r="G65" s="499" t="s">
        <v>379</v>
      </c>
      <c r="H65" s="500" t="s">
        <v>380</v>
      </c>
      <c r="I65" s="501" t="s">
        <v>584</v>
      </c>
    </row>
    <row r="66" spans="1:9" x14ac:dyDescent="0.2">
      <c r="A66" s="528" t="s">
        <v>683</v>
      </c>
      <c r="B66" s="499" t="s">
        <v>383</v>
      </c>
      <c r="C66" s="499" t="s">
        <v>384</v>
      </c>
      <c r="D66" s="499" t="s">
        <v>289</v>
      </c>
      <c r="E66" s="499" t="s">
        <v>586</v>
      </c>
      <c r="F66" s="331" t="s">
        <v>386</v>
      </c>
      <c r="G66" s="331" t="s">
        <v>387</v>
      </c>
      <c r="H66" s="531" t="s">
        <v>388</v>
      </c>
      <c r="I66" s="505" t="s">
        <v>389</v>
      </c>
    </row>
    <row r="67" spans="1:9" x14ac:dyDescent="0.2">
      <c r="A67" s="848" t="s">
        <v>587</v>
      </c>
      <c r="B67" s="604" t="s">
        <v>588</v>
      </c>
      <c r="C67" s="851">
        <v>272</v>
      </c>
      <c r="D67" s="1109"/>
      <c r="E67" s="833"/>
      <c r="F67" s="834"/>
      <c r="G67" s="824"/>
      <c r="H67" s="852">
        <v>62</v>
      </c>
      <c r="I67" s="834">
        <f t="shared" ref="I67:I75" si="1">E67*F67</f>
        <v>0</v>
      </c>
    </row>
    <row r="68" spans="1:9" x14ac:dyDescent="0.2">
      <c r="A68" s="848" t="s">
        <v>589</v>
      </c>
      <c r="B68" s="605" t="s">
        <v>590</v>
      </c>
      <c r="C68" s="851">
        <v>280</v>
      </c>
      <c r="D68" s="1109"/>
      <c r="E68" s="833"/>
      <c r="F68" s="834"/>
      <c r="G68" s="824"/>
      <c r="H68" s="852">
        <v>42</v>
      </c>
      <c r="I68" s="834">
        <f t="shared" si="1"/>
        <v>0</v>
      </c>
    </row>
    <row r="69" spans="1:9" x14ac:dyDescent="0.2">
      <c r="A69" s="848" t="s">
        <v>591</v>
      </c>
      <c r="B69" s="605" t="s">
        <v>592</v>
      </c>
      <c r="C69" s="851">
        <v>330</v>
      </c>
      <c r="D69" s="1109"/>
      <c r="E69" s="833"/>
      <c r="F69" s="834"/>
      <c r="G69" s="824"/>
      <c r="H69" s="852">
        <v>13</v>
      </c>
      <c r="I69" s="834">
        <f t="shared" si="1"/>
        <v>0</v>
      </c>
    </row>
    <row r="70" spans="1:9" x14ac:dyDescent="0.2">
      <c r="A70" s="848" t="s">
        <v>593</v>
      </c>
      <c r="B70" s="606" t="s">
        <v>594</v>
      </c>
      <c r="C70" s="851">
        <v>220</v>
      </c>
      <c r="D70" s="1109"/>
      <c r="E70" s="833"/>
      <c r="F70" s="834"/>
      <c r="G70" s="824"/>
      <c r="H70" s="852">
        <v>66</v>
      </c>
      <c r="I70" s="834">
        <f t="shared" si="1"/>
        <v>0</v>
      </c>
    </row>
    <row r="71" spans="1:9" x14ac:dyDescent="0.2">
      <c r="A71" s="848" t="s">
        <v>406</v>
      </c>
      <c r="B71" s="606" t="s">
        <v>595</v>
      </c>
      <c r="C71" s="851">
        <v>301</v>
      </c>
      <c r="D71" s="1109"/>
      <c r="E71" s="833"/>
      <c r="F71" s="834"/>
      <c r="G71" s="824"/>
      <c r="H71" s="852">
        <v>196</v>
      </c>
      <c r="I71" s="834">
        <f t="shared" si="1"/>
        <v>0</v>
      </c>
    </row>
    <row r="72" spans="1:9" x14ac:dyDescent="0.2">
      <c r="A72" s="848" t="s">
        <v>405</v>
      </c>
      <c r="B72" s="604" t="s">
        <v>408</v>
      </c>
      <c r="C72" s="851">
        <v>341</v>
      </c>
      <c r="D72" s="1109"/>
      <c r="E72" s="833"/>
      <c r="F72" s="834"/>
      <c r="G72" s="824"/>
      <c r="H72" s="852">
        <v>52</v>
      </c>
      <c r="I72" s="834">
        <f t="shared" si="1"/>
        <v>0</v>
      </c>
    </row>
    <row r="73" spans="1:9" x14ac:dyDescent="0.2">
      <c r="A73" s="848" t="s">
        <v>406</v>
      </c>
      <c r="B73" s="604" t="s">
        <v>409</v>
      </c>
      <c r="C73" s="851">
        <v>342</v>
      </c>
      <c r="D73" s="1109"/>
      <c r="E73" s="833"/>
      <c r="F73" s="834"/>
      <c r="G73" s="824"/>
      <c r="H73" s="852">
        <v>94</v>
      </c>
      <c r="I73" s="834">
        <f t="shared" si="1"/>
        <v>0</v>
      </c>
    </row>
    <row r="74" spans="1:9" x14ac:dyDescent="0.2">
      <c r="A74" s="848" t="s">
        <v>596</v>
      </c>
      <c r="B74" s="605" t="s">
        <v>396</v>
      </c>
      <c r="C74" s="851">
        <v>331</v>
      </c>
      <c r="D74" s="1109"/>
      <c r="E74" s="833"/>
      <c r="F74" s="834"/>
      <c r="G74" s="824"/>
      <c r="H74" s="852">
        <v>19</v>
      </c>
      <c r="I74" s="834">
        <f t="shared" si="1"/>
        <v>0</v>
      </c>
    </row>
    <row r="75" spans="1:9" x14ac:dyDescent="0.2">
      <c r="A75" s="848" t="s">
        <v>597</v>
      </c>
      <c r="B75" s="604" t="s">
        <v>598</v>
      </c>
      <c r="C75" s="851">
        <v>240</v>
      </c>
      <c r="D75" s="1109"/>
      <c r="E75" s="833"/>
      <c r="F75" s="834"/>
      <c r="G75" s="824"/>
      <c r="H75" s="852">
        <v>88</v>
      </c>
      <c r="I75" s="834">
        <f t="shared" si="1"/>
        <v>0</v>
      </c>
    </row>
    <row r="76" spans="1:9" ht="6" customHeight="1" thickBot="1" x14ac:dyDescent="0.25">
      <c r="A76" s="535"/>
      <c r="B76" s="853"/>
      <c r="C76" s="854"/>
      <c r="D76" s="855"/>
      <c r="E76" s="826"/>
      <c r="F76" s="856"/>
      <c r="G76" s="856"/>
      <c r="H76" s="857"/>
      <c r="I76" s="858"/>
    </row>
    <row r="77" spans="1:9" ht="24" customHeight="1" thickBot="1" x14ac:dyDescent="0.25">
      <c r="A77" s="1342" t="s">
        <v>684</v>
      </c>
      <c r="B77" s="1342"/>
      <c r="C77" s="1342"/>
      <c r="D77" s="1342"/>
      <c r="E77" s="1342"/>
      <c r="F77" s="1342"/>
      <c r="G77" s="536"/>
      <c r="H77" s="1113" t="s">
        <v>685</v>
      </c>
      <c r="I77" s="629">
        <f>SUM(I67:I75)</f>
        <v>0</v>
      </c>
    </row>
    <row r="78" spans="1:9" s="336" customFormat="1" ht="11.25" customHeight="1" x14ac:dyDescent="0.15">
      <c r="A78" s="1342" t="s">
        <v>686</v>
      </c>
      <c r="B78" s="1342"/>
      <c r="C78" s="1342"/>
      <c r="D78" s="1342"/>
      <c r="E78" s="1342"/>
      <c r="F78" s="1342"/>
      <c r="G78" s="1342"/>
      <c r="H78" s="1342"/>
      <c r="I78" s="1342"/>
    </row>
    <row r="79" spans="1:9" s="486" customFormat="1" ht="11.25" customHeight="1" x14ac:dyDescent="0.2">
      <c r="A79" s="617" t="s">
        <v>687</v>
      </c>
      <c r="B79" s="389"/>
      <c r="C79" s="389"/>
      <c r="D79" s="523"/>
      <c r="E79" s="523"/>
      <c r="F79" s="523"/>
      <c r="G79" s="389"/>
      <c r="H79" s="389"/>
      <c r="I79" s="389"/>
    </row>
    <row r="80" spans="1:9" s="483" customFormat="1" ht="11.25" x14ac:dyDescent="0.2">
      <c r="A80" s="506" t="s">
        <v>602</v>
      </c>
      <c r="D80" s="484"/>
      <c r="E80" s="484"/>
      <c r="F80" s="484"/>
    </row>
    <row r="81" spans="1:10" s="483" customFormat="1" ht="11.25" x14ac:dyDescent="0.2">
      <c r="A81" s="506" t="s">
        <v>603</v>
      </c>
      <c r="D81" s="484"/>
      <c r="E81" s="484"/>
      <c r="F81" s="484"/>
    </row>
    <row r="82" spans="1:10" s="483" customFormat="1" ht="5.25" customHeight="1" thickBot="1" x14ac:dyDescent="0.25">
      <c r="A82" s="624"/>
      <c r="B82" s="1043"/>
      <c r="C82" s="1043"/>
      <c r="D82" s="625"/>
      <c r="E82" s="625"/>
      <c r="F82" s="625"/>
      <c r="G82" s="1043"/>
      <c r="H82" s="1043"/>
      <c r="I82" s="1043"/>
    </row>
    <row r="83" spans="1:10" s="29" customFormat="1" ht="6" customHeight="1" thickTop="1" x14ac:dyDescent="0.25">
      <c r="A83" s="493"/>
      <c r="B83" s="18"/>
      <c r="C83" s="2"/>
      <c r="D83" s="2"/>
      <c r="E83" s="2"/>
      <c r="F83" s="2"/>
      <c r="G83" s="494"/>
      <c r="H83" s="494"/>
      <c r="I83" s="494"/>
      <c r="J83" s="2"/>
    </row>
    <row r="84" spans="1:10" ht="15.75" x14ac:dyDescent="0.25">
      <c r="A84" s="493" t="s">
        <v>688</v>
      </c>
      <c r="B84" s="2"/>
      <c r="C84" s="499"/>
      <c r="D84" s="1020"/>
      <c r="E84" s="1020"/>
      <c r="F84" s="1020"/>
      <c r="G84" s="524"/>
      <c r="H84" s="524"/>
      <c r="I84" s="538"/>
      <c r="J84" s="2"/>
    </row>
    <row r="85" spans="1:10" s="519" customFormat="1" ht="5.25" customHeight="1" thickBot="1" x14ac:dyDescent="0.25">
      <c r="A85" s="389"/>
      <c r="B85" s="826"/>
      <c r="C85" s="539"/>
      <c r="D85" s="507"/>
      <c r="E85" s="507"/>
      <c r="F85" s="507"/>
      <c r="G85" s="827"/>
      <c r="H85" s="539"/>
      <c r="I85" s="538"/>
      <c r="J85" s="389"/>
    </row>
    <row r="86" spans="1:10" s="29" customFormat="1" ht="15.75" thickBot="1" x14ac:dyDescent="0.3">
      <c r="A86" s="18" t="s">
        <v>689</v>
      </c>
      <c r="B86" s="18"/>
      <c r="C86" s="2"/>
      <c r="D86" s="2"/>
      <c r="E86" s="2"/>
      <c r="F86" s="538"/>
      <c r="G86" s="859"/>
      <c r="H86" s="811" t="s">
        <v>690</v>
      </c>
      <c r="I86" s="590">
        <v>0</v>
      </c>
      <c r="J86" s="2"/>
    </row>
    <row r="87" spans="1:10" s="519" customFormat="1" ht="12" x14ac:dyDescent="0.2">
      <c r="A87" s="743" t="s">
        <v>691</v>
      </c>
      <c r="B87" s="860"/>
      <c r="C87" s="539"/>
      <c r="D87" s="507"/>
      <c r="E87" s="507"/>
      <c r="F87" s="507"/>
      <c r="G87" s="827"/>
      <c r="H87" s="540"/>
      <c r="I87" s="389"/>
      <c r="J87" s="389"/>
    </row>
    <row r="88" spans="1:10" s="338" customFormat="1" ht="13.5" customHeight="1" x14ac:dyDescent="0.2">
      <c r="A88" s="743" t="s">
        <v>692</v>
      </c>
      <c r="B88" s="1039"/>
      <c r="C88" s="1038"/>
      <c r="D88" s="1114"/>
      <c r="E88" s="1114"/>
      <c r="F88" s="1114"/>
      <c r="G88" s="1115"/>
      <c r="H88" s="1116"/>
      <c r="I88" s="1041"/>
      <c r="J88" s="39"/>
    </row>
    <row r="89" spans="1:10" s="29" customFormat="1" ht="3.75" customHeight="1" x14ac:dyDescent="0.2">
      <c r="A89" s="812"/>
      <c r="B89" s="2"/>
      <c r="C89" s="2"/>
      <c r="D89" s="18"/>
      <c r="E89" s="251"/>
      <c r="F89" s="825"/>
      <c r="G89" s="1047"/>
      <c r="H89" s="1048"/>
      <c r="I89" s="1048"/>
      <c r="J89" s="2"/>
    </row>
    <row r="90" spans="1:10" s="553" customFormat="1" ht="9" x14ac:dyDescent="0.15">
      <c r="A90" s="552"/>
      <c r="D90" s="554"/>
      <c r="E90" s="555"/>
      <c r="F90" s="556"/>
      <c r="G90" s="557"/>
      <c r="H90" s="558"/>
      <c r="I90" s="558"/>
    </row>
    <row r="91" spans="1:10" ht="3.75" customHeight="1" thickBot="1" x14ac:dyDescent="0.25">
      <c r="A91" s="559"/>
      <c r="B91" s="1050"/>
      <c r="C91" s="1050"/>
      <c r="D91" s="560"/>
      <c r="E91" s="560"/>
      <c r="F91" s="560"/>
      <c r="G91" s="1050"/>
      <c r="H91" s="1050"/>
      <c r="I91" s="1050"/>
      <c r="J91" s="1"/>
    </row>
    <row r="92" spans="1:10" ht="6" customHeight="1" thickTop="1" x14ac:dyDescent="0.2">
      <c r="A92" s="561"/>
      <c r="B92" s="2"/>
      <c r="C92" s="2"/>
      <c r="D92" s="18"/>
      <c r="E92" s="18"/>
      <c r="F92" s="18"/>
      <c r="G92" s="2"/>
      <c r="H92" s="2"/>
      <c r="I92" s="2"/>
      <c r="J92" s="1"/>
    </row>
    <row r="93" spans="1:10" s="320" customFormat="1" ht="12" thickBot="1" x14ac:dyDescent="0.25">
      <c r="A93" s="389"/>
      <c r="B93" s="389"/>
      <c r="C93" s="389"/>
      <c r="D93" s="523"/>
      <c r="E93" s="523"/>
      <c r="F93" s="543"/>
      <c r="G93" s="863"/>
      <c r="H93" s="544"/>
      <c r="I93" s="615"/>
      <c r="J93" s="389"/>
    </row>
    <row r="94" spans="1:10" s="93" customFormat="1" ht="16.5" thickBot="1" x14ac:dyDescent="0.3">
      <c r="A94" s="565" t="s">
        <v>693</v>
      </c>
      <c r="B94" s="1103"/>
      <c r="C94" s="1103"/>
      <c r="D94" s="493"/>
      <c r="E94" s="493"/>
      <c r="F94" s="610"/>
      <c r="G94" s="1104"/>
      <c r="H94" s="611" t="s">
        <v>694</v>
      </c>
      <c r="I94" s="612">
        <f>I25+I21+I39+I57+I77+I86</f>
        <v>0</v>
      </c>
      <c r="J94" s="91"/>
    </row>
    <row r="95" spans="1:10" ht="4.5" customHeight="1" x14ac:dyDescent="0.2">
      <c r="A95" s="1046"/>
      <c r="B95" s="1046"/>
      <c r="C95" s="574"/>
      <c r="D95" s="1046"/>
      <c r="E95" s="1046"/>
      <c r="F95" s="1046"/>
      <c r="G95" s="1046"/>
      <c r="H95" s="1046"/>
      <c r="I95" s="1046"/>
      <c r="J95" s="1"/>
    </row>
    <row r="96" spans="1:10" s="336" customFormat="1" ht="11.25" customHeight="1" x14ac:dyDescent="0.15">
      <c r="A96" s="553" t="s">
        <v>1564</v>
      </c>
      <c r="I96" s="613" t="s">
        <v>605</v>
      </c>
    </row>
  </sheetData>
  <mergeCells count="6">
    <mergeCell ref="B3:I4"/>
    <mergeCell ref="B6:I7"/>
    <mergeCell ref="A78:I78"/>
    <mergeCell ref="A77:F77"/>
    <mergeCell ref="A59:I59"/>
    <mergeCell ref="A57:F58"/>
  </mergeCells>
  <phoneticPr fontId="3" type="noConversion"/>
  <printOptions horizontalCentered="1"/>
  <pageMargins left="0.5" right="0.5" top="0.45" bottom="0.45" header="0.5" footer="0.5"/>
  <pageSetup scale="91" fitToHeight="2" orientation="landscape" r:id="rId1"/>
  <headerFooter alignWithMargins="0"/>
  <rowBreaks count="1" manualBreakCount="1">
    <brk id="4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indexed="18"/>
  </sheetPr>
  <dimension ref="A1:O104"/>
  <sheetViews>
    <sheetView view="pageBreakPreview" topLeftCell="A64" zoomScaleNormal="100" zoomScaleSheetLayoutView="100" workbookViewId="0">
      <selection activeCell="A69" sqref="A69:XFD69"/>
    </sheetView>
  </sheetViews>
  <sheetFormatPr defaultRowHeight="12.75" x14ac:dyDescent="0.2"/>
  <cols>
    <col min="1" max="1" width="20.140625" style="29" customWidth="1"/>
    <col min="2" max="2" width="15.140625" style="3" customWidth="1"/>
    <col min="3" max="3" width="12.5703125" style="3" customWidth="1"/>
    <col min="4" max="4" width="12.28515625" style="3" customWidth="1"/>
    <col min="5" max="5" width="16.5703125" style="3" customWidth="1"/>
    <col min="6" max="6" width="14.85546875" style="3" customWidth="1"/>
    <col min="7" max="7" width="15.42578125" style="3" customWidth="1"/>
    <col min="8" max="8" width="17.42578125" style="3" customWidth="1"/>
    <col min="9" max="9" width="17.85546875" style="3" customWidth="1"/>
    <col min="10" max="16384" width="9.140625" style="3"/>
  </cols>
  <sheetData>
    <row r="1" spans="1:9" s="479" customFormat="1" ht="15.75" x14ac:dyDescent="0.25">
      <c r="A1" s="478" t="s">
        <v>667</v>
      </c>
      <c r="B1" s="1009"/>
      <c r="C1" s="1009"/>
      <c r="D1" s="1009"/>
      <c r="E1" s="480"/>
      <c r="F1" s="480"/>
      <c r="G1" s="821"/>
      <c r="H1" s="821"/>
      <c r="I1" s="1009"/>
    </row>
    <row r="2" spans="1:9" s="479" customFormat="1" ht="4.5" customHeight="1" x14ac:dyDescent="0.25">
      <c r="A2" s="478"/>
      <c r="B2" s="1009"/>
      <c r="C2" s="1009"/>
      <c r="D2" s="1009"/>
      <c r="E2" s="480"/>
      <c r="F2" s="480"/>
      <c r="G2" s="821"/>
      <c r="H2" s="821"/>
      <c r="I2" s="1009"/>
    </row>
    <row r="3" spans="1:9" s="479" customFormat="1" ht="15.75" customHeight="1" x14ac:dyDescent="0.25">
      <c r="A3" s="580" t="s">
        <v>330</v>
      </c>
      <c r="B3" s="1336" t="s">
        <v>1565</v>
      </c>
      <c r="C3" s="1336"/>
      <c r="D3" s="1336"/>
      <c r="E3" s="1336"/>
      <c r="F3" s="1336"/>
      <c r="G3" s="1336"/>
      <c r="H3" s="1336"/>
      <c r="I3" s="1336"/>
    </row>
    <row r="4" spans="1:9" s="479" customFormat="1" ht="39" customHeight="1" x14ac:dyDescent="0.2">
      <c r="A4" s="1060"/>
      <c r="B4" s="1336"/>
      <c r="C4" s="1336"/>
      <c r="D4" s="1336"/>
      <c r="E4" s="1336"/>
      <c r="F4" s="1336"/>
      <c r="G4" s="1336"/>
      <c r="H4" s="1336"/>
      <c r="I4" s="1336"/>
    </row>
    <row r="5" spans="1:9" s="479" customFormat="1" ht="9.75" customHeight="1" x14ac:dyDescent="0.2">
      <c r="A5" s="1060"/>
      <c r="B5" s="904"/>
      <c r="C5" s="904"/>
      <c r="D5" s="904"/>
      <c r="E5" s="904"/>
      <c r="F5" s="904"/>
      <c r="G5" s="904"/>
      <c r="H5" s="904"/>
      <c r="I5" s="904"/>
    </row>
    <row r="6" spans="1:9" s="479" customFormat="1" ht="15.75" customHeight="1" x14ac:dyDescent="0.25">
      <c r="A6" s="580" t="s">
        <v>332</v>
      </c>
      <c r="B6" s="1337" t="s">
        <v>695</v>
      </c>
      <c r="C6" s="1337"/>
      <c r="D6" s="1337"/>
      <c r="E6" s="1337"/>
      <c r="F6" s="1337"/>
      <c r="G6" s="1337"/>
      <c r="H6" s="1337"/>
      <c r="I6" s="1337"/>
    </row>
    <row r="7" spans="1:9" s="479" customFormat="1" ht="21.75" customHeight="1" x14ac:dyDescent="0.2">
      <c r="A7" s="581"/>
      <c r="B7" s="1337"/>
      <c r="C7" s="1337"/>
      <c r="D7" s="1337"/>
      <c r="E7" s="1337"/>
      <c r="F7" s="1337"/>
      <c r="G7" s="1337"/>
      <c r="H7" s="1337"/>
      <c r="I7" s="1337"/>
    </row>
    <row r="8" spans="1:9" s="479" customFormat="1" ht="15.75" customHeight="1" thickBot="1" x14ac:dyDescent="0.3">
      <c r="A8" s="1061"/>
      <c r="B8" s="1061"/>
      <c r="C8" s="1061"/>
      <c r="D8" s="582"/>
      <c r="E8" s="582"/>
      <c r="F8" s="582"/>
      <c r="G8" s="1061"/>
      <c r="H8" s="1061"/>
      <c r="I8" s="1061"/>
    </row>
    <row r="9" spans="1:9" ht="16.5" thickTop="1" x14ac:dyDescent="0.25">
      <c r="A9" s="487" t="s">
        <v>696</v>
      </c>
      <c r="B9" s="1012"/>
      <c r="C9" s="1012"/>
      <c r="D9" s="1012"/>
      <c r="E9" s="488"/>
      <c r="F9" s="488"/>
      <c r="G9" s="150"/>
      <c r="H9" s="150"/>
      <c r="I9" s="9" t="str">
        <f>IF('Cost Summary Forms'!J1&gt;0,'Cost Summary Forms'!J1,"")</f>
        <v/>
      </c>
    </row>
    <row r="10" spans="1:9" s="584" customFormat="1" ht="11.25" x14ac:dyDescent="0.2">
      <c r="A10" s="583"/>
      <c r="B10" s="243"/>
      <c r="C10" s="243"/>
      <c r="D10" s="243"/>
      <c r="E10" s="243"/>
      <c r="F10" s="243"/>
      <c r="G10" s="586"/>
      <c r="H10" s="586"/>
      <c r="I10" s="489" t="s">
        <v>335</v>
      </c>
    </row>
    <row r="11" spans="1:9" s="584" customFormat="1" ht="12" thickBot="1" x14ac:dyDescent="0.25">
      <c r="A11" s="583"/>
      <c r="B11" s="243"/>
      <c r="C11" s="243"/>
      <c r="D11" s="243"/>
      <c r="E11" s="585"/>
      <c r="F11" s="585"/>
      <c r="G11" s="586"/>
      <c r="H11" s="586"/>
      <c r="I11" s="489"/>
    </row>
    <row r="12" spans="1:9" ht="16.5" thickTop="1" x14ac:dyDescent="0.25">
      <c r="A12" s="490" t="s">
        <v>492</v>
      </c>
      <c r="B12" s="491"/>
      <c r="C12" s="1013"/>
      <c r="D12" s="1013"/>
      <c r="E12" s="1062" t="s">
        <v>493</v>
      </c>
      <c r="F12" s="1063" t="s">
        <v>494</v>
      </c>
      <c r="G12" s="631" t="s">
        <v>670</v>
      </c>
      <c r="H12" s="587" t="s">
        <v>496</v>
      </c>
      <c r="I12" s="588" t="s">
        <v>497</v>
      </c>
    </row>
    <row r="13" spans="1:9" ht="12.75" customHeight="1" x14ac:dyDescent="0.2">
      <c r="A13" s="506" t="s">
        <v>697</v>
      </c>
      <c r="B13" s="18"/>
      <c r="C13" s="2"/>
      <c r="D13" s="2"/>
      <c r="E13" s="1065" t="s">
        <v>499</v>
      </c>
      <c r="F13" s="1066" t="s">
        <v>500</v>
      </c>
      <c r="G13" s="619">
        <v>3.1120000000000001</v>
      </c>
      <c r="H13" s="1068">
        <v>40</v>
      </c>
      <c r="I13" s="1069">
        <v>10</v>
      </c>
    </row>
    <row r="14" spans="1:9" s="320" customFormat="1" ht="12.75" customHeight="1" x14ac:dyDescent="0.2">
      <c r="A14" s="506" t="s">
        <v>698</v>
      </c>
      <c r="B14" s="523"/>
      <c r="C14" s="389"/>
      <c r="D14" s="389"/>
      <c r="E14" s="1070" t="s">
        <v>502</v>
      </c>
      <c r="F14" s="1071" t="s">
        <v>503</v>
      </c>
      <c r="G14" s="620">
        <v>3.113</v>
      </c>
      <c r="H14" s="1073">
        <v>50</v>
      </c>
      <c r="I14" s="1074">
        <v>10</v>
      </c>
    </row>
    <row r="15" spans="1:9" s="320" customFormat="1" ht="12.75" customHeight="1" x14ac:dyDescent="0.2">
      <c r="A15" s="506" t="s">
        <v>699</v>
      </c>
      <c r="B15" s="523"/>
      <c r="C15" s="389"/>
      <c r="D15" s="389"/>
      <c r="E15" s="1070" t="s">
        <v>505</v>
      </c>
      <c r="F15" s="1071" t="s">
        <v>506</v>
      </c>
      <c r="G15" s="620">
        <v>3.1160000000000001</v>
      </c>
      <c r="H15" s="1073">
        <v>25</v>
      </c>
      <c r="I15" s="1074">
        <v>10</v>
      </c>
    </row>
    <row r="16" spans="1:9" s="320" customFormat="1" ht="11.25" x14ac:dyDescent="0.2">
      <c r="A16" s="148"/>
      <c r="B16" s="523"/>
      <c r="C16" s="389"/>
      <c r="D16" s="389"/>
      <c r="E16" s="1075" t="s">
        <v>507</v>
      </c>
      <c r="F16" s="1076" t="s">
        <v>508</v>
      </c>
      <c r="G16" s="621">
        <v>3.117</v>
      </c>
      <c r="H16" s="1078">
        <v>35</v>
      </c>
      <c r="I16" s="1079">
        <v>10</v>
      </c>
    </row>
    <row r="17" spans="1:15" ht="15" x14ac:dyDescent="0.25">
      <c r="A17" s="497" t="s">
        <v>509</v>
      </c>
      <c r="B17" s="1"/>
      <c r="C17" s="1"/>
      <c r="D17" s="1"/>
      <c r="E17" s="509" t="s">
        <v>700</v>
      </c>
      <c r="F17" s="1"/>
      <c r="G17" s="1"/>
      <c r="H17" s="1"/>
      <c r="I17" s="1"/>
      <c r="J17" s="1"/>
      <c r="K17" s="1"/>
      <c r="L17" s="1"/>
      <c r="M17" s="1"/>
      <c r="N17" s="1"/>
      <c r="O17" s="1"/>
    </row>
    <row r="18" spans="1:15" ht="6" customHeight="1" x14ac:dyDescent="0.2">
      <c r="A18" s="330"/>
      <c r="B18" s="1"/>
      <c r="C18" s="1"/>
      <c r="D18" s="1"/>
      <c r="E18" s="1"/>
      <c r="F18" s="1"/>
      <c r="G18" s="1"/>
      <c r="H18" s="1"/>
      <c r="I18" s="1"/>
      <c r="J18" s="1"/>
      <c r="K18" s="1"/>
      <c r="L18" s="1"/>
      <c r="M18" s="1"/>
      <c r="N18" s="1"/>
      <c r="O18" s="1"/>
    </row>
    <row r="19" spans="1:15" x14ac:dyDescent="0.2">
      <c r="A19" s="499" t="s">
        <v>510</v>
      </c>
      <c r="B19" s="499" t="s">
        <v>511</v>
      </c>
      <c r="C19" s="499" t="s">
        <v>512</v>
      </c>
      <c r="D19" s="499" t="s">
        <v>513</v>
      </c>
      <c r="E19" s="1"/>
      <c r="F19" s="810" t="s">
        <v>514</v>
      </c>
      <c r="G19" s="1"/>
      <c r="H19" s="1"/>
      <c r="I19" s="1"/>
      <c r="J19" s="1"/>
      <c r="K19" s="1"/>
      <c r="L19" s="1"/>
      <c r="M19" s="1"/>
      <c r="N19" s="1"/>
      <c r="O19" s="1"/>
    </row>
    <row r="20" spans="1:15" ht="13.5" thickBot="1" x14ac:dyDescent="0.25">
      <c r="A20" s="331" t="s">
        <v>515</v>
      </c>
      <c r="B20" s="499" t="s">
        <v>289</v>
      </c>
      <c r="C20" s="331" t="s">
        <v>516</v>
      </c>
      <c r="D20" s="499" t="s">
        <v>517</v>
      </c>
      <c r="E20" s="1"/>
      <c r="F20" s="589" t="s">
        <v>644</v>
      </c>
      <c r="G20" s="589" t="s">
        <v>518</v>
      </c>
      <c r="H20" s="331" t="s">
        <v>519</v>
      </c>
      <c r="I20" s="798" t="s">
        <v>389</v>
      </c>
      <c r="J20" s="1"/>
      <c r="K20" s="1"/>
      <c r="L20" s="1"/>
      <c r="M20" s="1"/>
      <c r="N20" s="1"/>
      <c r="O20" s="1"/>
    </row>
    <row r="21" spans="1:15" ht="15.75" customHeight="1" thickBot="1" x14ac:dyDescent="0.25">
      <c r="A21" s="824"/>
      <c r="B21" s="831"/>
      <c r="C21" s="832"/>
      <c r="D21" s="1117"/>
      <c r="E21" s="1"/>
      <c r="F21" s="836"/>
      <c r="G21" s="837"/>
      <c r="H21" s="1082"/>
      <c r="I21" s="590">
        <f>G21</f>
        <v>0</v>
      </c>
      <c r="J21" s="1"/>
      <c r="K21" s="1"/>
      <c r="L21" s="1"/>
      <c r="M21" s="1"/>
      <c r="N21" s="1"/>
      <c r="O21" s="1"/>
    </row>
    <row r="22" spans="1:15" ht="15.75" customHeight="1" thickBot="1" x14ac:dyDescent="0.25">
      <c r="A22" s="824"/>
      <c r="B22" s="831"/>
      <c r="C22" s="832"/>
      <c r="D22" s="1117"/>
      <c r="E22" s="1"/>
      <c r="F22" s="836"/>
      <c r="G22" s="837"/>
      <c r="H22" s="1082"/>
      <c r="I22" s="590">
        <f>G22</f>
        <v>0</v>
      </c>
      <c r="J22" s="1"/>
      <c r="K22" s="1"/>
      <c r="L22" s="1"/>
      <c r="M22" s="1"/>
      <c r="N22" s="1"/>
      <c r="O22" s="1"/>
    </row>
    <row r="23" spans="1:15" ht="15.75" customHeight="1" x14ac:dyDescent="0.2">
      <c r="A23" s="824"/>
      <c r="B23" s="831"/>
      <c r="C23" s="832"/>
      <c r="D23" s="1117"/>
      <c r="E23" s="1"/>
      <c r="F23" s="509" t="s">
        <v>701</v>
      </c>
      <c r="G23" s="1093"/>
      <c r="H23" s="1093"/>
      <c r="I23" s="627"/>
      <c r="J23" s="1"/>
      <c r="K23" s="1"/>
      <c r="L23" s="1"/>
      <c r="M23" s="1"/>
      <c r="N23" s="1"/>
      <c r="O23" s="1"/>
    </row>
    <row r="24" spans="1:15" ht="15.75" customHeight="1" x14ac:dyDescent="0.2">
      <c r="A24" s="824"/>
      <c r="B24" s="831"/>
      <c r="C24" s="832"/>
      <c r="D24" s="1117"/>
      <c r="E24" s="1"/>
      <c r="F24" s="644" t="s">
        <v>702</v>
      </c>
      <c r="G24" s="1093"/>
      <c r="H24" s="1093"/>
      <c r="I24" s="627"/>
      <c r="J24" s="1"/>
      <c r="K24" s="1"/>
      <c r="L24" s="1"/>
      <c r="M24" s="1"/>
      <c r="N24" s="1"/>
      <c r="O24" s="1"/>
    </row>
    <row r="25" spans="1:15" ht="18.75" customHeight="1" x14ac:dyDescent="0.2">
      <c r="A25" s="518"/>
      <c r="B25" s="1"/>
      <c r="C25" s="330"/>
      <c r="D25" s="1"/>
      <c r="E25" s="1"/>
      <c r="F25" s="1"/>
      <c r="G25" s="1"/>
      <c r="H25" s="1"/>
      <c r="I25" s="335"/>
      <c r="J25" s="1"/>
      <c r="K25" s="1"/>
      <c r="L25" s="1"/>
      <c r="M25" s="1"/>
      <c r="N25" s="1"/>
      <c r="O25" s="1"/>
    </row>
    <row r="26" spans="1:15" x14ac:dyDescent="0.2">
      <c r="A26" s="527" t="s">
        <v>510</v>
      </c>
      <c r="B26" s="499" t="s">
        <v>510</v>
      </c>
      <c r="C26" s="499" t="s">
        <v>521</v>
      </c>
      <c r="D26" s="499" t="s">
        <v>522</v>
      </c>
      <c r="E26" s="499" t="s">
        <v>523</v>
      </c>
      <c r="F26" s="499" t="s">
        <v>524</v>
      </c>
      <c r="G26" s="331" t="s">
        <v>525</v>
      </c>
      <c r="H26" s="499" t="s">
        <v>526</v>
      </c>
      <c r="I26" s="331" t="s">
        <v>527</v>
      </c>
      <c r="J26" s="1"/>
      <c r="K26" s="1"/>
      <c r="L26" s="1"/>
      <c r="M26" s="1"/>
      <c r="N26" s="1"/>
      <c r="O26" s="2"/>
    </row>
    <row r="27" spans="1:15" ht="13.5" thickBot="1" x14ac:dyDescent="0.25">
      <c r="A27" s="622" t="s">
        <v>515</v>
      </c>
      <c r="B27" s="331" t="s">
        <v>528</v>
      </c>
      <c r="C27" s="502" t="s">
        <v>529</v>
      </c>
      <c r="D27" s="499" t="s">
        <v>530</v>
      </c>
      <c r="E27" s="502" t="s">
        <v>531</v>
      </c>
      <c r="F27" s="502" t="s">
        <v>532</v>
      </c>
      <c r="G27" s="503" t="s">
        <v>533</v>
      </c>
      <c r="H27" s="331" t="s">
        <v>294</v>
      </c>
      <c r="I27" s="331" t="s">
        <v>389</v>
      </c>
      <c r="J27" s="1"/>
      <c r="K27" s="1"/>
      <c r="L27" s="1"/>
      <c r="M27" s="1"/>
      <c r="N27" s="1"/>
      <c r="O27" s="2"/>
    </row>
    <row r="28" spans="1:15" ht="15.75" customHeight="1" thickBot="1" x14ac:dyDescent="0.25">
      <c r="A28" s="1110" t="str">
        <f>IF(A21&gt;0,A21,"")</f>
        <v/>
      </c>
      <c r="B28" s="833"/>
      <c r="C28" s="833"/>
      <c r="D28" s="824"/>
      <c r="E28" s="833"/>
      <c r="F28" s="833"/>
      <c r="G28" s="834"/>
      <c r="H28" s="1082"/>
      <c r="I28" s="593">
        <f>G28*F28</f>
        <v>0</v>
      </c>
      <c r="J28" s="1"/>
      <c r="K28" s="1"/>
      <c r="L28" s="1"/>
      <c r="M28" s="1"/>
      <c r="N28" s="1"/>
      <c r="O28" s="2"/>
    </row>
    <row r="29" spans="1:15" ht="15.75" customHeight="1" thickBot="1" x14ac:dyDescent="0.25">
      <c r="A29" s="1083" t="str">
        <f>IF(A22&gt;0,A22,"")</f>
        <v/>
      </c>
      <c r="B29" s="833"/>
      <c r="C29" s="833"/>
      <c r="D29" s="824"/>
      <c r="E29" s="833"/>
      <c r="F29" s="833"/>
      <c r="G29" s="834"/>
      <c r="H29" s="1082"/>
      <c r="I29" s="593">
        <f>G29*F29</f>
        <v>0</v>
      </c>
      <c r="J29" s="1"/>
      <c r="K29" s="1"/>
      <c r="L29" s="1"/>
      <c r="M29" s="1"/>
      <c r="N29" s="1"/>
      <c r="O29" s="2"/>
    </row>
    <row r="30" spans="1:15" ht="15.75" customHeight="1" thickBot="1" x14ac:dyDescent="0.25">
      <c r="A30" s="1083" t="str">
        <f>IF(A23&gt;0,A23,"")</f>
        <v/>
      </c>
      <c r="B30" s="833"/>
      <c r="C30" s="833"/>
      <c r="D30" s="824"/>
      <c r="E30" s="833"/>
      <c r="F30" s="833"/>
      <c r="G30" s="834"/>
      <c r="H30" s="1082"/>
      <c r="I30" s="593">
        <f>G30*F30</f>
        <v>0</v>
      </c>
      <c r="J30" s="1"/>
      <c r="K30" s="1"/>
      <c r="L30" s="1"/>
      <c r="M30" s="1"/>
      <c r="N30" s="1"/>
      <c r="O30" s="2"/>
    </row>
    <row r="31" spans="1:15" ht="15.75" customHeight="1" thickBot="1" x14ac:dyDescent="0.25">
      <c r="A31" s="1083" t="str">
        <f>IF(A24&gt;0,A24,"")</f>
        <v/>
      </c>
      <c r="B31" s="833"/>
      <c r="C31" s="833"/>
      <c r="D31" s="824"/>
      <c r="E31" s="833"/>
      <c r="F31" s="833"/>
      <c r="G31" s="834"/>
      <c r="H31" s="1082"/>
      <c r="I31" s="593">
        <f>G31*F31</f>
        <v>0</v>
      </c>
      <c r="J31" s="1"/>
      <c r="K31" s="1"/>
      <c r="L31" s="1"/>
      <c r="M31" s="1"/>
      <c r="N31" s="1"/>
      <c r="O31" s="2"/>
    </row>
    <row r="32" spans="1:15" ht="9" customHeight="1" x14ac:dyDescent="0.2">
      <c r="A32" s="1"/>
      <c r="B32" s="1"/>
      <c r="C32" s="1"/>
      <c r="D32" s="1"/>
      <c r="E32" s="1"/>
      <c r="F32" s="1"/>
      <c r="G32" s="1"/>
      <c r="H32" s="1"/>
      <c r="I32" s="1"/>
      <c r="J32" s="1"/>
      <c r="K32" s="1"/>
      <c r="L32" s="1"/>
      <c r="M32" s="1"/>
      <c r="N32" s="1"/>
      <c r="O32" s="335"/>
    </row>
    <row r="33" spans="1:15" s="320" customFormat="1" ht="12.75" customHeight="1" x14ac:dyDescent="0.2">
      <c r="A33" s="506" t="s">
        <v>703</v>
      </c>
      <c r="B33" s="148"/>
      <c r="C33" s="419"/>
      <c r="D33" s="854"/>
      <c r="E33" s="1026"/>
      <c r="F33" s="148"/>
      <c r="G33" s="148"/>
      <c r="H33" s="148"/>
      <c r="I33" s="148"/>
      <c r="J33" s="148"/>
      <c r="K33" s="148"/>
      <c r="L33" s="148"/>
      <c r="M33" s="148"/>
      <c r="N33" s="148"/>
      <c r="O33" s="389"/>
    </row>
    <row r="34" spans="1:15" s="320" customFormat="1" ht="12.75" customHeight="1" x14ac:dyDescent="0.2">
      <c r="A34" s="617" t="s">
        <v>704</v>
      </c>
      <c r="B34" s="148"/>
      <c r="C34" s="419"/>
      <c r="D34" s="854"/>
      <c r="E34" s="1026"/>
      <c r="F34" s="148"/>
      <c r="G34" s="148"/>
      <c r="H34" s="148"/>
      <c r="I34" s="148"/>
      <c r="J34" s="148"/>
      <c r="K34" s="148"/>
      <c r="L34" s="148"/>
      <c r="M34" s="148"/>
      <c r="N34" s="148"/>
      <c r="O34" s="389"/>
    </row>
    <row r="35" spans="1:15" s="320" customFormat="1" ht="12.75" customHeight="1" x14ac:dyDescent="0.2">
      <c r="A35" s="617" t="s">
        <v>705</v>
      </c>
      <c r="B35" s="148"/>
      <c r="C35" s="419"/>
      <c r="D35" s="854"/>
      <c r="E35" s="1026"/>
      <c r="F35" s="148"/>
      <c r="G35" s="148"/>
      <c r="H35" s="148"/>
      <c r="I35" s="148"/>
      <c r="J35" s="148"/>
      <c r="K35" s="148"/>
      <c r="L35" s="148"/>
      <c r="M35" s="148"/>
      <c r="N35" s="148"/>
      <c r="O35" s="389"/>
    </row>
    <row r="36" spans="1:15" s="320" customFormat="1" ht="12.75" customHeight="1" x14ac:dyDescent="0.2">
      <c r="A36" s="506" t="s">
        <v>536</v>
      </c>
      <c r="B36" s="148"/>
      <c r="C36" s="419"/>
      <c r="D36" s="854"/>
      <c r="E36" s="1026"/>
      <c r="F36" s="148"/>
      <c r="G36" s="148"/>
      <c r="H36" s="148"/>
      <c r="I36" s="148"/>
      <c r="J36" s="148"/>
      <c r="K36" s="148"/>
      <c r="L36" s="148"/>
      <c r="M36" s="148"/>
      <c r="N36" s="148"/>
      <c r="O36" s="148"/>
    </row>
    <row r="37" spans="1:15" s="519" customFormat="1" ht="12.75" customHeight="1" x14ac:dyDescent="0.2">
      <c r="A37" s="517" t="s">
        <v>537</v>
      </c>
      <c r="B37" s="389"/>
      <c r="C37" s="419"/>
      <c r="D37" s="854"/>
      <c r="E37" s="1026"/>
      <c r="F37" s="389"/>
      <c r="G37" s="389"/>
      <c r="H37" s="389"/>
      <c r="I37" s="389"/>
      <c r="J37" s="389"/>
      <c r="K37" s="389"/>
      <c r="L37" s="389"/>
      <c r="M37" s="389"/>
      <c r="N37" s="389"/>
      <c r="O37" s="389"/>
    </row>
    <row r="38" spans="1:15" s="320" customFormat="1" ht="12.75" customHeight="1" x14ac:dyDescent="0.2">
      <c r="A38" s="628" t="s">
        <v>1559</v>
      </c>
      <c r="B38" s="1118"/>
      <c r="C38" s="630"/>
      <c r="D38" s="1119"/>
      <c r="E38" s="1120"/>
      <c r="F38" s="1118"/>
      <c r="G38" s="1118"/>
      <c r="H38" s="1118"/>
      <c r="I38" s="1118"/>
      <c r="J38" s="148"/>
      <c r="K38" s="148"/>
      <c r="L38" s="148"/>
      <c r="M38" s="148"/>
      <c r="N38" s="148"/>
      <c r="O38" s="148"/>
    </row>
    <row r="39" spans="1:15" s="336" customFormat="1" ht="12.75" customHeight="1" x14ac:dyDescent="0.2">
      <c r="B39" s="509"/>
      <c r="C39" s="509"/>
      <c r="D39" s="513"/>
      <c r="E39" s="513"/>
      <c r="F39" s="595"/>
      <c r="G39" s="1084"/>
      <c r="H39" s="595"/>
      <c r="I39" s="1084"/>
    </row>
    <row r="40" spans="1:15" ht="15" x14ac:dyDescent="0.25">
      <c r="A40" s="497" t="s">
        <v>538</v>
      </c>
      <c r="B40" s="2"/>
      <c r="C40" s="499"/>
      <c r="D40" s="1020"/>
      <c r="E40" s="1020"/>
      <c r="F40" s="1020"/>
      <c r="G40" s="524"/>
      <c r="H40" s="524"/>
      <c r="I40" s="1017"/>
      <c r="J40" s="1"/>
      <c r="K40" s="1"/>
      <c r="L40" s="1"/>
      <c r="M40" s="1"/>
      <c r="N40" s="1"/>
      <c r="O40" s="1"/>
    </row>
    <row r="41" spans="1:15" ht="3.75" customHeight="1" x14ac:dyDescent="0.2">
      <c r="A41" s="518"/>
      <c r="B41" s="1"/>
      <c r="C41" s="330"/>
      <c r="D41" s="1"/>
      <c r="E41" s="1"/>
      <c r="F41" s="1"/>
      <c r="G41" s="330"/>
      <c r="H41" s="1"/>
      <c r="I41" s="1"/>
      <c r="J41" s="1"/>
      <c r="K41" s="1"/>
      <c r="L41" s="1"/>
      <c r="M41" s="1"/>
      <c r="N41" s="1"/>
      <c r="O41" s="1"/>
    </row>
    <row r="42" spans="1:15" x14ac:dyDescent="0.2">
      <c r="A42" s="18" t="s">
        <v>676</v>
      </c>
      <c r="B42" s="1"/>
      <c r="C42" s="330"/>
      <c r="D42" s="1"/>
      <c r="E42" s="1"/>
      <c r="F42" s="1"/>
      <c r="G42" s="330"/>
      <c r="H42" s="1"/>
      <c r="I42" s="1"/>
      <c r="J42" s="1"/>
      <c r="K42" s="1"/>
      <c r="L42" s="1"/>
      <c r="M42" s="1"/>
      <c r="N42" s="1"/>
      <c r="O42" s="1"/>
    </row>
    <row r="43" spans="1:15" ht="3" customHeight="1" x14ac:dyDescent="0.2">
      <c r="A43" s="18"/>
      <c r="B43" s="1"/>
      <c r="C43" s="330"/>
      <c r="D43" s="1"/>
      <c r="E43" s="1"/>
      <c r="F43" s="1"/>
      <c r="G43" s="330"/>
      <c r="H43" s="1"/>
      <c r="I43" s="1"/>
      <c r="J43" s="1"/>
      <c r="K43" s="1"/>
      <c r="L43" s="1"/>
      <c r="M43" s="1"/>
      <c r="N43" s="1"/>
      <c r="O43" s="1"/>
    </row>
    <row r="44" spans="1:15" s="332" customFormat="1" ht="12" x14ac:dyDescent="0.2">
      <c r="A44" s="499" t="s">
        <v>540</v>
      </c>
      <c r="B44" s="499" t="s">
        <v>541</v>
      </c>
      <c r="C44" s="499" t="s">
        <v>542</v>
      </c>
      <c r="D44" s="499" t="s">
        <v>543</v>
      </c>
      <c r="E44" s="499" t="s">
        <v>544</v>
      </c>
      <c r="F44" s="499" t="s">
        <v>545</v>
      </c>
      <c r="G44" s="527" t="s">
        <v>546</v>
      </c>
      <c r="H44" s="596" t="s">
        <v>547</v>
      </c>
      <c r="I44" s="331" t="s">
        <v>548</v>
      </c>
      <c r="J44" s="38"/>
      <c r="K44" s="38"/>
      <c r="L44" s="38"/>
      <c r="M44" s="38"/>
      <c r="N44" s="38"/>
      <c r="O44" s="38"/>
    </row>
    <row r="45" spans="1:15" s="332" customFormat="1" thickBot="1" x14ac:dyDescent="0.25">
      <c r="A45" s="503" t="s">
        <v>549</v>
      </c>
      <c r="B45" s="331" t="s">
        <v>351</v>
      </c>
      <c r="C45" s="502" t="s">
        <v>550</v>
      </c>
      <c r="D45" s="502" t="s">
        <v>532</v>
      </c>
      <c r="E45" s="503" t="s">
        <v>533</v>
      </c>
      <c r="F45" s="331" t="s">
        <v>551</v>
      </c>
      <c r="G45" s="597" t="s">
        <v>552</v>
      </c>
      <c r="H45" s="598" t="s">
        <v>553</v>
      </c>
      <c r="I45" s="331" t="s">
        <v>389</v>
      </c>
      <c r="J45" s="38"/>
      <c r="K45" s="38"/>
      <c r="L45" s="38"/>
      <c r="M45" s="38"/>
      <c r="N45" s="38"/>
      <c r="O45" s="38"/>
    </row>
    <row r="46" spans="1:15" s="332" customFormat="1" ht="17.25" customHeight="1" thickBot="1" x14ac:dyDescent="0.25">
      <c r="A46" s="824"/>
      <c r="B46" s="831"/>
      <c r="C46" s="833"/>
      <c r="D46" s="833"/>
      <c r="E46" s="834"/>
      <c r="F46" s="834"/>
      <c r="G46" s="1085">
        <f>D21</f>
        <v>0</v>
      </c>
      <c r="H46" s="835" t="e">
        <f>VLOOKUP(D21,F13:I16,4)</f>
        <v>#N/A</v>
      </c>
      <c r="I46" s="593">
        <f>D46*E46</f>
        <v>0</v>
      </c>
      <c r="J46" s="38"/>
      <c r="K46" s="38"/>
      <c r="L46" s="38"/>
      <c r="M46" s="38"/>
      <c r="N46" s="38"/>
      <c r="O46" s="38"/>
    </row>
    <row r="47" spans="1:15" s="332" customFormat="1" ht="17.25" customHeight="1" thickBot="1" x14ac:dyDescent="0.25">
      <c r="A47" s="824"/>
      <c r="B47" s="831"/>
      <c r="C47" s="833"/>
      <c r="D47" s="833"/>
      <c r="E47" s="834"/>
      <c r="F47" s="834"/>
      <c r="G47" s="1085">
        <f>D22</f>
        <v>0</v>
      </c>
      <c r="H47" s="835" t="e">
        <f>VLOOKUP(D22,F$13:I$16,4)</f>
        <v>#N/A</v>
      </c>
      <c r="I47" s="593">
        <f>D47*E47</f>
        <v>0</v>
      </c>
      <c r="J47" s="38"/>
      <c r="K47" s="38"/>
      <c r="L47" s="38"/>
      <c r="M47" s="38"/>
      <c r="N47" s="38"/>
      <c r="O47" s="38"/>
    </row>
    <row r="48" spans="1:15" s="332" customFormat="1" ht="17.25" customHeight="1" thickBot="1" x14ac:dyDescent="0.25">
      <c r="A48" s="824"/>
      <c r="B48" s="831"/>
      <c r="C48" s="833"/>
      <c r="D48" s="833"/>
      <c r="E48" s="834"/>
      <c r="F48" s="834"/>
      <c r="G48" s="1085">
        <f>D23</f>
        <v>0</v>
      </c>
      <c r="H48" s="835" t="e">
        <f>VLOOKUP(D23,F$13:I$16,4)</f>
        <v>#N/A</v>
      </c>
      <c r="I48" s="593">
        <f>D48*E48</f>
        <v>0</v>
      </c>
      <c r="J48" s="38"/>
      <c r="K48" s="38"/>
      <c r="L48" s="38"/>
      <c r="M48" s="38"/>
      <c r="N48" s="38"/>
      <c r="O48" s="38"/>
    </row>
    <row r="49" spans="1:9" s="332" customFormat="1" ht="17.25" customHeight="1" thickBot="1" x14ac:dyDescent="0.25">
      <c r="A49" s="824"/>
      <c r="B49" s="831"/>
      <c r="C49" s="833"/>
      <c r="D49" s="833"/>
      <c r="E49" s="834"/>
      <c r="F49" s="834"/>
      <c r="G49" s="1085">
        <f>D24</f>
        <v>0</v>
      </c>
      <c r="H49" s="835" t="e">
        <f>VLOOKUP(D24,F$13:I$16,4)</f>
        <v>#N/A</v>
      </c>
      <c r="I49" s="593">
        <f>D49*E49</f>
        <v>0</v>
      </c>
    </row>
    <row r="50" spans="1:9" s="332" customFormat="1" ht="15.75" customHeight="1" x14ac:dyDescent="0.2">
      <c r="A50" s="38"/>
      <c r="B50" s="38"/>
      <c r="C50" s="844"/>
      <c r="D50" s="845"/>
      <c r="E50" s="846"/>
      <c r="F50" s="38"/>
      <c r="G50" s="38"/>
      <c r="H50" s="38"/>
      <c r="I50" s="1086"/>
    </row>
    <row r="51" spans="1:9" s="332" customFormat="1" ht="9" customHeight="1" thickBot="1" x14ac:dyDescent="0.25">
      <c r="A51" s="1094"/>
      <c r="B51" s="1094"/>
      <c r="C51" s="1095"/>
      <c r="D51" s="1096"/>
      <c r="E51" s="1097"/>
      <c r="F51" s="1094"/>
      <c r="G51" s="1094"/>
      <c r="H51" s="1094"/>
      <c r="I51" s="1098"/>
    </row>
    <row r="52" spans="1:9" s="332" customFormat="1" ht="21" customHeight="1" thickTop="1" x14ac:dyDescent="0.2">
      <c r="A52" s="39"/>
      <c r="B52" s="39"/>
      <c r="C52" s="844"/>
      <c r="D52" s="845"/>
      <c r="E52" s="846"/>
      <c r="F52" s="39"/>
      <c r="G52" s="39"/>
      <c r="H52" s="39"/>
      <c r="I52" s="847"/>
    </row>
    <row r="53" spans="1:9" s="332" customFormat="1" ht="21" customHeight="1" x14ac:dyDescent="0.2">
      <c r="A53" s="39"/>
      <c r="B53" s="39"/>
      <c r="C53" s="844"/>
      <c r="D53" s="845"/>
      <c r="E53" s="846"/>
      <c r="F53" s="39"/>
      <c r="G53" s="39"/>
      <c r="H53" s="39"/>
      <c r="I53" s="847"/>
    </row>
    <row r="54" spans="1:9" s="332" customFormat="1" ht="2.25" customHeight="1" thickBot="1" x14ac:dyDescent="0.25">
      <c r="A54" s="39"/>
      <c r="B54" s="39"/>
      <c r="C54" s="844"/>
      <c r="D54" s="845"/>
      <c r="E54" s="846"/>
      <c r="F54" s="39"/>
      <c r="G54" s="39"/>
      <c r="H54" s="39"/>
      <c r="I54" s="847"/>
    </row>
    <row r="55" spans="1:9" s="338" customFormat="1" ht="4.5" customHeight="1" thickTop="1" x14ac:dyDescent="0.2">
      <c r="A55" s="1121"/>
      <c r="B55" s="1121"/>
      <c r="C55" s="1122"/>
      <c r="D55" s="1123"/>
      <c r="E55" s="1124"/>
      <c r="F55" s="1121"/>
      <c r="G55" s="1121"/>
      <c r="H55" s="1121"/>
      <c r="I55" s="1125"/>
    </row>
    <row r="56" spans="1:9" ht="15.75" x14ac:dyDescent="0.25">
      <c r="A56" s="493" t="s">
        <v>677</v>
      </c>
      <c r="B56" s="18"/>
      <c r="C56" s="2"/>
      <c r="D56" s="2"/>
      <c r="E56" s="2"/>
      <c r="F56" s="2"/>
      <c r="G56" s="2"/>
      <c r="H56" s="2"/>
      <c r="I56" s="2"/>
    </row>
    <row r="57" spans="1:9" ht="2.25" customHeight="1" x14ac:dyDescent="0.25">
      <c r="A57" s="493"/>
      <c r="B57" s="18"/>
      <c r="C57" s="2"/>
      <c r="D57" s="2"/>
      <c r="E57" s="2"/>
      <c r="F57" s="2"/>
      <c r="G57" s="2"/>
      <c r="H57" s="2"/>
      <c r="I57" s="2"/>
    </row>
    <row r="58" spans="1:9" s="320" customFormat="1" ht="12" x14ac:dyDescent="0.2">
      <c r="A58" s="547" t="s">
        <v>678</v>
      </c>
      <c r="B58" s="826"/>
      <c r="C58" s="539"/>
      <c r="D58" s="507"/>
      <c r="E58" s="507"/>
      <c r="F58" s="507"/>
      <c r="G58" s="827"/>
      <c r="H58" s="539"/>
      <c r="I58" s="507"/>
    </row>
    <row r="59" spans="1:9" s="338" customFormat="1" ht="6" customHeight="1" x14ac:dyDescent="0.2">
      <c r="A59" s="39"/>
      <c r="B59" s="39"/>
      <c r="C59" s="844"/>
      <c r="D59" s="845"/>
      <c r="E59" s="846"/>
      <c r="F59" s="39"/>
      <c r="G59" s="39"/>
      <c r="H59" s="39"/>
      <c r="I59" s="847"/>
    </row>
    <row r="60" spans="1:9" ht="15" x14ac:dyDescent="0.25">
      <c r="A60" s="497" t="s">
        <v>679</v>
      </c>
      <c r="B60" s="2"/>
      <c r="C60" s="499"/>
      <c r="D60" s="1020"/>
      <c r="E60" s="1020"/>
      <c r="F60" s="1020"/>
      <c r="G60" s="524"/>
      <c r="H60" s="524"/>
      <c r="I60" s="1017"/>
    </row>
    <row r="61" spans="1:9" ht="7.5" customHeight="1" x14ac:dyDescent="0.25">
      <c r="A61" s="497"/>
      <c r="B61" s="2"/>
      <c r="C61" s="499"/>
      <c r="D61" s="1020"/>
      <c r="E61" s="1020"/>
      <c r="F61" s="1020"/>
      <c r="G61" s="524"/>
      <c r="H61" s="524"/>
      <c r="I61" s="1017"/>
    </row>
    <row r="62" spans="1:9" x14ac:dyDescent="0.2">
      <c r="A62" s="525" t="s">
        <v>373</v>
      </c>
      <c r="B62" s="526" t="s">
        <v>374</v>
      </c>
      <c r="C62" s="527" t="s">
        <v>375</v>
      </c>
      <c r="D62" s="499" t="s">
        <v>376</v>
      </c>
      <c r="E62" s="499" t="s">
        <v>377</v>
      </c>
      <c r="F62" s="499" t="s">
        <v>378</v>
      </c>
      <c r="G62" s="499" t="s">
        <v>379</v>
      </c>
      <c r="H62" s="500" t="s">
        <v>380</v>
      </c>
      <c r="I62" s="501" t="s">
        <v>381</v>
      </c>
    </row>
    <row r="63" spans="1:9" x14ac:dyDescent="0.2">
      <c r="A63" s="528" t="s">
        <v>680</v>
      </c>
      <c r="B63" s="529" t="s">
        <v>383</v>
      </c>
      <c r="C63" s="530" t="s">
        <v>384</v>
      </c>
      <c r="D63" s="499" t="s">
        <v>289</v>
      </c>
      <c r="E63" s="499" t="s">
        <v>404</v>
      </c>
      <c r="F63" s="331" t="s">
        <v>386</v>
      </c>
      <c r="G63" s="331" t="s">
        <v>387</v>
      </c>
      <c r="H63" s="531" t="s">
        <v>388</v>
      </c>
      <c r="I63" s="505" t="s">
        <v>389</v>
      </c>
    </row>
    <row r="64" spans="1:9" x14ac:dyDescent="0.2">
      <c r="A64" s="848" t="s">
        <v>405</v>
      </c>
      <c r="B64" s="532" t="s">
        <v>398</v>
      </c>
      <c r="C64" s="849">
        <v>409</v>
      </c>
      <c r="D64" s="850"/>
      <c r="E64" s="833"/>
      <c r="F64" s="834"/>
      <c r="G64" s="824"/>
      <c r="H64" s="852">
        <v>79</v>
      </c>
      <c r="I64" s="834">
        <f t="shared" ref="I64:I69" si="0">E64*F64</f>
        <v>0</v>
      </c>
    </row>
    <row r="65" spans="1:9" x14ac:dyDescent="0.2">
      <c r="A65" s="848" t="s">
        <v>406</v>
      </c>
      <c r="B65" s="533" t="s">
        <v>407</v>
      </c>
      <c r="C65" s="849">
        <v>410</v>
      </c>
      <c r="D65" s="850"/>
      <c r="E65" s="833"/>
      <c r="F65" s="834"/>
      <c r="G65" s="824"/>
      <c r="H65" s="852">
        <v>176</v>
      </c>
      <c r="I65" s="834">
        <f t="shared" si="0"/>
        <v>0</v>
      </c>
    </row>
    <row r="66" spans="1:9" x14ac:dyDescent="0.2">
      <c r="A66" s="848" t="s">
        <v>405</v>
      </c>
      <c r="B66" s="532" t="s">
        <v>408</v>
      </c>
      <c r="C66" s="849">
        <v>421</v>
      </c>
      <c r="D66" s="850"/>
      <c r="E66" s="833"/>
      <c r="F66" s="834"/>
      <c r="G66" s="824"/>
      <c r="H66" s="852">
        <v>54</v>
      </c>
      <c r="I66" s="834">
        <f t="shared" si="0"/>
        <v>0</v>
      </c>
    </row>
    <row r="67" spans="1:9" x14ac:dyDescent="0.2">
      <c r="A67" s="848" t="s">
        <v>406</v>
      </c>
      <c r="B67" s="532" t="s">
        <v>409</v>
      </c>
      <c r="C67" s="849">
        <v>422</v>
      </c>
      <c r="D67" s="850"/>
      <c r="E67" s="833"/>
      <c r="F67" s="834"/>
      <c r="G67" s="824"/>
      <c r="H67" s="852">
        <v>94</v>
      </c>
      <c r="I67" s="834">
        <f t="shared" si="0"/>
        <v>0</v>
      </c>
    </row>
    <row r="68" spans="1:9" x14ac:dyDescent="0.2">
      <c r="A68" s="848" t="s">
        <v>395</v>
      </c>
      <c r="B68" s="534" t="s">
        <v>396</v>
      </c>
      <c r="C68" s="849">
        <v>424</v>
      </c>
      <c r="D68" s="850"/>
      <c r="E68" s="833"/>
      <c r="F68" s="834"/>
      <c r="G68" s="824"/>
      <c r="H68" s="852">
        <v>24</v>
      </c>
      <c r="I68" s="834">
        <f t="shared" si="0"/>
        <v>0</v>
      </c>
    </row>
    <row r="69" spans="1:9" ht="13.5" thickBot="1" x14ac:dyDescent="0.25">
      <c r="A69" s="848" t="s">
        <v>1562</v>
      </c>
      <c r="B69" s="534" t="s">
        <v>1556</v>
      </c>
      <c r="C69" s="849" t="s">
        <v>1556</v>
      </c>
      <c r="D69" s="1111"/>
      <c r="E69" s="833"/>
      <c r="F69" s="834"/>
      <c r="G69" s="824"/>
      <c r="H69" s="852">
        <v>45</v>
      </c>
      <c r="I69" s="834">
        <f t="shared" si="0"/>
        <v>0</v>
      </c>
    </row>
    <row r="70" spans="1:9" ht="19.5" customHeight="1" thickBot="1" x14ac:dyDescent="0.3">
      <c r="A70" s="1342" t="s">
        <v>1566</v>
      </c>
      <c r="B70" s="1342"/>
      <c r="C70" s="1342"/>
      <c r="D70" s="1342"/>
      <c r="E70" s="1342"/>
      <c r="F70" s="1342"/>
      <c r="G70" s="1020"/>
      <c r="H70" s="811" t="s">
        <v>681</v>
      </c>
      <c r="I70" s="607">
        <f>SUM(I64:I69)</f>
        <v>0</v>
      </c>
    </row>
    <row r="71" spans="1:9" s="423" customFormat="1" ht="26.25" customHeight="1" x14ac:dyDescent="0.2">
      <c r="A71" s="1342"/>
      <c r="B71" s="1342"/>
      <c r="C71" s="1342"/>
      <c r="D71" s="1342"/>
      <c r="E71" s="1342"/>
      <c r="F71" s="1342"/>
      <c r="G71" s="1027"/>
      <c r="H71" s="420"/>
      <c r="I71" s="421"/>
    </row>
    <row r="72" spans="1:9" s="515" customFormat="1" ht="24" customHeight="1" x14ac:dyDescent="0.2">
      <c r="A72" s="1326" t="s">
        <v>706</v>
      </c>
      <c r="B72" s="1326"/>
      <c r="C72" s="1326"/>
      <c r="D72" s="1326"/>
      <c r="E72" s="1326"/>
      <c r="F72" s="1326"/>
      <c r="G72" s="1326"/>
      <c r="H72" s="1326"/>
      <c r="I72" s="1326"/>
    </row>
    <row r="73" spans="1:9" s="423" customFormat="1" ht="5.25" customHeight="1" x14ac:dyDescent="0.2">
      <c r="A73" s="642"/>
      <c r="B73" s="1029"/>
      <c r="C73" s="1029"/>
      <c r="D73" s="643"/>
      <c r="E73" s="643"/>
      <c r="F73" s="643"/>
      <c r="G73" s="1029"/>
      <c r="H73" s="1029"/>
      <c r="I73" s="1029"/>
    </row>
    <row r="74" spans="1:9" s="332" customFormat="1" ht="5.25" customHeight="1" x14ac:dyDescent="0.2">
      <c r="A74" s="38"/>
      <c r="B74" s="38"/>
      <c r="C74" s="844"/>
      <c r="D74" s="845"/>
      <c r="E74" s="846"/>
      <c r="F74" s="38"/>
      <c r="G74" s="38"/>
      <c r="H74" s="38"/>
      <c r="I74" s="1086"/>
    </row>
    <row r="75" spans="1:9" ht="15" x14ac:dyDescent="0.25">
      <c r="A75" s="497" t="s">
        <v>583</v>
      </c>
      <c r="B75" s="2"/>
      <c r="C75" s="499"/>
      <c r="D75" s="1020"/>
      <c r="E75" s="1020"/>
      <c r="F75" s="1020"/>
      <c r="G75" s="524"/>
      <c r="H75" s="524"/>
      <c r="I75" s="1017"/>
    </row>
    <row r="76" spans="1:9" ht="6" customHeight="1" x14ac:dyDescent="0.25">
      <c r="A76" s="497"/>
      <c r="B76" s="2"/>
      <c r="C76" s="499"/>
      <c r="D76" s="1020"/>
      <c r="E76" s="1020"/>
      <c r="F76" s="1020"/>
      <c r="G76" s="524"/>
      <c r="H76" s="524"/>
      <c r="I76" s="1017"/>
    </row>
    <row r="77" spans="1:9" x14ac:dyDescent="0.2">
      <c r="A77" s="525" t="s">
        <v>373</v>
      </c>
      <c r="B77" s="499" t="s">
        <v>374</v>
      </c>
      <c r="C77" s="499" t="s">
        <v>375</v>
      </c>
      <c r="D77" s="499" t="s">
        <v>376</v>
      </c>
      <c r="E77" s="499" t="s">
        <v>377</v>
      </c>
      <c r="F77" s="499" t="s">
        <v>378</v>
      </c>
      <c r="G77" s="499" t="s">
        <v>379</v>
      </c>
      <c r="H77" s="500" t="s">
        <v>380</v>
      </c>
      <c r="I77" s="501" t="s">
        <v>584</v>
      </c>
    </row>
    <row r="78" spans="1:9" x14ac:dyDescent="0.2">
      <c r="A78" s="528" t="s">
        <v>585</v>
      </c>
      <c r="B78" s="499" t="s">
        <v>383</v>
      </c>
      <c r="C78" s="499" t="s">
        <v>384</v>
      </c>
      <c r="D78" s="499" t="s">
        <v>289</v>
      </c>
      <c r="E78" s="499" t="s">
        <v>586</v>
      </c>
      <c r="F78" s="331" t="s">
        <v>386</v>
      </c>
      <c r="G78" s="331" t="s">
        <v>387</v>
      </c>
      <c r="H78" s="531" t="s">
        <v>388</v>
      </c>
      <c r="I78" s="505" t="s">
        <v>389</v>
      </c>
    </row>
    <row r="79" spans="1:9" x14ac:dyDescent="0.2">
      <c r="A79" s="848" t="s">
        <v>587</v>
      </c>
      <c r="B79" s="604" t="s">
        <v>588</v>
      </c>
      <c r="C79" s="851">
        <v>272</v>
      </c>
      <c r="D79" s="1101"/>
      <c r="E79" s="833"/>
      <c r="F79" s="834"/>
      <c r="G79" s="824"/>
      <c r="H79" s="852">
        <v>62</v>
      </c>
      <c r="I79" s="834">
        <f t="shared" ref="I79:I87" si="1">E79*F79</f>
        <v>0</v>
      </c>
    </row>
    <row r="80" spans="1:9" x14ac:dyDescent="0.2">
      <c r="A80" s="848" t="s">
        <v>589</v>
      </c>
      <c r="B80" s="605" t="s">
        <v>590</v>
      </c>
      <c r="C80" s="851">
        <v>280</v>
      </c>
      <c r="D80" s="1101"/>
      <c r="E80" s="833"/>
      <c r="F80" s="834"/>
      <c r="G80" s="824"/>
      <c r="H80" s="852">
        <v>42</v>
      </c>
      <c r="I80" s="834">
        <f t="shared" si="1"/>
        <v>0</v>
      </c>
    </row>
    <row r="81" spans="1:10" x14ac:dyDescent="0.2">
      <c r="A81" s="848" t="s">
        <v>591</v>
      </c>
      <c r="B81" s="605" t="s">
        <v>592</v>
      </c>
      <c r="C81" s="851">
        <v>330</v>
      </c>
      <c r="D81" s="1101"/>
      <c r="E81" s="833"/>
      <c r="F81" s="834"/>
      <c r="G81" s="824"/>
      <c r="H81" s="852">
        <v>13</v>
      </c>
      <c r="I81" s="834">
        <f t="shared" si="1"/>
        <v>0</v>
      </c>
      <c r="J81" s="1"/>
    </row>
    <row r="82" spans="1:10" x14ac:dyDescent="0.2">
      <c r="A82" s="848" t="s">
        <v>593</v>
      </c>
      <c r="B82" s="606" t="s">
        <v>594</v>
      </c>
      <c r="C82" s="851">
        <v>220</v>
      </c>
      <c r="D82" s="1101"/>
      <c r="E82" s="833"/>
      <c r="F82" s="834"/>
      <c r="G82" s="824"/>
      <c r="H82" s="852">
        <v>66</v>
      </c>
      <c r="I82" s="834">
        <f t="shared" si="1"/>
        <v>0</v>
      </c>
      <c r="J82" s="1"/>
    </row>
    <row r="83" spans="1:10" x14ac:dyDescent="0.2">
      <c r="A83" s="848" t="s">
        <v>406</v>
      </c>
      <c r="B83" s="606" t="s">
        <v>595</v>
      </c>
      <c r="C83" s="851">
        <v>301</v>
      </c>
      <c r="D83" s="1101"/>
      <c r="E83" s="833"/>
      <c r="F83" s="834"/>
      <c r="G83" s="824"/>
      <c r="H83" s="852">
        <v>196</v>
      </c>
      <c r="I83" s="834">
        <f t="shared" si="1"/>
        <v>0</v>
      </c>
      <c r="J83" s="1"/>
    </row>
    <row r="84" spans="1:10" x14ac:dyDescent="0.2">
      <c r="A84" s="848" t="s">
        <v>405</v>
      </c>
      <c r="B84" s="604" t="s">
        <v>408</v>
      </c>
      <c r="C84" s="851">
        <v>341</v>
      </c>
      <c r="D84" s="1101"/>
      <c r="E84" s="833"/>
      <c r="F84" s="834"/>
      <c r="G84" s="824"/>
      <c r="H84" s="852">
        <v>52</v>
      </c>
      <c r="I84" s="834">
        <f t="shared" si="1"/>
        <v>0</v>
      </c>
      <c r="J84" s="1"/>
    </row>
    <row r="85" spans="1:10" x14ac:dyDescent="0.2">
      <c r="A85" s="848" t="s">
        <v>406</v>
      </c>
      <c r="B85" s="604" t="s">
        <v>409</v>
      </c>
      <c r="C85" s="851">
        <v>342</v>
      </c>
      <c r="D85" s="1101"/>
      <c r="E85" s="833"/>
      <c r="F85" s="834"/>
      <c r="G85" s="824"/>
      <c r="H85" s="852">
        <v>94</v>
      </c>
      <c r="I85" s="834">
        <f t="shared" si="1"/>
        <v>0</v>
      </c>
      <c r="J85" s="1"/>
    </row>
    <row r="86" spans="1:10" x14ac:dyDescent="0.2">
      <c r="A86" s="848" t="s">
        <v>596</v>
      </c>
      <c r="B86" s="605" t="s">
        <v>396</v>
      </c>
      <c r="C86" s="851">
        <v>331</v>
      </c>
      <c r="D86" s="1101"/>
      <c r="E86" s="833"/>
      <c r="F86" s="834"/>
      <c r="G86" s="824"/>
      <c r="H86" s="852">
        <v>19</v>
      </c>
      <c r="I86" s="834">
        <f t="shared" si="1"/>
        <v>0</v>
      </c>
      <c r="J86" s="1"/>
    </row>
    <row r="87" spans="1:10" x14ac:dyDescent="0.2">
      <c r="A87" s="848" t="s">
        <v>597</v>
      </c>
      <c r="B87" s="604" t="s">
        <v>598</v>
      </c>
      <c r="C87" s="851">
        <v>240</v>
      </c>
      <c r="D87" s="1101"/>
      <c r="E87" s="833"/>
      <c r="F87" s="834"/>
      <c r="G87" s="824"/>
      <c r="H87" s="852">
        <v>88</v>
      </c>
      <c r="I87" s="834">
        <f t="shared" si="1"/>
        <v>0</v>
      </c>
      <c r="J87" s="1"/>
    </row>
    <row r="88" spans="1:10" ht="6" customHeight="1" thickBot="1" x14ac:dyDescent="0.25">
      <c r="A88" s="535"/>
      <c r="B88" s="853"/>
      <c r="C88" s="854"/>
      <c r="D88" s="855"/>
      <c r="E88" s="826"/>
      <c r="F88" s="856"/>
      <c r="G88" s="856"/>
      <c r="H88" s="857"/>
      <c r="I88" s="858"/>
      <c r="J88" s="1"/>
    </row>
    <row r="89" spans="1:10" ht="24" customHeight="1" thickBot="1" x14ac:dyDescent="0.25">
      <c r="A89" s="1342" t="s">
        <v>684</v>
      </c>
      <c r="B89" s="1342"/>
      <c r="C89" s="1342"/>
      <c r="D89" s="1342"/>
      <c r="E89" s="1342"/>
      <c r="F89" s="1342"/>
      <c r="G89" s="632"/>
      <c r="H89" s="1113" t="s">
        <v>685</v>
      </c>
      <c r="I89" s="629">
        <f>SUM(I79:I87)</f>
        <v>0</v>
      </c>
      <c r="J89" s="1"/>
    </row>
    <row r="90" spans="1:10" s="336" customFormat="1" ht="11.25" customHeight="1" x14ac:dyDescent="0.15">
      <c r="A90" s="1342" t="s">
        <v>707</v>
      </c>
      <c r="B90" s="1342"/>
      <c r="C90" s="1342"/>
      <c r="D90" s="1342"/>
      <c r="E90" s="1342"/>
      <c r="F90" s="1342"/>
      <c r="G90" s="1342"/>
      <c r="H90" s="1342"/>
      <c r="I90" s="1342"/>
    </row>
    <row r="91" spans="1:10" s="486" customFormat="1" ht="11.25" x14ac:dyDescent="0.2">
      <c r="A91" s="617" t="s">
        <v>687</v>
      </c>
      <c r="B91" s="389"/>
      <c r="C91" s="389"/>
      <c r="D91" s="523"/>
      <c r="E91" s="523"/>
      <c r="F91" s="523"/>
      <c r="G91" s="389"/>
      <c r="H91" s="389"/>
      <c r="I91" s="389"/>
    </row>
    <row r="92" spans="1:10" s="483" customFormat="1" ht="11.25" x14ac:dyDescent="0.2">
      <c r="A92" s="506" t="s">
        <v>602</v>
      </c>
      <c r="D92" s="484"/>
      <c r="E92" s="484"/>
      <c r="F92" s="484"/>
    </row>
    <row r="93" spans="1:10" s="483" customFormat="1" ht="11.25" x14ac:dyDescent="0.2">
      <c r="A93" s="506" t="s">
        <v>603</v>
      </c>
      <c r="D93" s="484"/>
      <c r="E93" s="484"/>
      <c r="F93" s="484"/>
    </row>
    <row r="94" spans="1:10" s="332" customFormat="1" ht="4.5" customHeight="1" thickBot="1" x14ac:dyDescent="0.25">
      <c r="A94" s="1094"/>
      <c r="B94" s="1094"/>
      <c r="C94" s="1095"/>
      <c r="D94" s="1096"/>
      <c r="E94" s="1097"/>
      <c r="F94" s="1094"/>
      <c r="G94" s="1094"/>
      <c r="H94" s="1094"/>
      <c r="I94" s="1098"/>
      <c r="J94" s="38"/>
    </row>
    <row r="95" spans="1:10" s="332" customFormat="1" ht="4.5" customHeight="1" thickTop="1" x14ac:dyDescent="0.2">
      <c r="A95" s="39"/>
      <c r="B95" s="39"/>
      <c r="C95" s="844"/>
      <c r="D95" s="845"/>
      <c r="E95" s="846"/>
      <c r="F95" s="39"/>
      <c r="G95" s="39"/>
      <c r="H95" s="39"/>
      <c r="I95" s="847"/>
      <c r="J95" s="38"/>
    </row>
    <row r="96" spans="1:10" ht="15.75" x14ac:dyDescent="0.25">
      <c r="A96" s="493" t="s">
        <v>688</v>
      </c>
      <c r="B96" s="2"/>
      <c r="C96" s="499"/>
      <c r="D96" s="1020"/>
      <c r="E96" s="1020"/>
      <c r="F96" s="1020"/>
      <c r="G96" s="524"/>
      <c r="H96" s="524"/>
      <c r="I96" s="538"/>
      <c r="J96" s="2"/>
    </row>
    <row r="97" spans="1:9" s="519" customFormat="1" ht="4.5" customHeight="1" thickBot="1" x14ac:dyDescent="0.25">
      <c r="A97" s="389"/>
      <c r="B97" s="826"/>
      <c r="C97" s="539"/>
      <c r="D97" s="507"/>
      <c r="E97" s="507"/>
      <c r="F97" s="507"/>
      <c r="G97" s="827"/>
      <c r="H97" s="539"/>
      <c r="I97" s="538"/>
    </row>
    <row r="98" spans="1:9" s="29" customFormat="1" ht="15.75" thickBot="1" x14ac:dyDescent="0.3">
      <c r="A98" s="18" t="s">
        <v>708</v>
      </c>
      <c r="B98" s="18"/>
      <c r="C98" s="2"/>
      <c r="D98" s="2"/>
      <c r="E98" s="2"/>
      <c r="F98" s="538"/>
      <c r="G98" s="859"/>
      <c r="H98" s="811" t="s">
        <v>690</v>
      </c>
      <c r="I98" s="626">
        <v>0</v>
      </c>
    </row>
    <row r="99" spans="1:9" s="519" customFormat="1" ht="12" x14ac:dyDescent="0.2">
      <c r="A99" s="743" t="s">
        <v>709</v>
      </c>
      <c r="B99" s="860"/>
      <c r="C99" s="539"/>
      <c r="D99" s="507"/>
      <c r="E99" s="507"/>
      <c r="F99" s="507"/>
      <c r="G99" s="827"/>
      <c r="H99" s="540"/>
      <c r="I99" s="389"/>
    </row>
    <row r="100" spans="1:9" s="338" customFormat="1" ht="12.75" customHeight="1" x14ac:dyDescent="0.2">
      <c r="A100" s="743" t="s">
        <v>710</v>
      </c>
      <c r="B100" s="1039"/>
      <c r="C100" s="1038"/>
      <c r="D100" s="1114"/>
      <c r="E100" s="1114"/>
      <c r="F100" s="1114"/>
      <c r="G100" s="1115"/>
      <c r="H100" s="1116"/>
      <c r="I100" s="1041"/>
    </row>
    <row r="101" spans="1:9" s="29" customFormat="1" ht="12.75" customHeight="1" thickBot="1" x14ac:dyDescent="0.25">
      <c r="A101" s="885"/>
      <c r="B101" s="2"/>
      <c r="C101" s="2"/>
      <c r="D101" s="18"/>
      <c r="E101" s="251"/>
      <c r="F101" s="825"/>
      <c r="G101" s="1047"/>
      <c r="H101" s="1048"/>
      <c r="I101" s="1048"/>
    </row>
    <row r="102" spans="1:9" s="93" customFormat="1" ht="16.5" thickBot="1" x14ac:dyDescent="0.3">
      <c r="A102" s="565" t="s">
        <v>711</v>
      </c>
      <c r="B102" s="1103"/>
      <c r="C102" s="1103"/>
      <c r="D102" s="493"/>
      <c r="E102" s="493"/>
      <c r="F102" s="610"/>
      <c r="G102" s="1104"/>
      <c r="H102" s="611" t="s">
        <v>712</v>
      </c>
      <c r="I102" s="612">
        <f>I28+I21+I22+I46+I29+I30+I31+I47+I48+I49+I70+I89+I98</f>
        <v>0</v>
      </c>
    </row>
    <row r="103" spans="1:9" ht="4.5" customHeight="1" x14ac:dyDescent="0.2">
      <c r="A103" s="1046"/>
      <c r="B103" s="1046"/>
      <c r="C103" s="574"/>
      <c r="D103" s="1046"/>
      <c r="E103" s="1046"/>
      <c r="F103" s="1046"/>
      <c r="G103" s="1046"/>
      <c r="H103" s="1046"/>
      <c r="I103" s="1046"/>
    </row>
    <row r="104" spans="1:9" s="336" customFormat="1" ht="11.25" customHeight="1" x14ac:dyDescent="0.15">
      <c r="A104" s="553" t="s">
        <v>1543</v>
      </c>
      <c r="I104" s="613" t="s">
        <v>605</v>
      </c>
    </row>
  </sheetData>
  <mergeCells count="6">
    <mergeCell ref="B3:I4"/>
    <mergeCell ref="B6:I7"/>
    <mergeCell ref="A90:I90"/>
    <mergeCell ref="A89:F89"/>
    <mergeCell ref="A72:I72"/>
    <mergeCell ref="A70:F71"/>
  </mergeCells>
  <phoneticPr fontId="3" type="noConversion"/>
  <printOptions horizontalCentered="1"/>
  <pageMargins left="0.5" right="0.5" top="0.45" bottom="0.45" header="0.5" footer="0.5"/>
  <pageSetup scale="91"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indexed="18"/>
    <pageSetUpPr fitToPage="1"/>
  </sheetPr>
  <dimension ref="A1:J61"/>
  <sheetViews>
    <sheetView view="pageBreakPreview" topLeftCell="A19" zoomScaleNormal="100" zoomScaleSheetLayoutView="100" workbookViewId="0">
      <selection activeCell="A62" sqref="A62"/>
    </sheetView>
  </sheetViews>
  <sheetFormatPr defaultRowHeight="12.75" x14ac:dyDescent="0.2"/>
  <cols>
    <col min="1" max="1" width="21.85546875" style="29" customWidth="1"/>
    <col min="2" max="2" width="15.140625" style="3" customWidth="1"/>
    <col min="3" max="3" width="13.85546875" style="3" customWidth="1"/>
    <col min="4" max="4" width="12.140625" style="3" customWidth="1"/>
    <col min="5" max="5" width="13.7109375" style="3" customWidth="1"/>
    <col min="6" max="6" width="15.5703125" style="3" customWidth="1"/>
    <col min="7" max="7" width="16.28515625" style="3" customWidth="1"/>
    <col min="8" max="8" width="18.42578125" style="3" customWidth="1"/>
    <col min="9" max="9" width="17.42578125" style="3" customWidth="1"/>
    <col min="10" max="16384" width="9.140625" style="3"/>
  </cols>
  <sheetData>
    <row r="1" spans="1:9" s="479" customFormat="1" ht="15.75" x14ac:dyDescent="0.25">
      <c r="A1" s="478" t="s">
        <v>667</v>
      </c>
      <c r="B1" s="1009"/>
      <c r="C1" s="1009"/>
      <c r="D1" s="1009"/>
      <c r="E1" s="480"/>
      <c r="F1" s="480"/>
      <c r="G1" s="821"/>
      <c r="H1" s="821"/>
      <c r="I1" s="1009"/>
    </row>
    <row r="2" spans="1:9" s="479" customFormat="1" ht="4.5" customHeight="1" x14ac:dyDescent="0.25">
      <c r="A2" s="478"/>
      <c r="B2" s="1009"/>
      <c r="C2" s="1009"/>
      <c r="D2" s="1009"/>
      <c r="E2" s="480"/>
      <c r="F2" s="480"/>
      <c r="G2" s="821"/>
      <c r="H2" s="821"/>
      <c r="I2" s="1009"/>
    </row>
    <row r="3" spans="1:9" s="479" customFormat="1" ht="15.75" customHeight="1" x14ac:dyDescent="0.25">
      <c r="A3" s="580" t="s">
        <v>330</v>
      </c>
      <c r="B3" s="1336" t="s">
        <v>1567</v>
      </c>
      <c r="C3" s="1336"/>
      <c r="D3" s="1336"/>
      <c r="E3" s="1336"/>
      <c r="F3" s="1336"/>
      <c r="G3" s="1336"/>
      <c r="H3" s="1336"/>
      <c r="I3" s="1336"/>
    </row>
    <row r="4" spans="1:9" s="479" customFormat="1" ht="32.25" customHeight="1" x14ac:dyDescent="0.2">
      <c r="A4" s="1060"/>
      <c r="B4" s="1336"/>
      <c r="C4" s="1336"/>
      <c r="D4" s="1336"/>
      <c r="E4" s="1336"/>
      <c r="F4" s="1336"/>
      <c r="G4" s="1336"/>
      <c r="H4" s="1336"/>
      <c r="I4" s="1336"/>
    </row>
    <row r="5" spans="1:9" s="479" customFormat="1" ht="9.75" customHeight="1" x14ac:dyDescent="0.2">
      <c r="A5" s="1060"/>
      <c r="B5" s="904"/>
      <c r="C5" s="904"/>
      <c r="D5" s="904"/>
      <c r="E5" s="904"/>
      <c r="F5" s="904"/>
      <c r="G5" s="904"/>
      <c r="H5" s="904"/>
      <c r="I5" s="904"/>
    </row>
    <row r="6" spans="1:9" s="479" customFormat="1" ht="15.75" customHeight="1" x14ac:dyDescent="0.25">
      <c r="A6" s="580" t="s">
        <v>332</v>
      </c>
      <c r="B6" s="1337" t="s">
        <v>713</v>
      </c>
      <c r="C6" s="1337"/>
      <c r="D6" s="1337"/>
      <c r="E6" s="1337"/>
      <c r="F6" s="1337"/>
      <c r="G6" s="1337"/>
      <c r="H6" s="1337"/>
      <c r="I6" s="1337"/>
    </row>
    <row r="7" spans="1:9" s="479" customFormat="1" ht="10.5" customHeight="1" x14ac:dyDescent="0.2">
      <c r="A7" s="581"/>
      <c r="B7" s="1337"/>
      <c r="C7" s="1337"/>
      <c r="D7" s="1337"/>
      <c r="E7" s="1337"/>
      <c r="F7" s="1337"/>
      <c r="G7" s="1337"/>
      <c r="H7" s="1337"/>
      <c r="I7" s="1337"/>
    </row>
    <row r="8" spans="1:9" s="479" customFormat="1" ht="15.75" customHeight="1" thickBot="1" x14ac:dyDescent="0.3">
      <c r="A8" s="1061"/>
      <c r="B8" s="1061"/>
      <c r="C8" s="1061"/>
      <c r="D8" s="582"/>
      <c r="E8" s="582"/>
      <c r="F8" s="582"/>
      <c r="G8" s="1061"/>
      <c r="H8" s="1061"/>
      <c r="I8" s="1061"/>
    </row>
    <row r="9" spans="1:9" ht="16.5" thickTop="1" x14ac:dyDescent="0.25">
      <c r="A9" s="487" t="s">
        <v>714</v>
      </c>
      <c r="B9" s="1012"/>
      <c r="C9" s="1012"/>
      <c r="D9" s="1012"/>
      <c r="E9" s="488"/>
      <c r="F9" s="488"/>
      <c r="G9" s="150"/>
      <c r="H9" s="150"/>
      <c r="I9" s="9" t="str">
        <f>IF('Cost Summary Forms'!J1&gt;0,'Cost Summary Forms'!J1,"")</f>
        <v/>
      </c>
    </row>
    <row r="10" spans="1:9" s="584" customFormat="1" ht="12" thickBot="1" x14ac:dyDescent="0.25">
      <c r="A10" s="583"/>
      <c r="B10" s="243"/>
      <c r="C10" s="243"/>
      <c r="D10" s="243"/>
      <c r="E10" s="585"/>
      <c r="F10" s="585"/>
      <c r="G10" s="585"/>
      <c r="H10" s="585"/>
      <c r="I10" s="638" t="s">
        <v>335</v>
      </c>
    </row>
    <row r="11" spans="1:9" ht="16.5" thickTop="1" x14ac:dyDescent="0.25">
      <c r="A11" s="490" t="s">
        <v>715</v>
      </c>
      <c r="B11" s="491"/>
      <c r="C11" s="1013"/>
      <c r="D11" s="1013"/>
      <c r="E11" s="1"/>
      <c r="F11" s="1"/>
      <c r="G11" s="1"/>
      <c r="H11" s="1"/>
      <c r="I11" s="1"/>
    </row>
    <row r="12" spans="1:9" x14ac:dyDescent="0.2">
      <c r="A12" s="506" t="s">
        <v>716</v>
      </c>
      <c r="B12" s="18"/>
      <c r="C12" s="2"/>
      <c r="D12" s="2"/>
      <c r="E12" s="1"/>
      <c r="F12" s="1"/>
      <c r="G12" s="1"/>
      <c r="H12" s="1"/>
      <c r="I12" s="1"/>
    </row>
    <row r="13" spans="1:9" s="320" customFormat="1" ht="11.25" x14ac:dyDescent="0.2">
      <c r="A13" s="506"/>
      <c r="B13" s="523"/>
      <c r="C13" s="389"/>
      <c r="D13" s="389"/>
      <c r="E13" s="148"/>
      <c r="F13" s="148"/>
      <c r="G13" s="148"/>
      <c r="H13" s="148"/>
      <c r="I13" s="148"/>
    </row>
    <row r="14" spans="1:9" ht="15" x14ac:dyDescent="0.25">
      <c r="A14" s="497" t="s">
        <v>632</v>
      </c>
      <c r="B14" s="1"/>
      <c r="C14" s="1"/>
      <c r="D14" s="1"/>
      <c r="E14" s="1"/>
      <c r="F14" s="1"/>
      <c r="G14" s="1"/>
      <c r="H14" s="1"/>
      <c r="I14" s="1"/>
    </row>
    <row r="15" spans="1:9" ht="3.75" customHeight="1" x14ac:dyDescent="0.2">
      <c r="A15" s="330"/>
      <c r="B15" s="1"/>
      <c r="C15" s="1"/>
      <c r="D15" s="1"/>
      <c r="E15" s="1"/>
      <c r="F15" s="1"/>
      <c r="G15" s="1"/>
      <c r="H15" s="1"/>
      <c r="I15" s="1"/>
    </row>
    <row r="16" spans="1:9" x14ac:dyDescent="0.2">
      <c r="A16" s="499" t="s">
        <v>634</v>
      </c>
      <c r="B16" s="499" t="s">
        <v>635</v>
      </c>
      <c r="C16" s="499" t="s">
        <v>636</v>
      </c>
      <c r="D16" s="499" t="s">
        <v>521</v>
      </c>
      <c r="E16" s="499" t="s">
        <v>524</v>
      </c>
      <c r="F16" s="331" t="s">
        <v>525</v>
      </c>
      <c r="G16" s="499" t="s">
        <v>526</v>
      </c>
      <c r="H16" s="527" t="s">
        <v>380</v>
      </c>
      <c r="I16" s="331" t="s">
        <v>527</v>
      </c>
    </row>
    <row r="17" spans="1:10" ht="13.5" thickBot="1" x14ac:dyDescent="0.25">
      <c r="A17" s="331" t="s">
        <v>515</v>
      </c>
      <c r="B17" s="499" t="s">
        <v>289</v>
      </c>
      <c r="C17" s="331" t="s">
        <v>639</v>
      </c>
      <c r="D17" s="502" t="s">
        <v>529</v>
      </c>
      <c r="E17" s="502" t="s">
        <v>532</v>
      </c>
      <c r="F17" s="503" t="s">
        <v>533</v>
      </c>
      <c r="G17" s="331" t="s">
        <v>294</v>
      </c>
      <c r="H17" s="597" t="s">
        <v>640</v>
      </c>
      <c r="I17" s="331" t="s">
        <v>389</v>
      </c>
      <c r="J17" s="1"/>
    </row>
    <row r="18" spans="1:10" ht="13.5" thickBot="1" x14ac:dyDescent="0.25">
      <c r="A18" s="824"/>
      <c r="B18" s="831"/>
      <c r="C18" s="832"/>
      <c r="D18" s="833"/>
      <c r="E18" s="833"/>
      <c r="F18" s="834"/>
      <c r="G18" s="824"/>
      <c r="H18" s="835">
        <v>20</v>
      </c>
      <c r="I18" s="593">
        <f>F18*E18</f>
        <v>0</v>
      </c>
      <c r="J18" s="1"/>
    </row>
    <row r="19" spans="1:10" x14ac:dyDescent="0.2">
      <c r="A19" s="518"/>
      <c r="B19" s="1"/>
      <c r="C19" s="1"/>
      <c r="D19" s="1"/>
      <c r="E19" s="2"/>
      <c r="F19" s="1"/>
      <c r="G19" s="1"/>
      <c r="H19" s="1"/>
      <c r="I19" s="623"/>
      <c r="J19" s="1"/>
    </row>
    <row r="20" spans="1:10" x14ac:dyDescent="0.2">
      <c r="A20" s="506" t="s">
        <v>717</v>
      </c>
      <c r="B20" s="1"/>
      <c r="C20" s="1"/>
      <c r="D20" s="1"/>
      <c r="E20" s="1"/>
      <c r="F20" s="810" t="s">
        <v>718</v>
      </c>
      <c r="G20" s="1"/>
      <c r="H20" s="1"/>
      <c r="I20" s="1"/>
      <c r="J20" s="1"/>
    </row>
    <row r="21" spans="1:10" ht="13.5" thickBot="1" x14ac:dyDescent="0.25">
      <c r="A21" s="617" t="s">
        <v>719</v>
      </c>
      <c r="B21" s="1"/>
      <c r="C21" s="1"/>
      <c r="D21" s="1"/>
      <c r="E21" s="1"/>
      <c r="F21" s="589" t="s">
        <v>644</v>
      </c>
      <c r="G21" s="589" t="s">
        <v>518</v>
      </c>
      <c r="H21" s="331" t="s">
        <v>519</v>
      </c>
      <c r="I21" s="538" t="s">
        <v>389</v>
      </c>
      <c r="J21" s="2"/>
    </row>
    <row r="22" spans="1:10" ht="13.5" thickBot="1" x14ac:dyDescent="0.25">
      <c r="A22" s="617" t="s">
        <v>720</v>
      </c>
      <c r="B22" s="1"/>
      <c r="C22" s="1"/>
      <c r="D22" s="1"/>
      <c r="E22" s="1"/>
      <c r="F22" s="836"/>
      <c r="G22" s="837"/>
      <c r="H22" s="824"/>
      <c r="I22" s="590">
        <f>G22</f>
        <v>0</v>
      </c>
      <c r="J22" s="1"/>
    </row>
    <row r="23" spans="1:10" x14ac:dyDescent="0.2">
      <c r="A23" s="617" t="s">
        <v>721</v>
      </c>
      <c r="B23" s="1"/>
      <c r="C23" s="1"/>
      <c r="D23" s="1"/>
      <c r="E23" s="1"/>
      <c r="F23" s="1"/>
      <c r="G23" s="1"/>
      <c r="H23" s="1"/>
      <c r="I23" s="1"/>
      <c r="J23" s="1"/>
    </row>
    <row r="24" spans="1:10" s="336" customFormat="1" ht="11.25" x14ac:dyDescent="0.2">
      <c r="A24" s="506" t="s">
        <v>647</v>
      </c>
      <c r="C24" s="511"/>
      <c r="D24" s="512"/>
      <c r="E24" s="513"/>
    </row>
    <row r="25" spans="1:10" s="332" customFormat="1" ht="10.5" customHeight="1" x14ac:dyDescent="0.2">
      <c r="A25" s="628" t="s">
        <v>1559</v>
      </c>
      <c r="B25" s="838"/>
      <c r="C25" s="839"/>
      <c r="D25" s="840"/>
      <c r="E25" s="841"/>
      <c r="F25" s="838"/>
      <c r="G25" s="838"/>
      <c r="H25" s="838"/>
      <c r="I25" s="838"/>
      <c r="J25" s="38"/>
    </row>
    <row r="26" spans="1:10" s="336" customFormat="1" ht="11.25" x14ac:dyDescent="0.2">
      <c r="B26" s="509"/>
      <c r="C26" s="509"/>
      <c r="D26" s="513"/>
      <c r="E26" s="513"/>
      <c r="F26" s="595"/>
      <c r="G26" s="1084"/>
      <c r="H26" s="595"/>
      <c r="I26" s="1084"/>
    </row>
    <row r="27" spans="1:10" ht="15" x14ac:dyDescent="0.25">
      <c r="A27" s="497" t="s">
        <v>538</v>
      </c>
      <c r="B27" s="2"/>
      <c r="C27" s="499"/>
      <c r="D27" s="1020"/>
      <c r="E27" s="1020"/>
      <c r="F27" s="1020"/>
      <c r="G27" s="524"/>
      <c r="H27" s="524"/>
      <c r="I27" s="1017"/>
      <c r="J27" s="1"/>
    </row>
    <row r="28" spans="1:10" ht="3.75" customHeight="1" x14ac:dyDescent="0.2">
      <c r="A28" s="518"/>
      <c r="B28" s="1"/>
      <c r="C28" s="330"/>
      <c r="D28" s="1"/>
      <c r="E28" s="1"/>
      <c r="F28" s="1"/>
      <c r="G28" s="330"/>
      <c r="H28" s="1"/>
      <c r="I28" s="1"/>
      <c r="J28" s="1"/>
    </row>
    <row r="29" spans="1:10" x14ac:dyDescent="0.2">
      <c r="A29" s="18" t="s">
        <v>722</v>
      </c>
      <c r="B29" s="1"/>
      <c r="C29" s="330"/>
      <c r="D29" s="1"/>
      <c r="E29" s="1"/>
      <c r="F29" s="1"/>
      <c r="G29" s="1"/>
      <c r="H29" s="1"/>
      <c r="I29" s="1"/>
      <c r="J29" s="1"/>
    </row>
    <row r="30" spans="1:10" ht="3" customHeight="1" x14ac:dyDescent="0.2">
      <c r="A30" s="18"/>
      <c r="B30" s="1"/>
      <c r="C30" s="330"/>
      <c r="D30" s="1"/>
      <c r="E30" s="1"/>
      <c r="F30" s="1"/>
      <c r="G30" s="1"/>
      <c r="H30" s="1"/>
      <c r="I30" s="1"/>
      <c r="J30" s="1"/>
    </row>
    <row r="31" spans="1:10" s="332" customFormat="1" ht="12" x14ac:dyDescent="0.2">
      <c r="A31" s="499" t="s">
        <v>540</v>
      </c>
      <c r="B31" s="499" t="s">
        <v>541</v>
      </c>
      <c r="C31" s="499" t="s">
        <v>542</v>
      </c>
      <c r="D31" s="499" t="s">
        <v>543</v>
      </c>
      <c r="E31" s="499" t="s">
        <v>544</v>
      </c>
      <c r="F31" s="499" t="s">
        <v>635</v>
      </c>
      <c r="G31" s="527" t="s">
        <v>380</v>
      </c>
      <c r="H31" s="38"/>
      <c r="I31" s="331" t="s">
        <v>548</v>
      </c>
      <c r="J31" s="38"/>
    </row>
    <row r="32" spans="1:10" s="332" customFormat="1" thickBot="1" x14ac:dyDescent="0.25">
      <c r="A32" s="503" t="s">
        <v>549</v>
      </c>
      <c r="B32" s="331" t="s">
        <v>351</v>
      </c>
      <c r="C32" s="502" t="s">
        <v>550</v>
      </c>
      <c r="D32" s="502" t="s">
        <v>532</v>
      </c>
      <c r="E32" s="503" t="s">
        <v>533</v>
      </c>
      <c r="F32" s="331" t="s">
        <v>650</v>
      </c>
      <c r="G32" s="597" t="s">
        <v>640</v>
      </c>
      <c r="H32" s="38"/>
      <c r="I32" s="331" t="s">
        <v>389</v>
      </c>
      <c r="J32" s="38"/>
    </row>
    <row r="33" spans="1:9" s="332" customFormat="1" ht="13.5" thickBot="1" x14ac:dyDescent="0.25">
      <c r="A33" s="824"/>
      <c r="B33" s="831"/>
      <c r="C33" s="833"/>
      <c r="D33" s="833"/>
      <c r="E33" s="834"/>
      <c r="F33" s="834"/>
      <c r="G33" s="835">
        <v>10</v>
      </c>
      <c r="H33" s="38"/>
      <c r="I33" s="593">
        <f>D33*E33</f>
        <v>0</v>
      </c>
    </row>
    <row r="34" spans="1:9" s="332" customFormat="1" ht="12" x14ac:dyDescent="0.2">
      <c r="A34" s="838"/>
      <c r="B34" s="838"/>
      <c r="C34" s="839"/>
      <c r="D34" s="840"/>
      <c r="E34" s="841"/>
      <c r="F34" s="838"/>
      <c r="G34" s="838"/>
      <c r="H34" s="843"/>
      <c r="I34" s="838"/>
    </row>
    <row r="35" spans="1:9" s="338" customFormat="1" ht="5.25" customHeight="1" x14ac:dyDescent="0.2">
      <c r="A35" s="39"/>
      <c r="B35" s="39"/>
      <c r="C35" s="844"/>
      <c r="D35" s="845"/>
      <c r="E35" s="846"/>
      <c r="F35" s="39"/>
      <c r="G35" s="39"/>
      <c r="H35" s="39"/>
      <c r="I35" s="847"/>
    </row>
    <row r="36" spans="1:9" ht="15" x14ac:dyDescent="0.25">
      <c r="A36" s="497" t="s">
        <v>723</v>
      </c>
      <c r="B36" s="2"/>
      <c r="C36" s="499"/>
      <c r="D36" s="1020"/>
      <c r="E36" s="1020"/>
      <c r="F36" s="1020"/>
      <c r="G36" s="524"/>
      <c r="H36" s="524"/>
      <c r="I36" s="1017"/>
    </row>
    <row r="37" spans="1:9" ht="7.5" customHeight="1" x14ac:dyDescent="0.25">
      <c r="A37" s="497"/>
      <c r="B37" s="2"/>
      <c r="C37" s="499"/>
      <c r="D37" s="1020"/>
      <c r="E37" s="1020"/>
      <c r="F37" s="1020"/>
      <c r="G37" s="524"/>
      <c r="H37" s="524"/>
      <c r="I37" s="1017"/>
    </row>
    <row r="38" spans="1:9" x14ac:dyDescent="0.2">
      <c r="A38" s="525" t="s">
        <v>373</v>
      </c>
      <c r="B38" s="526" t="s">
        <v>374</v>
      </c>
      <c r="C38" s="527" t="s">
        <v>375</v>
      </c>
      <c r="D38" s="499" t="s">
        <v>376</v>
      </c>
      <c r="E38" s="499" t="s">
        <v>377</v>
      </c>
      <c r="F38" s="499" t="s">
        <v>378</v>
      </c>
      <c r="G38" s="499" t="s">
        <v>379</v>
      </c>
      <c r="H38" s="500" t="s">
        <v>380</v>
      </c>
      <c r="I38" s="501" t="s">
        <v>381</v>
      </c>
    </row>
    <row r="39" spans="1:9" x14ac:dyDescent="0.2">
      <c r="A39" s="528" t="s">
        <v>680</v>
      </c>
      <c r="B39" s="529" t="s">
        <v>383</v>
      </c>
      <c r="C39" s="530" t="s">
        <v>384</v>
      </c>
      <c r="D39" s="499" t="s">
        <v>289</v>
      </c>
      <c r="E39" s="499" t="s">
        <v>404</v>
      </c>
      <c r="F39" s="331" t="s">
        <v>386</v>
      </c>
      <c r="G39" s="331" t="s">
        <v>387</v>
      </c>
      <c r="H39" s="531" t="s">
        <v>388</v>
      </c>
      <c r="I39" s="505" t="s">
        <v>389</v>
      </c>
    </row>
    <row r="40" spans="1:9" x14ac:dyDescent="0.2">
      <c r="A40" s="848" t="s">
        <v>405</v>
      </c>
      <c r="B40" s="532" t="s">
        <v>398</v>
      </c>
      <c r="C40" s="849">
        <v>409</v>
      </c>
      <c r="D40" s="850"/>
      <c r="E40" s="851"/>
      <c r="F40" s="834"/>
      <c r="G40" s="824"/>
      <c r="H40" s="852">
        <v>79</v>
      </c>
      <c r="I40" s="834">
        <f t="shared" ref="I40:I45" si="0">E40*F40</f>
        <v>0</v>
      </c>
    </row>
    <row r="41" spans="1:9" x14ac:dyDescent="0.2">
      <c r="A41" s="848" t="s">
        <v>406</v>
      </c>
      <c r="B41" s="533" t="s">
        <v>407</v>
      </c>
      <c r="C41" s="849">
        <v>410</v>
      </c>
      <c r="D41" s="850"/>
      <c r="E41" s="851"/>
      <c r="F41" s="834"/>
      <c r="G41" s="824"/>
      <c r="H41" s="852">
        <v>176</v>
      </c>
      <c r="I41" s="834">
        <f t="shared" si="0"/>
        <v>0</v>
      </c>
    </row>
    <row r="42" spans="1:9" x14ac:dyDescent="0.2">
      <c r="A42" s="848" t="s">
        <v>405</v>
      </c>
      <c r="B42" s="532" t="s">
        <v>408</v>
      </c>
      <c r="C42" s="849">
        <v>421</v>
      </c>
      <c r="D42" s="850"/>
      <c r="E42" s="851"/>
      <c r="F42" s="834"/>
      <c r="G42" s="824"/>
      <c r="H42" s="852">
        <v>54</v>
      </c>
      <c r="I42" s="834">
        <f t="shared" si="0"/>
        <v>0</v>
      </c>
    </row>
    <row r="43" spans="1:9" x14ac:dyDescent="0.2">
      <c r="A43" s="848" t="s">
        <v>406</v>
      </c>
      <c r="B43" s="532" t="s">
        <v>409</v>
      </c>
      <c r="C43" s="849">
        <v>422</v>
      </c>
      <c r="D43" s="850"/>
      <c r="E43" s="851"/>
      <c r="F43" s="834"/>
      <c r="G43" s="824"/>
      <c r="H43" s="852">
        <v>94</v>
      </c>
      <c r="I43" s="834">
        <f t="shared" si="0"/>
        <v>0</v>
      </c>
    </row>
    <row r="44" spans="1:9" x14ac:dyDescent="0.2">
      <c r="A44" s="848" t="s">
        <v>395</v>
      </c>
      <c r="B44" s="534" t="s">
        <v>396</v>
      </c>
      <c r="C44" s="849">
        <v>424</v>
      </c>
      <c r="D44" s="850"/>
      <c r="E44" s="851"/>
      <c r="F44" s="834"/>
      <c r="G44" s="824"/>
      <c r="H44" s="852">
        <v>24</v>
      </c>
      <c r="I44" s="834">
        <f t="shared" si="0"/>
        <v>0</v>
      </c>
    </row>
    <row r="45" spans="1:9" ht="13.5" thickBot="1" x14ac:dyDescent="0.25">
      <c r="A45" s="848" t="s">
        <v>1562</v>
      </c>
      <c r="B45" s="534" t="s">
        <v>1556</v>
      </c>
      <c r="C45" s="849" t="s">
        <v>1556</v>
      </c>
      <c r="D45" s="1111"/>
      <c r="E45" s="833"/>
      <c r="F45" s="834"/>
      <c r="G45" s="824"/>
      <c r="H45" s="852">
        <v>45</v>
      </c>
      <c r="I45" s="834">
        <f t="shared" si="0"/>
        <v>0</v>
      </c>
    </row>
    <row r="46" spans="1:9" ht="19.5" customHeight="1" thickBot="1" x14ac:dyDescent="0.3">
      <c r="A46" s="1342" t="s">
        <v>1568</v>
      </c>
      <c r="B46" s="1342"/>
      <c r="C46" s="1342"/>
      <c r="D46" s="1342"/>
      <c r="E46" s="1342"/>
      <c r="F46" s="1342"/>
      <c r="G46" s="1020"/>
      <c r="H46" s="811" t="s">
        <v>681</v>
      </c>
      <c r="I46" s="607">
        <f>SUM(I40:I45)</f>
        <v>0</v>
      </c>
    </row>
    <row r="47" spans="1:9" s="423" customFormat="1" ht="24.75" customHeight="1" x14ac:dyDescent="0.2">
      <c r="A47" s="1342"/>
      <c r="B47" s="1342"/>
      <c r="C47" s="1342"/>
      <c r="D47" s="1342"/>
      <c r="E47" s="1342"/>
      <c r="F47" s="1342"/>
      <c r="G47" s="1027"/>
      <c r="H47" s="420"/>
      <c r="I47" s="421"/>
    </row>
    <row r="48" spans="1:9" s="515" customFormat="1" ht="35.25" customHeight="1" x14ac:dyDescent="0.2">
      <c r="A48" s="1326" t="s">
        <v>724</v>
      </c>
      <c r="B48" s="1326"/>
      <c r="C48" s="1326"/>
      <c r="D48" s="1326"/>
      <c r="E48" s="1326"/>
      <c r="F48" s="1326"/>
      <c r="G48" s="1326"/>
      <c r="H48" s="1326"/>
      <c r="I48" s="1326"/>
    </row>
    <row r="49" spans="1:10" s="423" customFormat="1" ht="5.25" customHeight="1" thickBot="1" x14ac:dyDescent="0.25">
      <c r="A49" s="624"/>
      <c r="B49" s="1043"/>
      <c r="C49" s="1043"/>
      <c r="D49" s="625"/>
      <c r="E49" s="625"/>
      <c r="F49" s="625"/>
      <c r="G49" s="1043"/>
      <c r="H49" s="1043"/>
      <c r="I49" s="1043"/>
      <c r="J49" s="823"/>
    </row>
    <row r="50" spans="1:10" s="483" customFormat="1" ht="7.5" customHeight="1" thickTop="1" x14ac:dyDescent="0.15">
      <c r="A50" s="509"/>
      <c r="D50" s="484"/>
      <c r="E50" s="484"/>
      <c r="F50" s="484"/>
    </row>
    <row r="51" spans="1:10" ht="15.75" x14ac:dyDescent="0.25">
      <c r="A51" s="493" t="s">
        <v>688</v>
      </c>
      <c r="B51" s="2"/>
      <c r="C51" s="499"/>
      <c r="D51" s="1020"/>
      <c r="E51" s="1020"/>
      <c r="F51" s="1020"/>
      <c r="G51" s="524"/>
      <c r="H51" s="524"/>
      <c r="I51" s="538"/>
      <c r="J51" s="2"/>
    </row>
    <row r="52" spans="1:10" s="519" customFormat="1" ht="5.25" customHeight="1" thickBot="1" x14ac:dyDescent="0.25">
      <c r="A52" s="389"/>
      <c r="B52" s="826"/>
      <c r="C52" s="539"/>
      <c r="D52" s="507"/>
      <c r="E52" s="507"/>
      <c r="F52" s="507"/>
      <c r="G52" s="827"/>
      <c r="H52" s="539"/>
      <c r="I52" s="538"/>
      <c r="J52" s="389"/>
    </row>
    <row r="53" spans="1:10" s="29" customFormat="1" ht="15.75" thickBot="1" x14ac:dyDescent="0.3">
      <c r="A53" s="18" t="s">
        <v>725</v>
      </c>
      <c r="B53" s="18"/>
      <c r="C53" s="2"/>
      <c r="D53" s="2"/>
      <c r="E53" s="2"/>
      <c r="F53" s="538"/>
      <c r="G53" s="859"/>
      <c r="H53" s="811" t="s">
        <v>690</v>
      </c>
      <c r="I53" s="626">
        <v>0</v>
      </c>
      <c r="J53" s="2"/>
    </row>
    <row r="54" spans="1:10" s="519" customFormat="1" ht="12" x14ac:dyDescent="0.2">
      <c r="A54" s="743" t="s">
        <v>726</v>
      </c>
      <c r="B54" s="860"/>
      <c r="C54" s="539"/>
      <c r="D54" s="507"/>
      <c r="E54" s="507"/>
      <c r="F54" s="507"/>
      <c r="G54" s="827"/>
      <c r="H54" s="540"/>
      <c r="I54" s="389"/>
      <c r="J54" s="389"/>
    </row>
    <row r="55" spans="1:10" s="338" customFormat="1" ht="12" customHeight="1" x14ac:dyDescent="0.2">
      <c r="A55" s="743" t="s">
        <v>727</v>
      </c>
      <c r="B55" s="1039"/>
      <c r="C55" s="1038"/>
      <c r="D55" s="1114"/>
      <c r="E55" s="1114"/>
      <c r="F55" s="1114"/>
      <c r="G55" s="1115"/>
      <c r="H55" s="1116"/>
      <c r="I55" s="1041"/>
      <c r="J55" s="39"/>
    </row>
    <row r="56" spans="1:10" ht="11.25" customHeight="1" thickBot="1" x14ac:dyDescent="0.25">
      <c r="A56" s="890" t="s">
        <v>728</v>
      </c>
      <c r="B56" s="1050"/>
      <c r="C56" s="1050"/>
      <c r="D56" s="560"/>
      <c r="E56" s="560"/>
      <c r="F56" s="560"/>
      <c r="G56" s="1050"/>
      <c r="H56" s="1050"/>
      <c r="I56" s="1050"/>
      <c r="J56" s="1"/>
    </row>
    <row r="57" spans="1:10" ht="6" customHeight="1" thickTop="1" x14ac:dyDescent="0.2">
      <c r="A57" s="561"/>
      <c r="B57" s="2"/>
      <c r="C57" s="2"/>
      <c r="D57" s="18"/>
      <c r="E57" s="18"/>
      <c r="F57" s="18"/>
      <c r="G57" s="2"/>
      <c r="H57" s="2"/>
      <c r="I57" s="2"/>
      <c r="J57" s="1"/>
    </row>
    <row r="58" spans="1:10" s="320" customFormat="1" ht="9" customHeight="1" thickBot="1" x14ac:dyDescent="0.25">
      <c r="A58" s="389"/>
      <c r="B58" s="389"/>
      <c r="C58" s="389"/>
      <c r="D58" s="523"/>
      <c r="E58" s="523"/>
      <c r="F58" s="543"/>
      <c r="G58" s="863"/>
      <c r="H58" s="544"/>
      <c r="I58" s="615"/>
      <c r="J58" s="389"/>
    </row>
    <row r="59" spans="1:10" s="93" customFormat="1" ht="16.5" thickBot="1" x14ac:dyDescent="0.3">
      <c r="A59" s="565" t="s">
        <v>729</v>
      </c>
      <c r="B59" s="1103"/>
      <c r="C59" s="1103"/>
      <c r="D59" s="493"/>
      <c r="E59" s="493"/>
      <c r="F59" s="610"/>
      <c r="G59" s="1104"/>
      <c r="H59" s="611" t="s">
        <v>730</v>
      </c>
      <c r="I59" s="612">
        <f>I18+I22+I33+I46+I53</f>
        <v>0</v>
      </c>
      <c r="J59" s="91"/>
    </row>
    <row r="60" spans="1:10" ht="4.5" customHeight="1" x14ac:dyDescent="0.2">
      <c r="A60" s="1046"/>
      <c r="B60" s="1046"/>
      <c r="C60" s="574"/>
      <c r="D60" s="1046"/>
      <c r="E60" s="1046"/>
      <c r="F60" s="1046"/>
      <c r="G60" s="1046"/>
      <c r="H60" s="1046"/>
      <c r="I60" s="1046"/>
      <c r="J60" s="1"/>
    </row>
    <row r="61" spans="1:10" s="336" customFormat="1" ht="11.25" customHeight="1" x14ac:dyDescent="0.15">
      <c r="A61" s="553" t="s">
        <v>1543</v>
      </c>
      <c r="I61" s="613" t="s">
        <v>605</v>
      </c>
    </row>
  </sheetData>
  <mergeCells count="4">
    <mergeCell ref="B3:I4"/>
    <mergeCell ref="B6:I7"/>
    <mergeCell ref="A48:I48"/>
    <mergeCell ref="A46:F47"/>
  </mergeCells>
  <phoneticPr fontId="3" type="noConversion"/>
  <printOptions horizontalCentered="1"/>
  <pageMargins left="0.5" right="0.5" top="0.45" bottom="0.45" header="0.5" footer="0.5"/>
  <pageSetup scale="84"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indexed="60"/>
    <pageSetUpPr fitToPage="1"/>
  </sheetPr>
  <dimension ref="A1:O71"/>
  <sheetViews>
    <sheetView zoomScaleNormal="100" zoomScaleSheetLayoutView="100" workbookViewId="0">
      <selection activeCell="L78" sqref="L78"/>
    </sheetView>
  </sheetViews>
  <sheetFormatPr defaultRowHeight="12.75" x14ac:dyDescent="0.2"/>
  <cols>
    <col min="1" max="1" width="6.28515625" style="5" customWidth="1"/>
    <col min="2" max="2" width="9.28515625" style="5" customWidth="1"/>
    <col min="3" max="3" width="10.28515625" style="5" customWidth="1"/>
    <col min="4" max="4" width="10.140625" style="5" customWidth="1"/>
    <col min="5" max="5" width="12.42578125" style="5" customWidth="1"/>
    <col min="6" max="6" width="11.140625" style="5" customWidth="1"/>
    <col min="7" max="7" width="7.140625" style="5" customWidth="1"/>
    <col min="8" max="8" width="7.85546875" style="5" customWidth="1"/>
    <col min="9" max="9" width="8.7109375" style="5" customWidth="1"/>
    <col min="10" max="10" width="11.28515625" style="5" customWidth="1"/>
    <col min="11" max="11" width="0.85546875" style="5" customWidth="1"/>
    <col min="12" max="12" width="12.7109375" style="5" customWidth="1"/>
    <col min="14" max="14" width="7.42578125" bestFit="1" customWidth="1"/>
  </cols>
  <sheetData>
    <row r="1" spans="1:15" ht="15.75" x14ac:dyDescent="0.25">
      <c r="A1" s="97" t="s">
        <v>731</v>
      </c>
      <c r="B1" s="121"/>
      <c r="C1" s="121"/>
      <c r="D1" s="121"/>
      <c r="E1" s="121"/>
      <c r="F1" s="121"/>
      <c r="G1" s="121"/>
      <c r="H1" s="121"/>
      <c r="I1" s="121"/>
      <c r="J1" s="121"/>
      <c r="K1" s="121"/>
      <c r="L1" s="121"/>
    </row>
    <row r="2" spans="1:15" ht="15.75" customHeight="1" x14ac:dyDescent="0.2"/>
    <row r="3" spans="1:15" s="102" customFormat="1" ht="15" customHeight="1" x14ac:dyDescent="0.25">
      <c r="A3" s="122" t="s">
        <v>2</v>
      </c>
      <c r="B3" s="123"/>
      <c r="C3" s="770"/>
      <c r="D3" s="99"/>
      <c r="E3" s="771" t="str">
        <f>IF('Cost Summary Forms'!E3&gt;0,'Cost Summary Forms'!E3,"")</f>
        <v/>
      </c>
      <c r="F3" s="99"/>
      <c r="G3" s="99"/>
      <c r="H3" s="99"/>
      <c r="I3" s="100"/>
      <c r="J3" s="123"/>
      <c r="K3" s="124" t="s">
        <v>1</v>
      </c>
      <c r="L3" s="771" t="str">
        <f>IF('Cost Summary Forms'!J1&gt;0,'Cost Summary Forms'!J1,"")</f>
        <v/>
      </c>
      <c r="N3" s="101"/>
    </row>
    <row r="4" spans="1:15" ht="6" customHeight="1" x14ac:dyDescent="0.2">
      <c r="J4" s="32"/>
      <c r="K4" s="32"/>
    </row>
    <row r="5" spans="1:15" ht="15" customHeight="1" x14ac:dyDescent="0.2"/>
    <row r="6" spans="1:15" ht="19.5" customHeight="1" x14ac:dyDescent="0.2">
      <c r="A6" s="143" t="s">
        <v>732</v>
      </c>
      <c r="L6" s="144" t="s">
        <v>285</v>
      </c>
    </row>
    <row r="7" spans="1:15" s="106" customFormat="1" ht="14.25" customHeight="1" x14ac:dyDescent="0.25">
      <c r="A7" s="125">
        <v>2.0499999999999998</v>
      </c>
      <c r="B7" s="104" t="s">
        <v>733</v>
      </c>
      <c r="C7" s="999"/>
      <c r="D7" s="999"/>
      <c r="E7" s="1003"/>
      <c r="F7" s="1003"/>
      <c r="G7" s="1003"/>
      <c r="H7" s="1003"/>
      <c r="L7" s="144" t="s">
        <v>287</v>
      </c>
    </row>
    <row r="8" spans="1:15" s="106" customFormat="1" ht="14.25" customHeight="1" x14ac:dyDescent="0.25">
      <c r="A8" s="125"/>
      <c r="B8" s="819" t="s">
        <v>734</v>
      </c>
      <c r="C8" s="999"/>
      <c r="D8" s="999"/>
      <c r="E8" s="1003"/>
      <c r="F8" s="1003"/>
      <c r="G8" s="1003"/>
      <c r="H8" s="1003"/>
      <c r="I8" s="1343" t="s">
        <v>735</v>
      </c>
      <c r="J8" s="1343"/>
      <c r="L8" s="144"/>
    </row>
    <row r="9" spans="1:15" s="102" customFormat="1" ht="14.25" customHeight="1" x14ac:dyDescent="0.25">
      <c r="A9" s="1000"/>
      <c r="B9" s="117" t="s">
        <v>736</v>
      </c>
      <c r="C9" s="1005"/>
      <c r="D9" s="1005"/>
      <c r="E9" s="905"/>
      <c r="F9" s="905"/>
      <c r="G9" s="905"/>
      <c r="H9" s="905"/>
      <c r="I9" s="1343" t="s">
        <v>737</v>
      </c>
      <c r="J9" s="1343"/>
      <c r="K9" s="101"/>
    </row>
    <row r="10" spans="1:15" s="106" customFormat="1" ht="14.25" customHeight="1" x14ac:dyDescent="0.25">
      <c r="A10" s="1001"/>
      <c r="B10" s="139" t="s">
        <v>738</v>
      </c>
      <c r="C10" s="905"/>
      <c r="D10" s="905"/>
      <c r="F10" s="905"/>
      <c r="G10" s="905"/>
      <c r="H10" s="905"/>
      <c r="I10" s="1344"/>
      <c r="J10" s="1345"/>
      <c r="K10" s="1002"/>
      <c r="L10" s="118">
        <f>I10</f>
        <v>0</v>
      </c>
      <c r="M10" s="108"/>
      <c r="N10" s="115"/>
      <c r="O10" s="115"/>
    </row>
    <row r="11" spans="1:15" s="106" customFormat="1" ht="12" customHeight="1" x14ac:dyDescent="0.25">
      <c r="A11" s="1001"/>
      <c r="B11" s="139"/>
      <c r="C11" s="999"/>
      <c r="D11" s="999"/>
      <c r="E11" s="1003"/>
      <c r="F11" s="1003"/>
      <c r="G11" s="1003"/>
      <c r="H11" s="1003"/>
      <c r="I11" s="1003"/>
      <c r="J11" s="131"/>
      <c r="K11" s="1002"/>
      <c r="L11" s="105"/>
    </row>
    <row r="12" spans="1:15" s="106" customFormat="1" ht="12" customHeight="1" x14ac:dyDescent="0.25">
      <c r="A12" s="1001"/>
      <c r="B12" s="133"/>
      <c r="C12" s="999"/>
      <c r="D12" s="999"/>
      <c r="E12" s="1003"/>
      <c r="F12" s="1003"/>
      <c r="G12" s="1003"/>
      <c r="H12" s="1003"/>
      <c r="I12" s="1003"/>
      <c r="J12" s="134"/>
      <c r="K12" s="1002"/>
      <c r="L12" s="105"/>
    </row>
    <row r="13" spans="1:15" ht="19.5" customHeight="1" x14ac:dyDescent="0.2">
      <c r="A13" s="143" t="s">
        <v>739</v>
      </c>
      <c r="L13" s="144"/>
    </row>
    <row r="14" spans="1:15" s="106" customFormat="1" ht="15" x14ac:dyDescent="0.25">
      <c r="A14" s="125">
        <v>2.0710000000000002</v>
      </c>
      <c r="B14" s="104" t="s">
        <v>39</v>
      </c>
      <c r="C14" s="999"/>
      <c r="D14" s="999"/>
      <c r="E14" s="126"/>
      <c r="F14" s="126"/>
      <c r="G14" s="126"/>
      <c r="H14" s="126"/>
      <c r="I14" s="905"/>
      <c r="J14" s="905"/>
      <c r="K14" s="126"/>
      <c r="L14" s="144"/>
      <c r="M14" s="108"/>
      <c r="N14" s="114"/>
      <c r="O14" s="115"/>
    </row>
    <row r="15" spans="1:15" s="102" customFormat="1" ht="12" customHeight="1" x14ac:dyDescent="0.25">
      <c r="A15" s="1000"/>
      <c r="B15" s="819" t="s">
        <v>740</v>
      </c>
      <c r="C15" s="905"/>
      <c r="D15" s="123"/>
      <c r="G15" s="1343" t="s">
        <v>741</v>
      </c>
      <c r="H15" s="1343"/>
      <c r="I15" s="905"/>
      <c r="K15" s="1006"/>
      <c r="L15" s="105"/>
      <c r="M15" s="108"/>
      <c r="N15" s="114"/>
      <c r="O15" s="116"/>
    </row>
    <row r="16" spans="1:15" s="106" customFormat="1" ht="12" customHeight="1" x14ac:dyDescent="0.25">
      <c r="A16" s="1001"/>
      <c r="B16" s="905" t="s">
        <v>289</v>
      </c>
      <c r="C16" s="905" t="s">
        <v>510</v>
      </c>
      <c r="D16" s="905" t="s">
        <v>308</v>
      </c>
      <c r="E16" s="905" t="s">
        <v>742</v>
      </c>
      <c r="F16" s="905" t="s">
        <v>290</v>
      </c>
      <c r="G16" s="905" t="s">
        <v>285</v>
      </c>
      <c r="H16" s="905" t="s">
        <v>289</v>
      </c>
      <c r="I16" s="905" t="s">
        <v>743</v>
      </c>
      <c r="J16" s="905" t="s">
        <v>292</v>
      </c>
      <c r="K16" s="1006"/>
      <c r="L16" s="105"/>
      <c r="M16" s="108"/>
      <c r="N16" s="115"/>
      <c r="O16" s="115"/>
    </row>
    <row r="17" spans="1:15" s="106" customFormat="1" ht="12" customHeight="1" x14ac:dyDescent="0.25">
      <c r="A17" s="1001"/>
      <c r="B17" s="905" t="s">
        <v>293</v>
      </c>
      <c r="C17" s="905" t="s">
        <v>586</v>
      </c>
      <c r="D17" s="905" t="s">
        <v>510</v>
      </c>
      <c r="E17" s="905" t="s">
        <v>744</v>
      </c>
      <c r="F17" s="905" t="s">
        <v>294</v>
      </c>
      <c r="G17" s="1346" t="s">
        <v>745</v>
      </c>
      <c r="H17" s="1346"/>
      <c r="I17" s="905" t="s">
        <v>746</v>
      </c>
      <c r="J17" s="905" t="s">
        <v>296</v>
      </c>
      <c r="K17" s="1002"/>
      <c r="L17" s="102"/>
      <c r="M17" s="108"/>
      <c r="N17" s="115"/>
      <c r="O17" s="115"/>
    </row>
    <row r="18" spans="1:15" s="106" customFormat="1" ht="12" customHeight="1" x14ac:dyDescent="0.25">
      <c r="A18" s="1001"/>
      <c r="B18" s="109"/>
      <c r="C18" s="111"/>
      <c r="D18" s="110"/>
      <c r="E18" s="426"/>
      <c r="F18" s="426"/>
      <c r="G18" s="141"/>
      <c r="H18" s="109"/>
      <c r="I18" s="426"/>
      <c r="J18" s="109"/>
      <c r="K18" s="1002"/>
      <c r="L18" s="118">
        <f>(C18*D18)+(C19*D19)+(C20*D20)+(C21*D21)+(C22*D22)+(C23*D23)</f>
        <v>0</v>
      </c>
      <c r="M18" s="108"/>
      <c r="N18" s="115"/>
      <c r="O18" s="115"/>
    </row>
    <row r="19" spans="1:15" s="106" customFormat="1" ht="12" customHeight="1" x14ac:dyDescent="0.25">
      <c r="A19" s="1001"/>
      <c r="B19" s="109"/>
      <c r="C19" s="111"/>
      <c r="D19" s="110"/>
      <c r="E19" s="426"/>
      <c r="F19" s="426"/>
      <c r="G19" s="141"/>
      <c r="H19" s="109"/>
      <c r="I19" s="426"/>
      <c r="J19" s="109"/>
      <c r="K19" s="1002"/>
      <c r="L19" s="120"/>
      <c r="M19" s="113"/>
      <c r="N19" s="115"/>
      <c r="O19" s="115"/>
    </row>
    <row r="20" spans="1:15" s="106" customFormat="1" ht="12" customHeight="1" x14ac:dyDescent="0.25">
      <c r="A20" s="1001"/>
      <c r="B20" s="109"/>
      <c r="C20" s="111"/>
      <c r="D20" s="110"/>
      <c r="E20" s="426"/>
      <c r="F20" s="426"/>
      <c r="G20" s="141"/>
      <c r="H20" s="109"/>
      <c r="I20" s="426"/>
      <c r="J20" s="109"/>
      <c r="K20" s="1002"/>
      <c r="L20" s="120"/>
    </row>
    <row r="21" spans="1:15" s="106" customFormat="1" ht="12" customHeight="1" x14ac:dyDescent="0.25">
      <c r="B21" s="109"/>
      <c r="C21" s="111"/>
      <c r="D21" s="110"/>
      <c r="E21" s="426"/>
      <c r="F21" s="426"/>
      <c r="G21" s="141"/>
      <c r="H21" s="109"/>
      <c r="I21" s="426"/>
      <c r="J21" s="109"/>
      <c r="K21" s="1002"/>
      <c r="L21" s="120"/>
    </row>
    <row r="22" spans="1:15" s="106" customFormat="1" ht="12" customHeight="1" x14ac:dyDescent="0.25">
      <c r="A22" s="1001"/>
      <c r="B22" s="109"/>
      <c r="C22" s="111"/>
      <c r="D22" s="110"/>
      <c r="E22" s="426"/>
      <c r="F22" s="426"/>
      <c r="G22" s="141"/>
      <c r="H22" s="109"/>
      <c r="I22" s="426"/>
      <c r="J22" s="109"/>
      <c r="K22" s="1002"/>
      <c r="L22" s="120"/>
    </row>
    <row r="23" spans="1:15" s="106" customFormat="1" ht="12" customHeight="1" x14ac:dyDescent="0.25">
      <c r="B23" s="109"/>
      <c r="C23" s="111"/>
      <c r="D23" s="110"/>
      <c r="E23" s="426"/>
      <c r="F23" s="426"/>
      <c r="G23" s="141"/>
      <c r="H23" s="109"/>
      <c r="I23" s="426"/>
      <c r="J23" s="109"/>
      <c r="K23" s="1002"/>
      <c r="L23" s="120"/>
    </row>
    <row r="24" spans="1:15" s="106" customFormat="1" ht="12" customHeight="1" x14ac:dyDescent="0.25">
      <c r="B24" s="117" t="s">
        <v>736</v>
      </c>
      <c r="C24" s="137"/>
      <c r="D24" s="142"/>
      <c r="E24" s="140"/>
      <c r="F24" s="113"/>
      <c r="G24" s="113"/>
      <c r="H24" s="113"/>
      <c r="I24" s="138"/>
      <c r="J24" s="137"/>
      <c r="K24" s="1002"/>
      <c r="L24" s="120"/>
    </row>
    <row r="25" spans="1:15" s="106" customFormat="1" ht="12" customHeight="1" x14ac:dyDescent="0.25">
      <c r="A25" s="1001"/>
      <c r="B25" s="139" t="s">
        <v>297</v>
      </c>
      <c r="C25" s="130"/>
      <c r="D25" s="999"/>
      <c r="E25" s="1003"/>
      <c r="F25" s="1003"/>
      <c r="G25" s="1003"/>
      <c r="H25" s="1003"/>
      <c r="I25" s="1003"/>
      <c r="J25" s="131"/>
      <c r="K25" s="1002"/>
      <c r="L25" s="105"/>
    </row>
    <row r="26" spans="1:15" s="106" customFormat="1" ht="12" customHeight="1" x14ac:dyDescent="0.25">
      <c r="A26" s="1001"/>
      <c r="B26" s="139"/>
      <c r="C26" s="999"/>
      <c r="D26" s="999"/>
      <c r="E26" s="1003"/>
      <c r="F26" s="1003"/>
      <c r="G26" s="1003"/>
      <c r="H26" s="1003"/>
      <c r="I26" s="1003"/>
      <c r="J26" s="131"/>
      <c r="K26" s="1002"/>
      <c r="L26" s="105"/>
    </row>
    <row r="27" spans="1:15" s="106" customFormat="1" ht="12" customHeight="1" x14ac:dyDescent="0.25">
      <c r="A27" s="1001"/>
      <c r="B27" s="133"/>
      <c r="C27" s="999"/>
      <c r="D27" s="999"/>
      <c r="E27" s="1003"/>
      <c r="F27" s="1003"/>
      <c r="G27" s="1003"/>
      <c r="H27" s="1003"/>
      <c r="I27" s="1003"/>
      <c r="J27" s="134"/>
      <c r="K27" s="1002"/>
      <c r="L27" s="105"/>
    </row>
    <row r="28" spans="1:15" s="106" customFormat="1" ht="12" customHeight="1" x14ac:dyDescent="0.25">
      <c r="A28" s="125">
        <v>2.0720000000000001</v>
      </c>
      <c r="B28" s="104" t="s">
        <v>41</v>
      </c>
      <c r="C28" s="999"/>
      <c r="D28" s="999"/>
      <c r="E28" s="1003"/>
      <c r="F28" s="1003"/>
      <c r="G28" s="1343"/>
      <c r="H28" s="1343"/>
      <c r="I28" s="1003"/>
      <c r="J28" s="134"/>
      <c r="K28" s="1002"/>
      <c r="L28" s="126"/>
    </row>
    <row r="29" spans="1:15" s="102" customFormat="1" ht="12" customHeight="1" x14ac:dyDescent="0.25">
      <c r="A29" s="1000"/>
      <c r="B29" s="819" t="s">
        <v>747</v>
      </c>
      <c r="C29" s="905"/>
      <c r="D29" s="123"/>
      <c r="G29" s="1343" t="s">
        <v>741</v>
      </c>
      <c r="H29" s="1343"/>
      <c r="I29" s="905"/>
      <c r="K29" s="1006"/>
      <c r="L29" s="105"/>
      <c r="M29" s="108"/>
      <c r="N29" s="114"/>
      <c r="O29" s="116"/>
    </row>
    <row r="30" spans="1:15" s="106" customFormat="1" ht="12" customHeight="1" x14ac:dyDescent="0.25">
      <c r="A30" s="1001"/>
      <c r="B30" s="905" t="s">
        <v>289</v>
      </c>
      <c r="C30" s="905" t="s">
        <v>510</v>
      </c>
      <c r="D30" s="905" t="s">
        <v>748</v>
      </c>
      <c r="E30" s="905" t="s">
        <v>742</v>
      </c>
      <c r="F30" s="905" t="s">
        <v>290</v>
      </c>
      <c r="G30" s="905" t="s">
        <v>285</v>
      </c>
      <c r="H30" s="905" t="s">
        <v>289</v>
      </c>
      <c r="I30" s="905" t="s">
        <v>743</v>
      </c>
      <c r="J30" s="905" t="s">
        <v>292</v>
      </c>
      <c r="K30" s="1006"/>
      <c r="L30" s="105"/>
      <c r="M30" s="108"/>
      <c r="N30" s="115"/>
      <c r="O30" s="115"/>
    </row>
    <row r="31" spans="1:15" s="106" customFormat="1" ht="12" customHeight="1" x14ac:dyDescent="0.25">
      <c r="A31" s="1001"/>
      <c r="B31" s="905" t="s">
        <v>293</v>
      </c>
      <c r="C31" s="905" t="s">
        <v>586</v>
      </c>
      <c r="D31" s="905" t="s">
        <v>749</v>
      </c>
      <c r="E31" s="905" t="s">
        <v>744</v>
      </c>
      <c r="F31" s="905" t="s">
        <v>294</v>
      </c>
      <c r="G31" s="1346" t="s">
        <v>745</v>
      </c>
      <c r="H31" s="1346"/>
      <c r="I31" s="905" t="s">
        <v>746</v>
      </c>
      <c r="J31" s="905" t="s">
        <v>296</v>
      </c>
      <c r="K31" s="1002"/>
      <c r="L31" s="102"/>
      <c r="M31" s="108"/>
      <c r="N31" s="115"/>
      <c r="O31" s="115"/>
    </row>
    <row r="32" spans="1:15" s="106" customFormat="1" ht="12" customHeight="1" x14ac:dyDescent="0.25">
      <c r="A32" s="1001"/>
      <c r="B32" s="109"/>
      <c r="C32" s="111"/>
      <c r="D32" s="110"/>
      <c r="E32" s="426"/>
      <c r="F32" s="426"/>
      <c r="G32" s="141"/>
      <c r="H32" s="109"/>
      <c r="I32" s="426"/>
      <c r="J32" s="109"/>
      <c r="K32" s="1002"/>
      <c r="L32" s="118">
        <f>(C32*D32)+(C33*D33)+(C34*D34)+(C35*D35)+(C36*D36)+(C37*D37)</f>
        <v>0</v>
      </c>
      <c r="M32" s="108"/>
      <c r="N32" s="115"/>
      <c r="O32" s="115"/>
    </row>
    <row r="33" spans="1:15" s="106" customFormat="1" ht="12" customHeight="1" x14ac:dyDescent="0.25">
      <c r="A33" s="1001"/>
      <c r="B33" s="109"/>
      <c r="C33" s="111"/>
      <c r="D33" s="110"/>
      <c r="E33" s="426"/>
      <c r="F33" s="426"/>
      <c r="G33" s="141"/>
      <c r="H33" s="109"/>
      <c r="I33" s="426"/>
      <c r="J33" s="109"/>
      <c r="K33" s="1002"/>
      <c r="L33" s="120"/>
      <c r="M33" s="113"/>
      <c r="N33" s="115"/>
      <c r="O33" s="115"/>
    </row>
    <row r="34" spans="1:15" s="106" customFormat="1" ht="12" customHeight="1" x14ac:dyDescent="0.25">
      <c r="A34" s="1001"/>
      <c r="B34" s="109"/>
      <c r="C34" s="111"/>
      <c r="D34" s="110"/>
      <c r="E34" s="426"/>
      <c r="F34" s="426"/>
      <c r="G34" s="141"/>
      <c r="H34" s="109"/>
      <c r="I34" s="426"/>
      <c r="J34" s="109"/>
      <c r="K34" s="1002"/>
      <c r="L34" s="120"/>
    </row>
    <row r="35" spans="1:15" s="106" customFormat="1" ht="12" customHeight="1" x14ac:dyDescent="0.25">
      <c r="B35" s="109"/>
      <c r="C35" s="111"/>
      <c r="D35" s="110"/>
      <c r="E35" s="426"/>
      <c r="F35" s="426"/>
      <c r="G35" s="141"/>
      <c r="H35" s="109"/>
      <c r="I35" s="426"/>
      <c r="J35" s="109"/>
      <c r="K35" s="1002"/>
      <c r="L35" s="120"/>
    </row>
    <row r="36" spans="1:15" s="106" customFormat="1" ht="12" customHeight="1" x14ac:dyDescent="0.25">
      <c r="A36" s="1001"/>
      <c r="B36" s="109"/>
      <c r="C36" s="111"/>
      <c r="D36" s="110"/>
      <c r="E36" s="426"/>
      <c r="F36" s="426"/>
      <c r="G36" s="141"/>
      <c r="H36" s="109"/>
      <c r="I36" s="426"/>
      <c r="J36" s="109"/>
      <c r="K36" s="1002"/>
      <c r="L36" s="120"/>
    </row>
    <row r="37" spans="1:15" s="106" customFormat="1" ht="12" customHeight="1" x14ac:dyDescent="0.25">
      <c r="B37" s="109"/>
      <c r="C37" s="111"/>
      <c r="D37" s="110"/>
      <c r="E37" s="426"/>
      <c r="F37" s="426"/>
      <c r="G37" s="141"/>
      <c r="H37" s="109"/>
      <c r="I37" s="426"/>
      <c r="J37" s="109"/>
      <c r="K37" s="1002"/>
      <c r="L37" s="120"/>
    </row>
    <row r="38" spans="1:15" s="106" customFormat="1" ht="12" customHeight="1" x14ac:dyDescent="0.25">
      <c r="B38" s="117" t="s">
        <v>736</v>
      </c>
      <c r="C38" s="137"/>
      <c r="D38" s="142"/>
      <c r="E38" s="140"/>
      <c r="F38" s="113"/>
      <c r="G38" s="113"/>
      <c r="H38" s="113"/>
      <c r="I38" s="138"/>
      <c r="J38" s="137"/>
      <c r="K38" s="1002"/>
      <c r="L38" s="120"/>
    </row>
    <row r="39" spans="1:15" s="106" customFormat="1" ht="12" customHeight="1" x14ac:dyDescent="0.25">
      <c r="A39" s="1001"/>
      <c r="B39" s="139" t="s">
        <v>297</v>
      </c>
      <c r="C39" s="130"/>
      <c r="D39" s="999"/>
      <c r="E39" s="1003"/>
      <c r="F39" s="1003"/>
      <c r="G39" s="1003"/>
      <c r="H39" s="1003"/>
      <c r="I39" s="1003"/>
      <c r="J39" s="131"/>
      <c r="K39" s="1002"/>
      <c r="L39" s="105"/>
    </row>
    <row r="40" spans="1:15" s="106" customFormat="1" ht="12" customHeight="1" x14ac:dyDescent="0.25">
      <c r="A40" s="1001"/>
      <c r="B40" s="127" t="s">
        <v>750</v>
      </c>
      <c r="C40" s="130"/>
      <c r="D40" s="999"/>
      <c r="E40" s="1003"/>
      <c r="F40" s="1003"/>
      <c r="G40" s="1003"/>
      <c r="H40" s="1003"/>
      <c r="I40" s="1003"/>
      <c r="J40" s="131"/>
      <c r="K40" s="1002"/>
      <c r="L40" s="105"/>
    </row>
    <row r="41" spans="1:15" s="106" customFormat="1" ht="12" customHeight="1" x14ac:dyDescent="0.25">
      <c r="A41" s="1001"/>
      <c r="B41" s="127"/>
      <c r="C41" s="130"/>
      <c r="D41" s="999"/>
      <c r="E41" s="1003"/>
      <c r="F41" s="1003"/>
      <c r="G41" s="1003"/>
      <c r="H41" s="1003"/>
      <c r="I41" s="1003"/>
      <c r="J41" s="131"/>
      <c r="K41" s="1002"/>
      <c r="L41" s="105"/>
    </row>
    <row r="42" spans="1:15" s="106" customFormat="1" ht="12" customHeight="1" x14ac:dyDescent="0.25">
      <c r="A42" s="1001"/>
      <c r="B42" s="133"/>
      <c r="C42" s="999"/>
      <c r="D42" s="999"/>
      <c r="E42" s="1003"/>
      <c r="F42" s="1003"/>
      <c r="G42" s="1003"/>
      <c r="H42" s="1003"/>
      <c r="I42" s="1003"/>
      <c r="J42" s="134"/>
      <c r="K42" s="1002"/>
      <c r="L42" s="119"/>
    </row>
    <row r="43" spans="1:15" s="106" customFormat="1" ht="12" customHeight="1" x14ac:dyDescent="0.25">
      <c r="A43" s="125">
        <v>2.073</v>
      </c>
      <c r="B43" s="104" t="s">
        <v>751</v>
      </c>
      <c r="C43" s="999"/>
      <c r="D43" s="999"/>
      <c r="E43" s="1003"/>
      <c r="F43" s="1003"/>
      <c r="G43" s="1003"/>
      <c r="H43" s="1003"/>
      <c r="I43" s="1003"/>
      <c r="J43" s="134"/>
      <c r="K43" s="1002"/>
      <c r="L43" s="120"/>
    </row>
    <row r="44" spans="1:15" s="102" customFormat="1" ht="12" customHeight="1" x14ac:dyDescent="0.25">
      <c r="A44" s="1000"/>
      <c r="B44" s="819" t="s">
        <v>752</v>
      </c>
      <c r="C44" s="905"/>
      <c r="D44" s="123"/>
      <c r="G44" s="1343" t="s">
        <v>741</v>
      </c>
      <c r="H44" s="1343"/>
      <c r="I44" s="905"/>
      <c r="K44" s="1006"/>
      <c r="L44" s="105"/>
      <c r="M44" s="108"/>
      <c r="N44" s="114"/>
      <c r="O44" s="116"/>
    </row>
    <row r="45" spans="1:15" s="106" customFormat="1" ht="12" customHeight="1" x14ac:dyDescent="0.25">
      <c r="A45" s="1001"/>
      <c r="B45" s="905" t="s">
        <v>289</v>
      </c>
      <c r="C45" s="905" t="s">
        <v>510</v>
      </c>
      <c r="D45" s="905" t="s">
        <v>308</v>
      </c>
      <c r="E45" s="905" t="s">
        <v>742</v>
      </c>
      <c r="F45" s="905" t="s">
        <v>290</v>
      </c>
      <c r="G45" s="905" t="s">
        <v>285</v>
      </c>
      <c r="H45" s="905" t="s">
        <v>289</v>
      </c>
      <c r="I45" s="905" t="s">
        <v>743</v>
      </c>
      <c r="J45" s="905" t="s">
        <v>292</v>
      </c>
      <c r="K45" s="1006"/>
      <c r="L45" s="105"/>
      <c r="M45" s="108"/>
      <c r="N45" s="115"/>
      <c r="O45" s="115"/>
    </row>
    <row r="46" spans="1:15" s="106" customFormat="1" ht="12" customHeight="1" x14ac:dyDescent="0.25">
      <c r="A46" s="1001"/>
      <c r="B46" s="905" t="s">
        <v>293</v>
      </c>
      <c r="C46" s="905" t="s">
        <v>586</v>
      </c>
      <c r="D46" s="905" t="s">
        <v>510</v>
      </c>
      <c r="E46" s="905" t="s">
        <v>744</v>
      </c>
      <c r="F46" s="905" t="s">
        <v>294</v>
      </c>
      <c r="G46" s="1346" t="s">
        <v>745</v>
      </c>
      <c r="H46" s="1346"/>
      <c r="I46" s="905" t="s">
        <v>746</v>
      </c>
      <c r="J46" s="905" t="s">
        <v>296</v>
      </c>
      <c r="K46" s="1002"/>
      <c r="L46" s="102"/>
      <c r="M46" s="108"/>
      <c r="N46" s="115"/>
      <c r="O46" s="115"/>
    </row>
    <row r="47" spans="1:15" s="106" customFormat="1" ht="12" customHeight="1" x14ac:dyDescent="0.25">
      <c r="A47" s="1001"/>
      <c r="B47" s="109"/>
      <c r="C47" s="111"/>
      <c r="D47" s="110"/>
      <c r="E47" s="426"/>
      <c r="F47" s="426"/>
      <c r="G47" s="141"/>
      <c r="H47" s="109"/>
      <c r="I47" s="426"/>
      <c r="J47" s="109"/>
      <c r="K47" s="1002"/>
      <c r="L47" s="118">
        <f>(C47*D47)+(C48*D48)+(C49*D49)+(C50*D50)+(C51*D51)+(C52*D52)</f>
        <v>0</v>
      </c>
      <c r="M47" s="108"/>
      <c r="N47" s="115"/>
      <c r="O47" s="115"/>
    </row>
    <row r="48" spans="1:15" s="106" customFormat="1" ht="12" customHeight="1" x14ac:dyDescent="0.25">
      <c r="A48" s="1001"/>
      <c r="B48" s="109"/>
      <c r="C48" s="111"/>
      <c r="D48" s="110"/>
      <c r="E48" s="426"/>
      <c r="F48" s="426"/>
      <c r="G48" s="141"/>
      <c r="H48" s="109"/>
      <c r="I48" s="426"/>
      <c r="J48" s="109"/>
      <c r="K48" s="1002"/>
      <c r="L48" s="120"/>
      <c r="M48" s="113"/>
      <c r="N48" s="115"/>
      <c r="O48" s="115"/>
    </row>
    <row r="49" spans="1:15" s="106" customFormat="1" ht="12" customHeight="1" x14ac:dyDescent="0.25">
      <c r="A49" s="1001"/>
      <c r="B49" s="109"/>
      <c r="C49" s="111"/>
      <c r="D49" s="110"/>
      <c r="E49" s="426"/>
      <c r="F49" s="426"/>
      <c r="G49" s="141"/>
      <c r="H49" s="109"/>
      <c r="I49" s="426"/>
      <c r="J49" s="109"/>
      <c r="K49" s="1002"/>
      <c r="L49" s="120"/>
    </row>
    <row r="50" spans="1:15" s="106" customFormat="1" ht="12" customHeight="1" x14ac:dyDescent="0.25">
      <c r="B50" s="109"/>
      <c r="C50" s="111"/>
      <c r="D50" s="110"/>
      <c r="E50" s="426"/>
      <c r="F50" s="426"/>
      <c r="G50" s="141"/>
      <c r="H50" s="109"/>
      <c r="I50" s="426"/>
      <c r="J50" s="109"/>
      <c r="K50" s="1002"/>
      <c r="L50" s="120"/>
    </row>
    <row r="51" spans="1:15" s="106" customFormat="1" ht="12" customHeight="1" x14ac:dyDescent="0.25">
      <c r="A51" s="1001"/>
      <c r="B51" s="109"/>
      <c r="C51" s="111"/>
      <c r="D51" s="110"/>
      <c r="E51" s="426"/>
      <c r="F51" s="426"/>
      <c r="G51" s="141"/>
      <c r="H51" s="109"/>
      <c r="I51" s="426"/>
      <c r="J51" s="109"/>
      <c r="K51" s="1002"/>
      <c r="L51" s="120"/>
    </row>
    <row r="52" spans="1:15" s="106" customFormat="1" ht="12" customHeight="1" x14ac:dyDescent="0.25">
      <c r="B52" s="109"/>
      <c r="C52" s="111"/>
      <c r="D52" s="110"/>
      <c r="E52" s="426"/>
      <c r="F52" s="426"/>
      <c r="G52" s="141"/>
      <c r="H52" s="109"/>
      <c r="I52" s="426"/>
      <c r="J52" s="109"/>
      <c r="K52" s="1002"/>
      <c r="L52" s="120"/>
    </row>
    <row r="53" spans="1:15" s="106" customFormat="1" ht="12" customHeight="1" x14ac:dyDescent="0.25">
      <c r="B53" s="117" t="s">
        <v>736</v>
      </c>
      <c r="C53" s="137"/>
      <c r="D53" s="142"/>
      <c r="E53" s="140"/>
      <c r="F53" s="113"/>
      <c r="G53" s="113"/>
      <c r="H53" s="113"/>
      <c r="I53" s="138"/>
      <c r="J53" s="137"/>
      <c r="K53" s="1002"/>
      <c r="L53" s="120"/>
    </row>
    <row r="54" spans="1:15" s="106" customFormat="1" ht="12" customHeight="1" x14ac:dyDescent="0.25">
      <c r="A54" s="1001"/>
      <c r="B54" s="139" t="s">
        <v>297</v>
      </c>
      <c r="C54" s="130"/>
      <c r="D54" s="999"/>
      <c r="E54" s="1003"/>
      <c r="F54" s="1003"/>
      <c r="G54" s="1003"/>
      <c r="H54" s="1003"/>
      <c r="I54" s="1003"/>
      <c r="J54" s="131"/>
      <c r="K54" s="1002"/>
      <c r="L54" s="105"/>
    </row>
    <row r="55" spans="1:15" s="106" customFormat="1" ht="12" customHeight="1" x14ac:dyDescent="0.25">
      <c r="A55" s="1001"/>
      <c r="B55" s="127" t="s">
        <v>750</v>
      </c>
      <c r="C55" s="130"/>
      <c r="D55" s="999"/>
      <c r="E55" s="1003"/>
      <c r="F55" s="1003"/>
      <c r="G55" s="1003"/>
      <c r="H55" s="1003"/>
      <c r="I55" s="1003"/>
      <c r="J55" s="131"/>
      <c r="K55" s="1002"/>
      <c r="L55" s="105"/>
    </row>
    <row r="56" spans="1:15" s="106" customFormat="1" ht="12" customHeight="1" x14ac:dyDescent="0.25">
      <c r="A56" s="1001"/>
      <c r="C56" s="128"/>
      <c r="D56" s="999"/>
      <c r="E56" s="1003"/>
      <c r="F56" s="1003"/>
      <c r="G56" s="1003"/>
      <c r="H56" s="1003"/>
      <c r="I56" s="1003"/>
      <c r="J56" s="131"/>
      <c r="K56" s="1002"/>
      <c r="L56" s="105"/>
    </row>
    <row r="57" spans="1:15" s="106" customFormat="1" ht="12" customHeight="1" x14ac:dyDescent="0.25">
      <c r="A57" s="1001"/>
      <c r="B57" s="132"/>
      <c r="C57" s="130"/>
      <c r="D57" s="999"/>
      <c r="E57" s="1003"/>
      <c r="F57" s="1003"/>
      <c r="G57" s="1003"/>
      <c r="H57" s="1003"/>
      <c r="I57" s="1003"/>
      <c r="J57" s="131"/>
      <c r="K57" s="1002"/>
      <c r="L57" s="105"/>
    </row>
    <row r="58" spans="1:15" s="106" customFormat="1" ht="12" customHeight="1" x14ac:dyDescent="0.25">
      <c r="A58" s="125">
        <v>2.0739999999999998</v>
      </c>
      <c r="B58" s="104" t="s">
        <v>43</v>
      </c>
      <c r="C58" s="999"/>
      <c r="D58" s="999"/>
      <c r="E58" s="1003"/>
      <c r="F58" s="1003"/>
      <c r="G58" s="1003"/>
      <c r="H58" s="1003"/>
      <c r="I58" s="905"/>
      <c r="J58" s="905"/>
      <c r="K58" s="1002"/>
      <c r="L58" s="120"/>
    </row>
    <row r="59" spans="1:15" s="102" customFormat="1" ht="12" customHeight="1" x14ac:dyDescent="0.25">
      <c r="A59" s="1000"/>
      <c r="B59" s="819" t="s">
        <v>753</v>
      </c>
      <c r="C59" s="905"/>
      <c r="D59" s="123"/>
      <c r="G59" s="1343" t="s">
        <v>741</v>
      </c>
      <c r="H59" s="1343"/>
      <c r="I59" s="905"/>
      <c r="K59" s="1006"/>
      <c r="L59" s="105"/>
      <c r="M59" s="108"/>
      <c r="N59" s="114"/>
      <c r="O59" s="116"/>
    </row>
    <row r="60" spans="1:15" s="106" customFormat="1" ht="12" customHeight="1" x14ac:dyDescent="0.25">
      <c r="A60" s="1001"/>
      <c r="B60" s="905" t="s">
        <v>289</v>
      </c>
      <c r="C60" s="905" t="s">
        <v>510</v>
      </c>
      <c r="D60" s="905" t="s">
        <v>308</v>
      </c>
      <c r="E60" s="905" t="s">
        <v>742</v>
      </c>
      <c r="F60" s="905" t="s">
        <v>290</v>
      </c>
      <c r="G60" s="905" t="s">
        <v>285</v>
      </c>
      <c r="H60" s="905" t="s">
        <v>289</v>
      </c>
      <c r="I60" s="905" t="s">
        <v>743</v>
      </c>
      <c r="J60" s="905" t="s">
        <v>292</v>
      </c>
      <c r="K60" s="1006"/>
      <c r="L60" s="105"/>
      <c r="M60" s="108"/>
      <c r="N60" s="115"/>
      <c r="O60" s="115"/>
    </row>
    <row r="61" spans="1:15" s="106" customFormat="1" ht="12" customHeight="1" x14ac:dyDescent="0.25">
      <c r="A61" s="1001"/>
      <c r="B61" s="905" t="s">
        <v>293</v>
      </c>
      <c r="C61" s="905" t="s">
        <v>586</v>
      </c>
      <c r="D61" s="905" t="s">
        <v>510</v>
      </c>
      <c r="E61" s="905" t="s">
        <v>744</v>
      </c>
      <c r="F61" s="905" t="s">
        <v>294</v>
      </c>
      <c r="G61" s="1346" t="s">
        <v>745</v>
      </c>
      <c r="H61" s="1346"/>
      <c r="I61" s="905" t="s">
        <v>746</v>
      </c>
      <c r="J61" s="905" t="s">
        <v>296</v>
      </c>
      <c r="K61" s="1002"/>
      <c r="L61" s="102"/>
      <c r="M61" s="108"/>
      <c r="N61" s="115"/>
      <c r="O61" s="115"/>
    </row>
    <row r="62" spans="1:15" s="106" customFormat="1" ht="12" customHeight="1" x14ac:dyDescent="0.25">
      <c r="A62" s="1001"/>
      <c r="B62" s="109"/>
      <c r="C62" s="111"/>
      <c r="D62" s="110"/>
      <c r="E62" s="426"/>
      <c r="F62" s="426"/>
      <c r="G62" s="141"/>
      <c r="H62" s="109"/>
      <c r="I62" s="426"/>
      <c r="J62" s="109"/>
      <c r="K62" s="1002"/>
      <c r="L62" s="118">
        <f>(C62*D62)+(C63*D63)+(C64*D64)+(C65*D65)+(C66*D66)+(C67*D67)</f>
        <v>0</v>
      </c>
      <c r="M62" s="108"/>
      <c r="N62" s="115"/>
      <c r="O62" s="115"/>
    </row>
    <row r="63" spans="1:15" s="106" customFormat="1" ht="12" customHeight="1" x14ac:dyDescent="0.25">
      <c r="A63" s="1001"/>
      <c r="B63" s="109"/>
      <c r="C63" s="111"/>
      <c r="D63" s="110"/>
      <c r="E63" s="426"/>
      <c r="F63" s="426"/>
      <c r="G63" s="141"/>
      <c r="H63" s="109"/>
      <c r="I63" s="426"/>
      <c r="J63" s="109"/>
      <c r="K63" s="1002"/>
      <c r="L63" s="120"/>
      <c r="M63" s="113"/>
      <c r="N63" s="115"/>
      <c r="O63" s="115"/>
    </row>
    <row r="64" spans="1:15" s="106" customFormat="1" ht="12" customHeight="1" x14ac:dyDescent="0.25">
      <c r="A64" s="1001"/>
      <c r="B64" s="109"/>
      <c r="C64" s="111"/>
      <c r="D64" s="110"/>
      <c r="E64" s="426"/>
      <c r="F64" s="426"/>
      <c r="G64" s="141"/>
      <c r="H64" s="109"/>
      <c r="I64" s="426"/>
      <c r="J64" s="109"/>
      <c r="K64" s="1002"/>
      <c r="L64" s="120"/>
    </row>
    <row r="65" spans="1:12" s="106" customFormat="1" ht="12" customHeight="1" x14ac:dyDescent="0.25">
      <c r="B65" s="109"/>
      <c r="C65" s="111"/>
      <c r="D65" s="110"/>
      <c r="E65" s="426"/>
      <c r="F65" s="426"/>
      <c r="G65" s="141"/>
      <c r="H65" s="109"/>
      <c r="I65" s="426"/>
      <c r="J65" s="109"/>
      <c r="K65" s="1002"/>
      <c r="L65" s="120"/>
    </row>
    <row r="66" spans="1:12" s="106" customFormat="1" ht="12" customHeight="1" x14ac:dyDescent="0.25">
      <c r="A66" s="1001"/>
      <c r="B66" s="109"/>
      <c r="C66" s="111"/>
      <c r="D66" s="110"/>
      <c r="E66" s="426"/>
      <c r="F66" s="426"/>
      <c r="G66" s="141"/>
      <c r="H66" s="109"/>
      <c r="I66" s="426"/>
      <c r="J66" s="109"/>
      <c r="K66" s="1002"/>
      <c r="L66" s="120"/>
    </row>
    <row r="67" spans="1:12" s="106" customFormat="1" ht="12" customHeight="1" x14ac:dyDescent="0.25">
      <c r="B67" s="109"/>
      <c r="C67" s="111"/>
      <c r="D67" s="110"/>
      <c r="E67" s="426"/>
      <c r="F67" s="426"/>
      <c r="G67" s="141"/>
      <c r="H67" s="109"/>
      <c r="I67" s="426"/>
      <c r="J67" s="109"/>
      <c r="K67" s="1002"/>
      <c r="L67" s="120"/>
    </row>
    <row r="68" spans="1:12" s="106" customFormat="1" ht="12" customHeight="1" x14ac:dyDescent="0.25">
      <c r="B68" s="117" t="s">
        <v>736</v>
      </c>
      <c r="C68" s="137"/>
      <c r="D68" s="142"/>
      <c r="E68" s="140"/>
      <c r="F68" s="113"/>
      <c r="G68" s="113"/>
      <c r="H68" s="113"/>
      <c r="I68" s="138"/>
      <c r="J68" s="137"/>
      <c r="K68" s="1002"/>
      <c r="L68" s="120"/>
    </row>
    <row r="69" spans="1:12" s="106" customFormat="1" ht="12" customHeight="1" x14ac:dyDescent="0.25">
      <c r="A69" s="1001"/>
      <c r="B69" s="139" t="s">
        <v>297</v>
      </c>
      <c r="C69" s="130"/>
      <c r="D69" s="999"/>
      <c r="E69" s="1003"/>
      <c r="F69" s="1003"/>
      <c r="G69" s="1003"/>
      <c r="H69" s="1003"/>
      <c r="I69" s="1003"/>
      <c r="J69" s="131"/>
      <c r="K69" s="1002"/>
      <c r="L69" s="105"/>
    </row>
    <row r="70" spans="1:12" s="106" customFormat="1" ht="12" customHeight="1" x14ac:dyDescent="0.25">
      <c r="A70" s="1001"/>
      <c r="C70" s="999"/>
      <c r="D70" s="999"/>
      <c r="E70" s="137"/>
      <c r="F70" s="113"/>
      <c r="G70" s="113"/>
      <c r="H70" s="113"/>
      <c r="I70" s="138"/>
      <c r="J70" s="137"/>
      <c r="K70" s="1002"/>
      <c r="L70" s="120"/>
    </row>
    <row r="71" spans="1:12" s="106" customFormat="1" ht="12" customHeight="1" x14ac:dyDescent="0.25">
      <c r="A71" s="1001"/>
      <c r="B71" s="127"/>
      <c r="C71" s="999"/>
      <c r="D71" s="999"/>
      <c r="E71" s="1003"/>
      <c r="F71" s="1003"/>
      <c r="G71" s="1003"/>
      <c r="H71" s="1003"/>
      <c r="I71" s="1003"/>
      <c r="J71" s="131"/>
      <c r="K71" s="1002"/>
      <c r="L71" s="105"/>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4" orientation="portrait" r:id="rId1"/>
  <headerFooter alignWithMargins="0">
    <oddFooter>&amp;L&amp;8DWM/UST - Claim 8/1/2020&amp;R&amp;8(See also 2020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indexed="60"/>
    <pageSetUpPr fitToPage="1"/>
  </sheetPr>
  <dimension ref="A1:O74"/>
  <sheetViews>
    <sheetView topLeftCell="A31"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0.42578125" style="5" customWidth="1"/>
    <col min="4" max="4" width="11.140625" style="5" customWidth="1"/>
    <col min="5" max="5" width="12.7109375" style="5" customWidth="1"/>
    <col min="6" max="6" width="11.5703125" style="5" customWidth="1"/>
    <col min="7" max="7" width="7.5703125" style="5" customWidth="1"/>
    <col min="8" max="8" width="9.7109375" style="5" customWidth="1"/>
    <col min="9" max="9" width="9.42578125" style="5" customWidth="1"/>
    <col min="10" max="10" width="10.7109375" style="5" customWidth="1"/>
    <col min="11" max="11" width="0.85546875" style="5" customWidth="1"/>
    <col min="12" max="12" width="12.7109375" style="5" customWidth="1"/>
    <col min="14" max="14" width="7.42578125" bestFit="1" customWidth="1"/>
  </cols>
  <sheetData>
    <row r="1" spans="1:15" ht="15.75" x14ac:dyDescent="0.25">
      <c r="A1" s="97" t="s">
        <v>754</v>
      </c>
      <c r="B1" s="121"/>
      <c r="C1" s="121"/>
      <c r="D1" s="121"/>
      <c r="E1" s="121"/>
      <c r="F1" s="121"/>
      <c r="G1" s="121"/>
      <c r="H1" s="121"/>
      <c r="I1" s="121"/>
      <c r="J1" s="121"/>
      <c r="K1" s="121"/>
      <c r="L1" s="121"/>
    </row>
    <row r="2" spans="1:15" ht="6.75" customHeight="1" x14ac:dyDescent="0.2"/>
    <row r="3" spans="1:15" s="102" customFormat="1" ht="15" customHeight="1" x14ac:dyDescent="0.25">
      <c r="A3" s="122" t="s">
        <v>2</v>
      </c>
      <c r="B3" s="123"/>
      <c r="C3" s="770"/>
      <c r="D3" s="99"/>
      <c r="E3" s="771" t="str">
        <f>IF('Cost Summary Forms'!E3&gt;0,'Cost Summary Forms'!E3,"")</f>
        <v/>
      </c>
      <c r="F3" s="99"/>
      <c r="G3" s="99"/>
      <c r="H3" s="99"/>
      <c r="I3" s="100"/>
      <c r="J3" s="123"/>
      <c r="K3" s="124" t="s">
        <v>1</v>
      </c>
      <c r="L3" s="771" t="str">
        <f>IF('Cost Summary Forms'!J1&gt;0,'Cost Summary Forms'!J1,"")</f>
        <v/>
      </c>
      <c r="N3" s="101"/>
    </row>
    <row r="4" spans="1:15" ht="6" customHeight="1" x14ac:dyDescent="0.2">
      <c r="J4" s="32"/>
      <c r="K4" s="32"/>
    </row>
    <row r="5" spans="1:15" ht="6" customHeight="1" x14ac:dyDescent="0.2"/>
    <row r="6" spans="1:15" ht="19.5" customHeight="1" x14ac:dyDescent="0.2">
      <c r="A6" s="143" t="s">
        <v>755</v>
      </c>
      <c r="L6" s="144" t="s">
        <v>285</v>
      </c>
    </row>
    <row r="7" spans="1:15" s="106" customFormat="1" ht="15" x14ac:dyDescent="0.25">
      <c r="A7" s="125">
        <v>2.0819999999999999</v>
      </c>
      <c r="B7" s="104" t="s">
        <v>756</v>
      </c>
      <c r="C7" s="999"/>
      <c r="D7" s="999"/>
      <c r="E7" s="126"/>
      <c r="F7" s="126"/>
      <c r="G7" s="126"/>
      <c r="H7" s="126"/>
      <c r="I7" s="905"/>
      <c r="J7" s="905"/>
      <c r="K7" s="126"/>
      <c r="L7" s="144" t="s">
        <v>287</v>
      </c>
      <c r="M7" s="108"/>
      <c r="N7" s="114"/>
      <c r="O7" s="115"/>
    </row>
    <row r="8" spans="1:15" s="102" customFormat="1" ht="12" customHeight="1" x14ac:dyDescent="0.25">
      <c r="A8" s="1000"/>
      <c r="B8" s="819" t="s">
        <v>757</v>
      </c>
      <c r="C8" s="905"/>
      <c r="D8" s="123"/>
      <c r="G8" s="1343" t="s">
        <v>741</v>
      </c>
      <c r="H8" s="1343"/>
      <c r="I8" s="905"/>
      <c r="K8" s="1006"/>
      <c r="L8" s="105"/>
      <c r="M8" s="108"/>
      <c r="N8" s="114"/>
      <c r="O8" s="116"/>
    </row>
    <row r="9" spans="1:15" s="106" customFormat="1" ht="12" customHeight="1" x14ac:dyDescent="0.25">
      <c r="A9" s="1001"/>
      <c r="C9" s="905" t="s">
        <v>289</v>
      </c>
      <c r="D9" s="905" t="s">
        <v>758</v>
      </c>
      <c r="E9" s="905" t="s">
        <v>759</v>
      </c>
      <c r="F9" s="905" t="s">
        <v>290</v>
      </c>
      <c r="G9" s="905" t="s">
        <v>285</v>
      </c>
      <c r="H9" s="905" t="s">
        <v>289</v>
      </c>
      <c r="I9" s="905" t="s">
        <v>743</v>
      </c>
      <c r="J9" s="905" t="s">
        <v>292</v>
      </c>
      <c r="K9" s="1006"/>
      <c r="L9" s="105"/>
      <c r="M9" s="108"/>
      <c r="N9" s="115"/>
      <c r="O9" s="115"/>
    </row>
    <row r="10" spans="1:15" s="106" customFormat="1" ht="12" customHeight="1" x14ac:dyDescent="0.25">
      <c r="A10" s="1001"/>
      <c r="C10" s="905" t="s">
        <v>293</v>
      </c>
      <c r="D10" s="905" t="s">
        <v>760</v>
      </c>
      <c r="E10" s="905" t="s">
        <v>761</v>
      </c>
      <c r="F10" s="905" t="s">
        <v>294</v>
      </c>
      <c r="G10" s="1346" t="s">
        <v>745</v>
      </c>
      <c r="H10" s="1346"/>
      <c r="I10" s="905" t="s">
        <v>746</v>
      </c>
      <c r="J10" s="905" t="s">
        <v>296</v>
      </c>
      <c r="K10" s="1002"/>
      <c r="L10" s="102"/>
      <c r="M10" s="108"/>
      <c r="N10" s="115"/>
      <c r="O10" s="115"/>
    </row>
    <row r="11" spans="1:15" s="106" customFormat="1" ht="12" customHeight="1" x14ac:dyDescent="0.25">
      <c r="A11" s="1001"/>
      <c r="B11" s="233" t="s">
        <v>762</v>
      </c>
      <c r="C11" s="109"/>
      <c r="D11" s="111"/>
      <c r="E11" s="110"/>
      <c r="F11" s="426"/>
      <c r="G11" s="141"/>
      <c r="H11" s="109"/>
      <c r="I11" s="112"/>
      <c r="J11" s="109"/>
      <c r="K11" s="1002"/>
      <c r="L11" s="118">
        <f>(D11*E11)+(D12*E12)+(D13*E13)+(D14*E14)</f>
        <v>0</v>
      </c>
      <c r="M11" s="108"/>
      <c r="N11" s="115"/>
      <c r="O11" s="115"/>
    </row>
    <row r="12" spans="1:15" s="106" customFormat="1" ht="12" customHeight="1" x14ac:dyDescent="0.25">
      <c r="A12" s="1001"/>
      <c r="B12" s="233" t="s">
        <v>763</v>
      </c>
      <c r="C12" s="109"/>
      <c r="D12" s="111"/>
      <c r="E12" s="110"/>
      <c r="F12" s="426"/>
      <c r="G12" s="141"/>
      <c r="H12" s="109"/>
      <c r="I12" s="112"/>
      <c r="J12" s="109"/>
      <c r="K12" s="1002"/>
      <c r="L12" s="120"/>
      <c r="M12" s="113"/>
      <c r="N12" s="115"/>
      <c r="O12" s="115"/>
    </row>
    <row r="13" spans="1:15" s="106" customFormat="1" ht="12" customHeight="1" x14ac:dyDescent="0.25">
      <c r="A13" s="1001"/>
      <c r="B13" s="233" t="s">
        <v>764</v>
      </c>
      <c r="C13" s="109"/>
      <c r="D13" s="111"/>
      <c r="E13" s="110"/>
      <c r="F13" s="426"/>
      <c r="G13" s="141"/>
      <c r="H13" s="109"/>
      <c r="I13" s="112"/>
      <c r="J13" s="109"/>
      <c r="K13" s="1002"/>
      <c r="L13" s="120"/>
    </row>
    <row r="14" spans="1:15" s="106" customFormat="1" ht="12" customHeight="1" x14ac:dyDescent="0.25">
      <c r="B14" s="233" t="s">
        <v>765</v>
      </c>
      <c r="C14" s="109"/>
      <c r="D14" s="111"/>
      <c r="E14" s="110"/>
      <c r="F14" s="426"/>
      <c r="G14" s="141"/>
      <c r="H14" s="109"/>
      <c r="I14" s="112"/>
      <c r="J14" s="109"/>
      <c r="K14" s="1002"/>
      <c r="L14" s="120"/>
    </row>
    <row r="15" spans="1:15" s="106" customFormat="1" ht="12" customHeight="1" x14ac:dyDescent="0.25">
      <c r="B15" s="117" t="s">
        <v>736</v>
      </c>
      <c r="C15" s="137"/>
      <c r="D15" s="142"/>
      <c r="E15" s="140"/>
      <c r="F15" s="113"/>
      <c r="G15" s="113"/>
      <c r="H15" s="113"/>
      <c r="I15" s="138"/>
      <c r="J15" s="137"/>
      <c r="K15" s="1002"/>
      <c r="L15" s="120"/>
    </row>
    <row r="16" spans="1:15" s="106" customFormat="1" ht="12" customHeight="1" x14ac:dyDescent="0.25">
      <c r="A16" s="1001"/>
      <c r="B16" s="139" t="s">
        <v>766</v>
      </c>
      <c r="C16" s="130"/>
      <c r="D16" s="999"/>
      <c r="E16" s="1003"/>
      <c r="F16" s="1003"/>
      <c r="G16" s="1003"/>
      <c r="H16" s="1003"/>
      <c r="I16" s="1003"/>
      <c r="J16" s="131"/>
      <c r="K16" s="1002"/>
      <c r="L16" s="105"/>
    </row>
    <row r="17" spans="1:15" s="106" customFormat="1" ht="12" customHeight="1" x14ac:dyDescent="0.25">
      <c r="A17" s="1001"/>
      <c r="B17" s="127" t="s">
        <v>767</v>
      </c>
      <c r="C17" s="130"/>
      <c r="D17" s="999"/>
      <c r="E17" s="1003"/>
      <c r="F17" s="1003"/>
      <c r="G17" s="1003"/>
      <c r="H17" s="1003"/>
      <c r="I17" s="1003"/>
      <c r="J17" s="131"/>
      <c r="K17" s="1002"/>
      <c r="L17" s="105"/>
    </row>
    <row r="18" spans="1:15" s="106" customFormat="1" ht="12" customHeight="1" x14ac:dyDescent="0.25">
      <c r="A18" s="1001"/>
      <c r="B18" s="139"/>
      <c r="C18" s="999"/>
      <c r="D18" s="999"/>
      <c r="E18" s="1003"/>
      <c r="F18" s="1003"/>
      <c r="G18" s="1003"/>
      <c r="H18" s="1003"/>
      <c r="I18" s="1003"/>
      <c r="J18" s="131"/>
      <c r="K18" s="1002"/>
      <c r="L18" s="105"/>
    </row>
    <row r="19" spans="1:15" s="106" customFormat="1" ht="12" customHeight="1" x14ac:dyDescent="0.25">
      <c r="A19" s="1001"/>
      <c r="B19" s="133"/>
      <c r="C19" s="999"/>
      <c r="D19" s="999"/>
      <c r="E19" s="1003"/>
      <c r="F19" s="1003"/>
      <c r="G19" s="1003"/>
      <c r="H19" s="1003"/>
      <c r="I19" s="1003"/>
      <c r="J19" s="134"/>
      <c r="K19" s="1002"/>
      <c r="L19" s="105"/>
    </row>
    <row r="20" spans="1:15" s="106" customFormat="1" ht="12" customHeight="1" x14ac:dyDescent="0.25">
      <c r="A20" s="125">
        <v>2.0840000000000001</v>
      </c>
      <c r="B20" s="104" t="s">
        <v>768</v>
      </c>
      <c r="C20" s="999"/>
      <c r="D20" s="999"/>
      <c r="E20" s="1003"/>
      <c r="F20" s="1003"/>
      <c r="G20" s="1343"/>
      <c r="H20" s="1343"/>
      <c r="I20" s="1003"/>
      <c r="J20" s="134"/>
      <c r="K20" s="1002"/>
      <c r="L20" s="126"/>
    </row>
    <row r="21" spans="1:15" s="102" customFormat="1" ht="12" customHeight="1" x14ac:dyDescent="0.25">
      <c r="A21" s="1000"/>
      <c r="B21" s="819" t="s">
        <v>769</v>
      </c>
      <c r="C21" s="905"/>
      <c r="D21" s="123"/>
      <c r="G21" s="1343" t="s">
        <v>741</v>
      </c>
      <c r="H21" s="1343"/>
      <c r="I21" s="905"/>
      <c r="K21" s="1006"/>
      <c r="L21" s="105"/>
      <c r="M21" s="108"/>
      <c r="N21" s="114"/>
      <c r="O21" s="116"/>
    </row>
    <row r="22" spans="1:15" s="106" customFormat="1" ht="12" customHeight="1" x14ac:dyDescent="0.25">
      <c r="A22" s="1001"/>
      <c r="C22" s="905" t="s">
        <v>289</v>
      </c>
      <c r="D22" s="905" t="s">
        <v>16</v>
      </c>
      <c r="E22" s="905" t="s">
        <v>770</v>
      </c>
      <c r="F22" s="905" t="s">
        <v>771</v>
      </c>
      <c r="G22" s="905" t="s">
        <v>285</v>
      </c>
      <c r="H22" s="905" t="s">
        <v>289</v>
      </c>
      <c r="I22" s="905" t="s">
        <v>743</v>
      </c>
      <c r="J22" s="905" t="s">
        <v>292</v>
      </c>
      <c r="K22" s="1006"/>
      <c r="L22" s="105"/>
      <c r="M22" s="108"/>
      <c r="N22" s="115"/>
      <c r="O22" s="115"/>
    </row>
    <row r="23" spans="1:15" s="106" customFormat="1" ht="12" customHeight="1" x14ac:dyDescent="0.25">
      <c r="A23" s="1001"/>
      <c r="C23" s="905" t="s">
        <v>293</v>
      </c>
      <c r="D23" s="905" t="s">
        <v>48</v>
      </c>
      <c r="E23" s="905" t="s">
        <v>772</v>
      </c>
      <c r="F23" s="905" t="s">
        <v>294</v>
      </c>
      <c r="G23" s="1346" t="s">
        <v>745</v>
      </c>
      <c r="H23" s="1346"/>
      <c r="I23" s="905" t="s">
        <v>746</v>
      </c>
      <c r="J23" s="905" t="s">
        <v>296</v>
      </c>
      <c r="K23" s="1002"/>
      <c r="L23" s="102"/>
      <c r="M23" s="108"/>
      <c r="N23" s="115"/>
      <c r="O23" s="115"/>
    </row>
    <row r="24" spans="1:15" s="106" customFormat="1" ht="12" customHeight="1" x14ac:dyDescent="0.25">
      <c r="A24" s="1001"/>
      <c r="B24" s="233" t="s">
        <v>762</v>
      </c>
      <c r="C24" s="109"/>
      <c r="D24" s="110"/>
      <c r="E24" s="426"/>
      <c r="F24" s="426"/>
      <c r="G24" s="141"/>
      <c r="H24" s="109"/>
      <c r="I24" s="112"/>
      <c r="J24" s="109"/>
      <c r="K24" s="1002"/>
      <c r="L24" s="118">
        <f>SUM(D24:D27)</f>
        <v>0</v>
      </c>
      <c r="M24" s="108"/>
      <c r="N24" s="115"/>
      <c r="O24" s="115"/>
    </row>
    <row r="25" spans="1:15" s="106" customFormat="1" ht="12" customHeight="1" x14ac:dyDescent="0.25">
      <c r="A25" s="1001"/>
      <c r="B25" s="233" t="s">
        <v>763</v>
      </c>
      <c r="C25" s="109"/>
      <c r="D25" s="110"/>
      <c r="E25" s="426"/>
      <c r="F25" s="426"/>
      <c r="G25" s="141"/>
      <c r="H25" s="109"/>
      <c r="I25" s="112"/>
      <c r="J25" s="109"/>
      <c r="K25" s="1002"/>
      <c r="L25" s="120"/>
      <c r="M25" s="113"/>
      <c r="N25" s="115"/>
      <c r="O25" s="115"/>
    </row>
    <row r="26" spans="1:15" s="106" customFormat="1" ht="12" customHeight="1" x14ac:dyDescent="0.25">
      <c r="A26" s="1001"/>
      <c r="B26" s="233" t="s">
        <v>764</v>
      </c>
      <c r="C26" s="109"/>
      <c r="D26" s="110"/>
      <c r="E26" s="426"/>
      <c r="F26" s="426"/>
      <c r="G26" s="141"/>
      <c r="H26" s="109"/>
      <c r="I26" s="112"/>
      <c r="J26" s="109"/>
      <c r="K26" s="1002"/>
      <c r="L26" s="120"/>
    </row>
    <row r="27" spans="1:15" s="106" customFormat="1" ht="12" customHeight="1" x14ac:dyDescent="0.25">
      <c r="B27" s="233" t="s">
        <v>765</v>
      </c>
      <c r="C27" s="109"/>
      <c r="D27" s="110"/>
      <c r="E27" s="426"/>
      <c r="F27" s="426"/>
      <c r="G27" s="141"/>
      <c r="H27" s="109"/>
      <c r="I27" s="112"/>
      <c r="J27" s="109"/>
      <c r="K27" s="1002"/>
      <c r="L27" s="120"/>
    </row>
    <row r="28" spans="1:15" s="106" customFormat="1" ht="12" customHeight="1" x14ac:dyDescent="0.25">
      <c r="B28" s="117" t="s">
        <v>736</v>
      </c>
      <c r="C28" s="137"/>
      <c r="D28" s="142"/>
      <c r="E28" s="140"/>
      <c r="F28" s="113"/>
      <c r="G28" s="113"/>
      <c r="H28" s="113"/>
      <c r="I28" s="138"/>
      <c r="J28" s="137"/>
      <c r="K28" s="1002"/>
      <c r="L28" s="120"/>
    </row>
    <row r="29" spans="1:15" s="106" customFormat="1" ht="12" customHeight="1" x14ac:dyDescent="0.25">
      <c r="A29" s="1001"/>
      <c r="B29" s="139" t="s">
        <v>773</v>
      </c>
      <c r="C29" s="130"/>
      <c r="D29" s="999"/>
      <c r="E29" s="1003"/>
      <c r="F29" s="1003"/>
      <c r="G29" s="1003"/>
      <c r="H29" s="1003"/>
      <c r="I29" s="1003"/>
      <c r="J29" s="131"/>
      <c r="K29" s="1002"/>
      <c r="L29" s="105"/>
    </row>
    <row r="30" spans="1:15" s="106" customFormat="1" ht="12" customHeight="1" x14ac:dyDescent="0.25">
      <c r="A30" s="1001"/>
      <c r="B30" s="139" t="s">
        <v>766</v>
      </c>
      <c r="C30" s="130"/>
      <c r="D30" s="999"/>
      <c r="E30" s="1003"/>
      <c r="F30" s="1003"/>
      <c r="G30" s="1003"/>
      <c r="H30" s="1003"/>
      <c r="I30" s="1003"/>
      <c r="J30" s="131"/>
      <c r="K30" s="1002"/>
      <c r="L30" s="105"/>
    </row>
    <row r="31" spans="1:15" s="106" customFormat="1" ht="12" customHeight="1" x14ac:dyDescent="0.25">
      <c r="A31" s="1001"/>
      <c r="B31" s="127" t="s">
        <v>774</v>
      </c>
      <c r="C31" s="130"/>
      <c r="D31" s="999"/>
      <c r="E31" s="1003"/>
      <c r="F31" s="1003"/>
      <c r="G31" s="1003"/>
      <c r="H31" s="1003"/>
      <c r="I31" s="1003"/>
      <c r="J31" s="131"/>
      <c r="K31" s="1002"/>
      <c r="L31" s="105"/>
    </row>
    <row r="32" spans="1:15" s="106" customFormat="1" ht="12" customHeight="1" x14ac:dyDescent="0.25">
      <c r="A32" s="1001"/>
      <c r="B32" s="127"/>
      <c r="C32" s="130"/>
      <c r="D32" s="999"/>
      <c r="E32" s="1003"/>
      <c r="F32" s="1003"/>
      <c r="G32" s="1003"/>
      <c r="H32" s="1003"/>
      <c r="I32" s="1003"/>
      <c r="J32" s="131"/>
      <c r="K32" s="1002"/>
      <c r="L32" s="105"/>
    </row>
    <row r="33" spans="1:15" s="106" customFormat="1" ht="10.5" customHeight="1" x14ac:dyDescent="0.25">
      <c r="A33" s="1001"/>
      <c r="C33" s="999"/>
      <c r="D33" s="999"/>
      <c r="E33" s="1003"/>
      <c r="F33" s="1003"/>
      <c r="G33" s="1003"/>
      <c r="H33" s="1003"/>
      <c r="I33" s="1003"/>
      <c r="J33" s="134"/>
      <c r="K33" s="1002"/>
      <c r="L33" s="119"/>
    </row>
    <row r="34" spans="1:15" s="106" customFormat="1" ht="13.5" customHeight="1" x14ac:dyDescent="0.25">
      <c r="A34" s="125">
        <v>2.085</v>
      </c>
      <c r="B34" s="104" t="s">
        <v>775</v>
      </c>
      <c r="C34" s="999"/>
      <c r="D34" s="999"/>
      <c r="E34" s="1003"/>
      <c r="F34" s="1003"/>
      <c r="G34" s="1003"/>
      <c r="H34" s="1003"/>
      <c r="I34" s="1003"/>
      <c r="J34" s="134"/>
      <c r="K34" s="1002"/>
      <c r="L34" s="120"/>
    </row>
    <row r="35" spans="1:15" s="102" customFormat="1" ht="12" customHeight="1" x14ac:dyDescent="0.25">
      <c r="A35" s="1000"/>
      <c r="B35" s="819" t="s">
        <v>776</v>
      </c>
      <c r="C35" s="905"/>
      <c r="D35" s="123"/>
      <c r="E35" s="905"/>
      <c r="G35" s="1343" t="s">
        <v>741</v>
      </c>
      <c r="H35" s="1343"/>
      <c r="I35" s="905"/>
      <c r="K35" s="1006"/>
      <c r="L35" s="105"/>
      <c r="M35" s="108"/>
      <c r="N35" s="114"/>
      <c r="O35" s="116"/>
    </row>
    <row r="36" spans="1:15" s="106" customFormat="1" ht="12" customHeight="1" x14ac:dyDescent="0.25">
      <c r="A36" s="1001"/>
      <c r="C36" s="905" t="s">
        <v>289</v>
      </c>
      <c r="D36" s="905" t="s">
        <v>777</v>
      </c>
      <c r="E36" s="905" t="s">
        <v>778</v>
      </c>
      <c r="F36" s="905" t="s">
        <v>778</v>
      </c>
      <c r="G36" s="905" t="s">
        <v>285</v>
      </c>
      <c r="H36" s="905" t="s">
        <v>289</v>
      </c>
      <c r="I36" s="905" t="s">
        <v>743</v>
      </c>
      <c r="J36" s="905" t="s">
        <v>292</v>
      </c>
      <c r="K36" s="1006"/>
      <c r="L36" s="105"/>
      <c r="M36" s="108"/>
      <c r="N36" s="115"/>
      <c r="O36" s="115"/>
    </row>
    <row r="37" spans="1:15" s="106" customFormat="1" ht="12" customHeight="1" x14ac:dyDescent="0.25">
      <c r="A37" s="1001"/>
      <c r="C37" s="905" t="s">
        <v>779</v>
      </c>
      <c r="D37" s="905" t="s">
        <v>780</v>
      </c>
      <c r="E37" s="905" t="s">
        <v>772</v>
      </c>
      <c r="F37" s="905" t="s">
        <v>294</v>
      </c>
      <c r="G37" s="1346" t="s">
        <v>745</v>
      </c>
      <c r="H37" s="1346"/>
      <c r="I37" s="905" t="s">
        <v>746</v>
      </c>
      <c r="J37" s="905" t="s">
        <v>296</v>
      </c>
      <c r="K37" s="1002"/>
      <c r="L37" s="102"/>
      <c r="M37" s="108"/>
      <c r="N37" s="115"/>
      <c r="O37" s="115"/>
    </row>
    <row r="38" spans="1:15" s="106" customFormat="1" ht="12" customHeight="1" x14ac:dyDescent="0.25">
      <c r="A38" s="1001"/>
      <c r="B38" s="233" t="s">
        <v>762</v>
      </c>
      <c r="C38" s="109"/>
      <c r="D38" s="110"/>
      <c r="E38" s="426"/>
      <c r="F38" s="426"/>
      <c r="G38" s="141"/>
      <c r="H38" s="109"/>
      <c r="I38" s="112"/>
      <c r="J38" s="109"/>
      <c r="K38" s="1002"/>
      <c r="L38" s="118">
        <f>SUM(D38:D41)</f>
        <v>0</v>
      </c>
      <c r="M38" s="108"/>
      <c r="N38" s="115"/>
      <c r="O38" s="115"/>
    </row>
    <row r="39" spans="1:15" s="106" customFormat="1" ht="12" customHeight="1" x14ac:dyDescent="0.25">
      <c r="A39" s="1001"/>
      <c r="B39" s="233" t="s">
        <v>763</v>
      </c>
      <c r="C39" s="109"/>
      <c r="D39" s="110"/>
      <c r="E39" s="426"/>
      <c r="F39" s="426"/>
      <c r="G39" s="141"/>
      <c r="H39" s="109"/>
      <c r="I39" s="112"/>
      <c r="J39" s="109"/>
      <c r="K39" s="1002"/>
      <c r="L39" s="120"/>
      <c r="M39" s="113"/>
      <c r="N39" s="115"/>
      <c r="O39" s="115"/>
    </row>
    <row r="40" spans="1:15" s="106" customFormat="1" ht="12" customHeight="1" x14ac:dyDescent="0.25">
      <c r="A40" s="1001"/>
      <c r="B40" s="233" t="s">
        <v>764</v>
      </c>
      <c r="C40" s="109"/>
      <c r="D40" s="110"/>
      <c r="E40" s="426"/>
      <c r="F40" s="426"/>
      <c r="G40" s="141"/>
      <c r="H40" s="109"/>
      <c r="I40" s="112"/>
      <c r="J40" s="109"/>
      <c r="K40" s="1002"/>
      <c r="L40" s="120"/>
    </row>
    <row r="41" spans="1:15" s="106" customFormat="1" ht="12" customHeight="1" x14ac:dyDescent="0.25">
      <c r="B41" s="233" t="s">
        <v>765</v>
      </c>
      <c r="C41" s="109"/>
      <c r="D41" s="110"/>
      <c r="E41" s="426"/>
      <c r="F41" s="426"/>
      <c r="G41" s="141"/>
      <c r="H41" s="109"/>
      <c r="I41" s="112"/>
      <c r="J41" s="109"/>
      <c r="K41" s="1002"/>
      <c r="L41" s="120"/>
    </row>
    <row r="42" spans="1:15" s="106" customFormat="1" ht="12" customHeight="1" x14ac:dyDescent="0.25">
      <c r="B42" s="117" t="s">
        <v>736</v>
      </c>
      <c r="C42" s="137"/>
      <c r="D42" s="142"/>
      <c r="E42" s="140"/>
      <c r="F42" s="113"/>
      <c r="G42" s="113"/>
      <c r="H42" s="113"/>
      <c r="I42" s="138"/>
      <c r="J42" s="137"/>
      <c r="K42" s="1002"/>
      <c r="L42" s="120"/>
    </row>
    <row r="43" spans="1:15" s="106" customFormat="1" ht="12" customHeight="1" x14ac:dyDescent="0.25">
      <c r="A43" s="1001"/>
      <c r="B43" s="139" t="s">
        <v>766</v>
      </c>
      <c r="C43" s="130"/>
      <c r="D43" s="999"/>
      <c r="E43" s="1003"/>
      <c r="F43" s="1003"/>
      <c r="G43" s="1003"/>
      <c r="H43" s="1003"/>
      <c r="I43" s="1003"/>
      <c r="J43" s="131"/>
      <c r="K43" s="1002"/>
      <c r="L43" s="105"/>
    </row>
    <row r="44" spans="1:15" s="106" customFormat="1" ht="12" customHeight="1" x14ac:dyDescent="0.25">
      <c r="A44" s="1001"/>
      <c r="B44" s="127" t="s">
        <v>781</v>
      </c>
      <c r="C44" s="130"/>
      <c r="D44" s="999"/>
      <c r="E44" s="1003"/>
      <c r="F44" s="1003"/>
      <c r="G44" s="1003"/>
      <c r="H44" s="1003"/>
      <c r="I44" s="1003"/>
      <c r="J44" s="131"/>
      <c r="K44" s="1002"/>
      <c r="L44" s="105"/>
    </row>
    <row r="45" spans="1:15" s="106" customFormat="1" ht="12" customHeight="1" x14ac:dyDescent="0.25">
      <c r="A45" s="1001"/>
      <c r="B45" s="127" t="s">
        <v>782</v>
      </c>
      <c r="C45" s="130"/>
      <c r="D45" s="999"/>
      <c r="E45" s="1003"/>
      <c r="F45" s="1003"/>
      <c r="G45" s="1003"/>
      <c r="H45" s="1003"/>
      <c r="I45" s="1003"/>
      <c r="J45" s="131"/>
      <c r="K45" s="1002"/>
      <c r="L45" s="105"/>
    </row>
    <row r="46" spans="1:15" s="106" customFormat="1" ht="12" customHeight="1" x14ac:dyDescent="0.25">
      <c r="A46" s="1001"/>
      <c r="C46" s="128"/>
      <c r="D46" s="999"/>
      <c r="E46" s="1003"/>
      <c r="F46" s="1003"/>
      <c r="G46" s="1003"/>
      <c r="H46" s="1003"/>
      <c r="I46" s="1003"/>
      <c r="J46" s="131"/>
      <c r="K46" s="1002"/>
      <c r="L46" s="105"/>
    </row>
    <row r="47" spans="1:15" s="106" customFormat="1" ht="12" customHeight="1" x14ac:dyDescent="0.25">
      <c r="A47" s="1001"/>
      <c r="B47" s="132"/>
      <c r="C47" s="130"/>
      <c r="D47" s="999"/>
      <c r="E47" s="1003"/>
      <c r="F47" s="1003"/>
      <c r="G47" s="1003"/>
      <c r="H47" s="1003"/>
      <c r="I47" s="1003"/>
      <c r="J47" s="131"/>
      <c r="K47" s="1002"/>
      <c r="L47" s="105"/>
    </row>
    <row r="48" spans="1:15" s="106" customFormat="1" ht="12" customHeight="1" x14ac:dyDescent="0.25">
      <c r="A48" s="125">
        <v>2.0859999999999999</v>
      </c>
      <c r="B48" s="104" t="s">
        <v>783</v>
      </c>
      <c r="C48" s="999"/>
      <c r="D48" s="999"/>
      <c r="E48" s="1003"/>
      <c r="F48" s="1003"/>
      <c r="G48" s="1003"/>
      <c r="H48" s="1003"/>
      <c r="I48" s="905"/>
      <c r="J48" s="905"/>
      <c r="K48" s="1002"/>
      <c r="L48" s="120"/>
    </row>
    <row r="49" spans="1:15" s="102" customFormat="1" ht="12" customHeight="1" x14ac:dyDescent="0.25">
      <c r="A49" s="1000"/>
      <c r="B49" s="819" t="s">
        <v>784</v>
      </c>
      <c r="C49" s="905"/>
      <c r="D49" s="123"/>
      <c r="G49" s="1343" t="s">
        <v>741</v>
      </c>
      <c r="H49" s="1343"/>
      <c r="I49" s="905"/>
      <c r="K49" s="1006"/>
      <c r="L49" s="105"/>
      <c r="M49" s="108"/>
      <c r="N49" s="114"/>
      <c r="O49" s="116"/>
    </row>
    <row r="50" spans="1:15" s="106" customFormat="1" ht="12" customHeight="1" x14ac:dyDescent="0.25">
      <c r="A50" s="1001"/>
      <c r="D50" s="905" t="s">
        <v>289</v>
      </c>
      <c r="E50" s="905" t="s">
        <v>785</v>
      </c>
      <c r="F50" s="905" t="s">
        <v>290</v>
      </c>
      <c r="G50" s="905" t="s">
        <v>285</v>
      </c>
      <c r="H50" s="905" t="s">
        <v>289</v>
      </c>
      <c r="I50" s="905" t="s">
        <v>743</v>
      </c>
      <c r="J50" s="905" t="s">
        <v>292</v>
      </c>
      <c r="K50" s="1006"/>
      <c r="L50" s="105"/>
      <c r="M50" s="108"/>
      <c r="N50" s="115"/>
      <c r="O50" s="115"/>
    </row>
    <row r="51" spans="1:15" s="106" customFormat="1" ht="12" customHeight="1" x14ac:dyDescent="0.25">
      <c r="A51" s="1001"/>
      <c r="D51" s="905" t="s">
        <v>309</v>
      </c>
      <c r="E51" s="905" t="s">
        <v>786</v>
      </c>
      <c r="F51" s="905" t="s">
        <v>294</v>
      </c>
      <c r="G51" s="1346" t="s">
        <v>745</v>
      </c>
      <c r="H51" s="1346"/>
      <c r="I51" s="905" t="s">
        <v>746</v>
      </c>
      <c r="J51" s="905" t="s">
        <v>296</v>
      </c>
      <c r="K51" s="1002"/>
      <c r="L51" s="102"/>
      <c r="M51" s="108"/>
      <c r="N51" s="115"/>
      <c r="O51" s="115"/>
    </row>
    <row r="52" spans="1:15" s="106" customFormat="1" ht="12" customHeight="1" x14ac:dyDescent="0.25">
      <c r="A52" s="1001"/>
      <c r="B52" s="115"/>
      <c r="C52" s="233" t="s">
        <v>762</v>
      </c>
      <c r="D52" s="109"/>
      <c r="E52" s="110"/>
      <c r="F52" s="426"/>
      <c r="G52" s="141"/>
      <c r="H52" s="109"/>
      <c r="I52" s="112"/>
      <c r="J52" s="109"/>
      <c r="K52" s="1002"/>
      <c r="L52" s="118">
        <f>SUM(E52:E55)</f>
        <v>0</v>
      </c>
      <c r="M52" s="108"/>
      <c r="N52" s="115"/>
      <c r="O52" s="115"/>
    </row>
    <row r="53" spans="1:15" s="106" customFormat="1" ht="12" customHeight="1" x14ac:dyDescent="0.25">
      <c r="A53" s="1001"/>
      <c r="B53" s="115"/>
      <c r="C53" s="233" t="s">
        <v>763</v>
      </c>
      <c r="D53" s="109"/>
      <c r="E53" s="110"/>
      <c r="F53" s="426"/>
      <c r="G53" s="141"/>
      <c r="H53" s="109"/>
      <c r="I53" s="112"/>
      <c r="J53" s="109"/>
      <c r="K53" s="1002"/>
      <c r="L53" s="120"/>
      <c r="M53" s="113"/>
      <c r="N53" s="115"/>
      <c r="O53" s="115"/>
    </row>
    <row r="54" spans="1:15" s="106" customFormat="1" ht="12" customHeight="1" x14ac:dyDescent="0.25">
      <c r="A54" s="1001"/>
      <c r="B54" s="115"/>
      <c r="C54" s="233" t="s">
        <v>764</v>
      </c>
      <c r="D54" s="109"/>
      <c r="E54" s="110"/>
      <c r="F54" s="426"/>
      <c r="G54" s="141"/>
      <c r="H54" s="109"/>
      <c r="I54" s="112"/>
      <c r="J54" s="109"/>
      <c r="K54" s="1002"/>
      <c r="L54" s="120"/>
    </row>
    <row r="55" spans="1:15" s="106" customFormat="1" ht="12" customHeight="1" x14ac:dyDescent="0.25">
      <c r="B55" s="115"/>
      <c r="C55" s="233" t="s">
        <v>765</v>
      </c>
      <c r="D55" s="109"/>
      <c r="E55" s="110"/>
      <c r="F55" s="426"/>
      <c r="G55" s="141"/>
      <c r="H55" s="109"/>
      <c r="I55" s="112"/>
      <c r="J55" s="109"/>
      <c r="K55" s="1002"/>
      <c r="L55" s="120"/>
    </row>
    <row r="56" spans="1:15" s="106" customFormat="1" ht="12" customHeight="1" x14ac:dyDescent="0.25">
      <c r="B56" s="117" t="s">
        <v>736</v>
      </c>
      <c r="C56" s="137"/>
      <c r="D56" s="142"/>
      <c r="E56" s="140"/>
      <c r="F56" s="113"/>
      <c r="G56" s="113"/>
      <c r="H56" s="113"/>
      <c r="I56" s="138"/>
      <c r="J56" s="137"/>
      <c r="K56" s="1002"/>
      <c r="L56" s="120"/>
    </row>
    <row r="57" spans="1:15" s="106" customFormat="1" ht="12" customHeight="1" x14ac:dyDescent="0.25">
      <c r="A57" s="1001"/>
      <c r="B57" s="139" t="s">
        <v>766</v>
      </c>
      <c r="C57" s="130"/>
      <c r="D57" s="999"/>
      <c r="E57" s="1003"/>
      <c r="F57" s="1003"/>
      <c r="G57" s="1003"/>
      <c r="H57" s="1003"/>
      <c r="I57" s="1003"/>
      <c r="J57" s="131"/>
      <c r="K57" s="1002"/>
      <c r="L57" s="105"/>
    </row>
    <row r="58" spans="1:15" s="106" customFormat="1" ht="12" customHeight="1" x14ac:dyDescent="0.25">
      <c r="A58" s="1001"/>
      <c r="B58" s="127" t="s">
        <v>787</v>
      </c>
      <c r="C58" s="130"/>
      <c r="D58" s="999"/>
      <c r="E58" s="1003"/>
      <c r="F58" s="1003"/>
      <c r="G58" s="1003"/>
      <c r="H58" s="1003"/>
      <c r="I58" s="1003"/>
      <c r="J58" s="131"/>
      <c r="K58" s="1002"/>
      <c r="L58" s="105"/>
    </row>
    <row r="59" spans="1:15" s="106" customFormat="1" ht="12" customHeight="1" x14ac:dyDescent="0.25">
      <c r="A59" s="1001"/>
      <c r="B59" s="127" t="s">
        <v>788</v>
      </c>
      <c r="C59" s="130"/>
      <c r="D59" s="999"/>
      <c r="E59" s="1003"/>
      <c r="F59" s="1003"/>
      <c r="G59" s="1003"/>
      <c r="H59" s="1003"/>
      <c r="I59" s="1003"/>
      <c r="J59" s="131"/>
      <c r="K59" s="1002"/>
      <c r="L59" s="105"/>
    </row>
    <row r="60" spans="1:15" s="106" customFormat="1" ht="12" customHeight="1" x14ac:dyDescent="0.25">
      <c r="A60" s="1001"/>
      <c r="C60" s="999"/>
      <c r="D60" s="999"/>
      <c r="E60" s="137"/>
      <c r="F60" s="113"/>
      <c r="G60" s="113"/>
      <c r="H60" s="113"/>
      <c r="I60" s="138"/>
      <c r="J60" s="137"/>
      <c r="K60" s="1002"/>
      <c r="L60" s="120"/>
    </row>
    <row r="61" spans="1:15" s="106" customFormat="1" ht="12" customHeight="1" x14ac:dyDescent="0.25">
      <c r="A61" s="1001"/>
      <c r="B61" s="127"/>
      <c r="C61" s="999"/>
      <c r="D61" s="999"/>
      <c r="E61" s="1003"/>
      <c r="F61" s="1003"/>
      <c r="G61" s="1003"/>
      <c r="H61" s="1003"/>
      <c r="I61" s="1003"/>
      <c r="J61" s="131"/>
      <c r="K61" s="1002"/>
      <c r="L61" s="105"/>
    </row>
    <row r="62" spans="1:15" s="106" customFormat="1" ht="12" customHeight="1" x14ac:dyDescent="0.25">
      <c r="A62" s="125">
        <v>2.0870000000000002</v>
      </c>
      <c r="B62" s="104" t="s">
        <v>51</v>
      </c>
      <c r="C62" s="999"/>
      <c r="D62" s="999"/>
      <c r="E62" s="1003"/>
      <c r="F62" s="1003"/>
      <c r="G62" s="1003"/>
      <c r="H62" s="1003"/>
      <c r="I62" s="905"/>
      <c r="J62" s="905"/>
      <c r="K62" s="1002"/>
      <c r="L62" s="120"/>
    </row>
    <row r="63" spans="1:15" s="102" customFormat="1" ht="12" customHeight="1" x14ac:dyDescent="0.25">
      <c r="A63" s="1000"/>
      <c r="B63" s="819" t="s">
        <v>789</v>
      </c>
      <c r="C63" s="905"/>
      <c r="D63" s="123"/>
      <c r="G63" s="1343" t="s">
        <v>741</v>
      </c>
      <c r="H63" s="1343"/>
      <c r="I63" s="905"/>
      <c r="K63" s="1006"/>
      <c r="L63" s="105"/>
      <c r="M63" s="108"/>
      <c r="N63" s="114"/>
      <c r="O63" s="116"/>
    </row>
    <row r="64" spans="1:15" s="106" customFormat="1" ht="12" customHeight="1" x14ac:dyDescent="0.25">
      <c r="A64" s="1001"/>
      <c r="B64" s="905" t="s">
        <v>790</v>
      </c>
      <c r="C64" s="905" t="s">
        <v>510</v>
      </c>
      <c r="D64" s="905" t="s">
        <v>308</v>
      </c>
      <c r="E64" s="905" t="s">
        <v>742</v>
      </c>
      <c r="F64" s="905" t="s">
        <v>290</v>
      </c>
      <c r="G64" s="905" t="s">
        <v>285</v>
      </c>
      <c r="H64" s="905" t="s">
        <v>289</v>
      </c>
      <c r="I64" s="905" t="s">
        <v>743</v>
      </c>
      <c r="J64" s="905" t="s">
        <v>292</v>
      </c>
      <c r="K64" s="1006"/>
      <c r="L64" s="105"/>
      <c r="M64" s="108"/>
      <c r="N64" s="115"/>
      <c r="O64" s="115"/>
    </row>
    <row r="65" spans="1:15" s="106" customFormat="1" ht="12" customHeight="1" x14ac:dyDescent="0.25">
      <c r="A65" s="1001"/>
      <c r="B65" s="905" t="s">
        <v>293</v>
      </c>
      <c r="C65" s="905" t="s">
        <v>586</v>
      </c>
      <c r="D65" s="905" t="s">
        <v>510</v>
      </c>
      <c r="E65" s="905" t="s">
        <v>744</v>
      </c>
      <c r="F65" s="905" t="s">
        <v>294</v>
      </c>
      <c r="G65" s="1346" t="s">
        <v>745</v>
      </c>
      <c r="H65" s="1346"/>
      <c r="I65" s="905" t="s">
        <v>746</v>
      </c>
      <c r="J65" s="905" t="s">
        <v>296</v>
      </c>
      <c r="K65" s="1002"/>
      <c r="L65" s="102"/>
      <c r="M65" s="108"/>
      <c r="N65" s="115"/>
      <c r="O65" s="115"/>
    </row>
    <row r="66" spans="1:15" s="106" customFormat="1" ht="12" customHeight="1" x14ac:dyDescent="0.25">
      <c r="A66" s="1001"/>
      <c r="B66" s="109"/>
      <c r="C66" s="111"/>
      <c r="D66" s="110"/>
      <c r="E66" s="426"/>
      <c r="F66" s="426"/>
      <c r="G66" s="141"/>
      <c r="H66" s="109"/>
      <c r="I66" s="112"/>
      <c r="J66" s="109"/>
      <c r="K66" s="1002"/>
      <c r="L66" s="118">
        <f>(C66*D66)+(C67*D67)+(C68*D68)+(C69*D69)</f>
        <v>0</v>
      </c>
      <c r="M66" s="108"/>
      <c r="N66" s="115"/>
      <c r="O66" s="115"/>
    </row>
    <row r="67" spans="1:15" s="106" customFormat="1" ht="12" customHeight="1" x14ac:dyDescent="0.25">
      <c r="A67" s="1001"/>
      <c r="B67" s="109"/>
      <c r="C67" s="111"/>
      <c r="D67" s="110"/>
      <c r="E67" s="426"/>
      <c r="F67" s="426"/>
      <c r="G67" s="141"/>
      <c r="H67" s="109"/>
      <c r="I67" s="112"/>
      <c r="J67" s="109"/>
      <c r="K67" s="1002"/>
      <c r="L67" s="120"/>
      <c r="M67" s="113"/>
      <c r="N67" s="115"/>
      <c r="O67" s="115"/>
    </row>
    <row r="68" spans="1:15" s="106" customFormat="1" ht="12" customHeight="1" x14ac:dyDescent="0.25">
      <c r="A68" s="1001"/>
      <c r="B68" s="109"/>
      <c r="C68" s="111"/>
      <c r="D68" s="110"/>
      <c r="E68" s="426"/>
      <c r="F68" s="426"/>
      <c r="G68" s="141"/>
      <c r="H68" s="109"/>
      <c r="I68" s="112"/>
      <c r="J68" s="109"/>
      <c r="K68" s="1002"/>
      <c r="L68" s="120"/>
    </row>
    <row r="69" spans="1:15" s="106" customFormat="1" ht="12" customHeight="1" x14ac:dyDescent="0.25">
      <c r="B69" s="109"/>
      <c r="C69" s="111"/>
      <c r="D69" s="110"/>
      <c r="E69" s="426"/>
      <c r="F69" s="426"/>
      <c r="G69" s="141"/>
      <c r="H69" s="109"/>
      <c r="I69" s="112"/>
      <c r="J69" s="109"/>
      <c r="K69" s="1002"/>
      <c r="L69" s="120"/>
    </row>
    <row r="70" spans="1:15" s="106" customFormat="1" ht="12" customHeight="1" x14ac:dyDescent="0.25">
      <c r="B70" s="117" t="s">
        <v>736</v>
      </c>
      <c r="C70" s="137"/>
      <c r="D70" s="142"/>
      <c r="E70" s="140"/>
      <c r="F70" s="113"/>
      <c r="G70" s="113"/>
      <c r="H70" s="113"/>
      <c r="I70" s="138"/>
      <c r="J70" s="137"/>
      <c r="K70" s="1002"/>
      <c r="L70" s="120"/>
    </row>
    <row r="71" spans="1:15" s="106" customFormat="1" ht="12" customHeight="1" x14ac:dyDescent="0.25">
      <c r="A71" s="1001"/>
      <c r="B71" s="139" t="s">
        <v>766</v>
      </c>
      <c r="C71" s="130"/>
      <c r="D71" s="999"/>
      <c r="E71" s="1003"/>
      <c r="F71" s="1003"/>
      <c r="G71" s="1003"/>
      <c r="H71" s="1003"/>
      <c r="I71" s="1003"/>
      <c r="J71" s="131"/>
      <c r="K71" s="1002"/>
      <c r="L71" s="105"/>
    </row>
    <row r="72" spans="1:15" x14ac:dyDescent="0.2">
      <c r="B72" s="127" t="s">
        <v>791</v>
      </c>
    </row>
    <row r="73" spans="1:15" x14ac:dyDescent="0.2">
      <c r="B73" s="127" t="s">
        <v>792</v>
      </c>
    </row>
    <row r="74" spans="1:15" ht="4.5" customHeight="1" x14ac:dyDescent="0.2"/>
  </sheetData>
  <mergeCells count="11">
    <mergeCell ref="G8:H8"/>
    <mergeCell ref="G10:H10"/>
    <mergeCell ref="G20:H20"/>
    <mergeCell ref="G21:H21"/>
    <mergeCell ref="G63:H63"/>
    <mergeCell ref="G65:H65"/>
    <mergeCell ref="G51:H51"/>
    <mergeCell ref="G23:H23"/>
    <mergeCell ref="G35:H35"/>
    <mergeCell ref="G37:H37"/>
    <mergeCell ref="G49:H49"/>
  </mergeCells>
  <phoneticPr fontId="3" type="noConversion"/>
  <printOptions horizontalCentered="1"/>
  <pageMargins left="0.5" right="0.5" top="0.5" bottom="0.5" header="0.4" footer="0.5"/>
  <pageSetup scale="83" orientation="portrait" r:id="rId1"/>
  <headerFooter alignWithMargins="0">
    <oddFooter>&amp;L&amp;8DWM/UST - 8/1/2020&amp;R&amp;8(See also 2020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indexed="60"/>
    <pageSetUpPr fitToPage="1"/>
  </sheetPr>
  <dimension ref="A1:P75"/>
  <sheetViews>
    <sheetView view="pageBreakPreview" topLeftCell="A19" zoomScaleNormal="100" zoomScaleSheetLayoutView="100" workbookViewId="0">
      <selection activeCell="K63" sqref="K63"/>
    </sheetView>
  </sheetViews>
  <sheetFormatPr defaultRowHeight="12.75" x14ac:dyDescent="0.2"/>
  <cols>
    <col min="1" max="1" width="10.140625" style="145" bestFit="1" customWidth="1"/>
    <col min="2" max="2" width="10.140625" style="145" customWidth="1"/>
    <col min="3" max="3" width="10.7109375" style="145" customWidth="1"/>
    <col min="4" max="4" width="13.42578125" style="145" customWidth="1"/>
    <col min="5" max="5" width="12.42578125" style="145" customWidth="1"/>
    <col min="6" max="6" width="10.85546875" style="145" customWidth="1"/>
    <col min="7" max="7" width="11.28515625" style="145" customWidth="1"/>
    <col min="8" max="8" width="11.85546875" style="145" customWidth="1"/>
    <col min="9" max="9" width="12" style="145" customWidth="1"/>
    <col min="10" max="10" width="11.140625" style="145" customWidth="1"/>
    <col min="11" max="11" width="5.42578125" style="145" customWidth="1"/>
    <col min="12" max="12" width="13.42578125" style="145" customWidth="1"/>
    <col min="13" max="13" width="14.5703125" style="145" customWidth="1"/>
    <col min="14" max="16384" width="9.140625" style="145"/>
  </cols>
  <sheetData>
    <row r="1" spans="1:13" x14ac:dyDescent="0.2">
      <c r="A1" s="243" t="s">
        <v>793</v>
      </c>
      <c r="B1" s="153" t="str">
        <f>IF('Cost Summary Forms'!J1&gt;0,'Cost Summary Forms'!J1,"")</f>
        <v/>
      </c>
      <c r="C1" s="146" t="s">
        <v>2</v>
      </c>
      <c r="D1" s="153"/>
      <c r="E1" s="153"/>
      <c r="F1" s="797" t="str">
        <f>IF('Cost Summary Forms'!E3&gt;0,'Cost Summary Forms'!E3,"")</f>
        <v/>
      </c>
      <c r="G1" s="153"/>
      <c r="H1" s="153"/>
      <c r="I1" s="146" t="s">
        <v>794</v>
      </c>
      <c r="J1" s="147"/>
      <c r="K1" s="148" t="s">
        <v>795</v>
      </c>
      <c r="L1" s="149"/>
    </row>
    <row r="2" spans="1:13" ht="24.75" customHeight="1" x14ac:dyDescent="0.25">
      <c r="A2" s="97" t="s">
        <v>796</v>
      </c>
      <c r="B2" s="98"/>
      <c r="C2" s="98"/>
      <c r="D2" s="98"/>
      <c r="E2" s="98"/>
      <c r="F2" s="150"/>
      <c r="G2" s="150"/>
      <c r="H2" s="150"/>
      <c r="I2" s="150"/>
      <c r="J2" s="150"/>
      <c r="K2" s="150"/>
      <c r="L2" s="98"/>
    </row>
    <row r="3" spans="1:13" ht="6" customHeight="1" x14ac:dyDescent="0.3">
      <c r="F3" s="151"/>
      <c r="G3" s="152"/>
      <c r="H3" s="153"/>
    </row>
    <row r="4" spans="1:13" ht="14.25" x14ac:dyDescent="0.2">
      <c r="A4" s="165" t="s">
        <v>797</v>
      </c>
      <c r="B4" s="166"/>
      <c r="C4" s="166"/>
      <c r="D4" s="166"/>
      <c r="E4" s="154"/>
      <c r="F4" s="154"/>
      <c r="G4" s="154"/>
      <c r="H4" s="154"/>
      <c r="I4" s="154"/>
      <c r="J4" s="154"/>
      <c r="K4" s="154"/>
      <c r="L4" s="156"/>
    </row>
    <row r="5" spans="1:13" ht="6" customHeight="1" x14ac:dyDescent="0.2">
      <c r="A5" s="167"/>
      <c r="B5" s="168"/>
      <c r="C5" s="168"/>
      <c r="D5" s="168"/>
      <c r="E5" s="155"/>
      <c r="F5" s="155"/>
      <c r="G5" s="155"/>
      <c r="H5" s="155"/>
      <c r="I5" s="155"/>
      <c r="J5" s="155"/>
      <c r="K5" s="155"/>
      <c r="L5" s="157"/>
    </row>
    <row r="6" spans="1:13" ht="15" x14ac:dyDescent="0.25">
      <c r="A6" s="169" t="s">
        <v>798</v>
      </c>
      <c r="B6" s="170"/>
      <c r="C6" s="170"/>
      <c r="D6" s="774"/>
      <c r="E6" s="1126"/>
      <c r="F6" s="171"/>
      <c r="G6" s="172" t="s">
        <v>799</v>
      </c>
      <c r="H6" s="906"/>
      <c r="J6" s="172" t="s">
        <v>800</v>
      </c>
      <c r="K6" s="1356"/>
      <c r="L6" s="1361"/>
      <c r="M6" s="162"/>
    </row>
    <row r="7" spans="1:13" x14ac:dyDescent="0.2">
      <c r="A7" s="169" t="s">
        <v>801</v>
      </c>
      <c r="B7" s="170"/>
      <c r="C7" s="170"/>
      <c r="E7" s="173" t="s">
        <v>802</v>
      </c>
      <c r="F7" s="1356"/>
      <c r="G7" s="1356"/>
      <c r="H7" s="161"/>
      <c r="J7" s="174" t="s">
        <v>803</v>
      </c>
      <c r="K7" s="1357"/>
      <c r="L7" s="1362"/>
    </row>
    <row r="8" spans="1:13" ht="15" x14ac:dyDescent="0.25">
      <c r="A8" s="169" t="s">
        <v>804</v>
      </c>
      <c r="B8" s="170"/>
      <c r="C8" s="170"/>
      <c r="D8" s="1127"/>
      <c r="E8" s="175" t="s">
        <v>805</v>
      </c>
      <c r="F8" s="1357"/>
      <c r="G8" s="1357"/>
      <c r="J8" s="173" t="s">
        <v>806</v>
      </c>
      <c r="K8" s="1357"/>
      <c r="L8" s="1362"/>
    </row>
    <row r="9" spans="1:13" ht="9" customHeight="1" x14ac:dyDescent="0.25">
      <c r="A9" s="169"/>
      <c r="B9" s="170"/>
      <c r="C9" s="170"/>
      <c r="D9" s="170"/>
      <c r="E9" s="1127"/>
      <c r="F9" s="176"/>
      <c r="G9" s="176"/>
      <c r="H9" s="161"/>
      <c r="I9" s="173"/>
      <c r="J9" s="173"/>
      <c r="K9" s="173"/>
      <c r="L9" s="177"/>
    </row>
    <row r="10" spans="1:13" x14ac:dyDescent="0.2">
      <c r="A10" s="178" t="s">
        <v>807</v>
      </c>
      <c r="B10" s="881"/>
      <c r="C10" s="881"/>
      <c r="D10" s="881"/>
      <c r="E10" s="155"/>
      <c r="F10" s="179"/>
      <c r="G10" s="179"/>
      <c r="H10" s="1128"/>
      <c r="I10" s="1129"/>
      <c r="J10" s="1129"/>
      <c r="K10" s="1129"/>
      <c r="L10" s="1130"/>
      <c r="M10" s="1131"/>
    </row>
    <row r="11" spans="1:13" x14ac:dyDescent="0.2">
      <c r="A11" s="1132"/>
      <c r="B11" s="881" t="s">
        <v>1569</v>
      </c>
      <c r="C11" s="881"/>
      <c r="D11" s="881"/>
      <c r="E11" s="155"/>
      <c r="F11" s="179"/>
      <c r="G11" s="179"/>
      <c r="H11" s="1128"/>
      <c r="I11" s="1129"/>
      <c r="J11" s="1129"/>
      <c r="K11" s="1129"/>
      <c r="L11" s="1130"/>
      <c r="M11" s="1131"/>
    </row>
    <row r="12" spans="1:13" ht="14.25" x14ac:dyDescent="0.2">
      <c r="A12" s="180" t="s">
        <v>808</v>
      </c>
      <c r="B12" s="84"/>
      <c r="C12" s="84"/>
      <c r="D12" s="84"/>
      <c r="E12" s="181"/>
      <c r="F12" s="179"/>
      <c r="G12" s="179"/>
      <c r="H12" s="182"/>
      <c r="I12" s="183"/>
      <c r="J12" s="183"/>
      <c r="K12" s="183"/>
      <c r="L12" s="184"/>
      <c r="M12" s="1133"/>
    </row>
    <row r="13" spans="1:13" x14ac:dyDescent="0.2">
      <c r="A13" s="1134"/>
      <c r="B13" s="881" t="s">
        <v>809</v>
      </c>
      <c r="C13" s="881"/>
      <c r="D13" s="881"/>
      <c r="E13" s="155"/>
      <c r="F13" s="179"/>
      <c r="G13" s="179"/>
      <c r="H13" s="1135"/>
      <c r="I13" s="1135"/>
      <c r="J13" s="1135"/>
      <c r="K13" s="1135"/>
      <c r="L13" s="1136"/>
      <c r="M13" s="1133"/>
    </row>
    <row r="14" spans="1:13" x14ac:dyDescent="0.2">
      <c r="A14" s="1132"/>
      <c r="B14" s="881" t="s">
        <v>810</v>
      </c>
      <c r="C14" s="881"/>
      <c r="D14" s="881"/>
      <c r="E14" s="155"/>
      <c r="F14" s="881"/>
      <c r="G14" s="881"/>
      <c r="H14" s="1128"/>
      <c r="I14" s="1129"/>
      <c r="J14" s="1129"/>
      <c r="K14" s="1129"/>
      <c r="L14" s="1130"/>
      <c r="M14" s="1131"/>
    </row>
    <row r="15" spans="1:13" x14ac:dyDescent="0.2">
      <c r="A15" s="1132"/>
      <c r="B15" s="881" t="s">
        <v>811</v>
      </c>
      <c r="C15" s="881"/>
      <c r="D15" s="881"/>
      <c r="E15" s="155"/>
      <c r="F15" s="179"/>
      <c r="G15" s="179"/>
      <c r="H15" s="1128"/>
      <c r="I15" s="1129"/>
      <c r="J15" s="1129"/>
      <c r="K15" s="1129"/>
      <c r="L15" s="1130"/>
      <c r="M15" s="1131"/>
    </row>
    <row r="16" spans="1:13" ht="10.5" customHeight="1" x14ac:dyDescent="0.2">
      <c r="A16" s="1132"/>
      <c r="B16" s="881"/>
      <c r="C16" s="881"/>
      <c r="D16" s="881"/>
      <c r="E16" s="155"/>
      <c r="F16" s="881"/>
      <c r="G16" s="881"/>
      <c r="H16" s="1128"/>
      <c r="I16" s="1129"/>
      <c r="J16" s="1129"/>
      <c r="K16" s="1129"/>
      <c r="L16" s="1130"/>
      <c r="M16" s="1131"/>
    </row>
    <row r="17" spans="1:12" s="185" customFormat="1" ht="11.25" x14ac:dyDescent="0.2">
      <c r="A17" s="1137"/>
      <c r="C17" s="186" t="s">
        <v>777</v>
      </c>
      <c r="D17" s="186" t="s">
        <v>812</v>
      </c>
      <c r="E17" s="186" t="s">
        <v>813</v>
      </c>
      <c r="F17" s="186" t="s">
        <v>389</v>
      </c>
      <c r="H17" s="889" t="s">
        <v>814</v>
      </c>
      <c r="I17" s="889" t="s">
        <v>308</v>
      </c>
      <c r="J17" s="889"/>
      <c r="K17" s="889"/>
      <c r="L17" s="1138"/>
    </row>
    <row r="18" spans="1:12" ht="15.75" x14ac:dyDescent="0.25">
      <c r="A18" s="187" t="s">
        <v>815</v>
      </c>
      <c r="B18" s="186" t="s">
        <v>344</v>
      </c>
      <c r="C18" s="186" t="s">
        <v>816</v>
      </c>
      <c r="D18" s="186" t="s">
        <v>817</v>
      </c>
      <c r="E18" s="186" t="s">
        <v>818</v>
      </c>
      <c r="F18" s="186" t="s">
        <v>819</v>
      </c>
      <c r="H18" s="1139" t="s">
        <v>820</v>
      </c>
      <c r="I18" s="889" t="s">
        <v>821</v>
      </c>
      <c r="J18" s="1351" t="s">
        <v>389</v>
      </c>
      <c r="K18" s="1351"/>
      <c r="L18" s="1358"/>
    </row>
    <row r="19" spans="1:12" x14ac:dyDescent="0.2">
      <c r="A19" s="188"/>
      <c r="B19" s="186" t="s">
        <v>351</v>
      </c>
      <c r="C19" s="186" t="s">
        <v>822</v>
      </c>
      <c r="D19" s="189" t="s">
        <v>823</v>
      </c>
      <c r="E19" s="186" t="s">
        <v>824</v>
      </c>
      <c r="F19" s="186" t="s">
        <v>825</v>
      </c>
      <c r="H19" s="889" t="s">
        <v>826</v>
      </c>
      <c r="I19" s="889" t="s">
        <v>827</v>
      </c>
      <c r="J19" s="1359" t="s">
        <v>828</v>
      </c>
      <c r="K19" s="1359"/>
      <c r="L19" s="1360"/>
    </row>
    <row r="20" spans="1:12" x14ac:dyDescent="0.2">
      <c r="A20" s="160" t="s">
        <v>762</v>
      </c>
      <c r="B20" s="158"/>
      <c r="C20" s="190"/>
      <c r="D20" s="159"/>
      <c r="E20" s="190"/>
      <c r="F20" s="909">
        <f>C20+(D20*E20)</f>
        <v>0</v>
      </c>
      <c r="H20" s="159"/>
      <c r="I20" s="888">
        <v>0.35</v>
      </c>
      <c r="J20" s="1366">
        <f>H20*I20</f>
        <v>0</v>
      </c>
      <c r="K20" s="1366"/>
      <c r="L20" s="1366"/>
    </row>
    <row r="21" spans="1:12" x14ac:dyDescent="0.2">
      <c r="A21" s="160" t="s">
        <v>763</v>
      </c>
      <c r="B21" s="158"/>
      <c r="C21" s="190"/>
      <c r="D21" s="159"/>
      <c r="E21" s="190"/>
      <c r="F21" s="909">
        <f>C21+(D21*E21)</f>
        <v>0</v>
      </c>
      <c r="H21" s="159"/>
      <c r="I21" s="888">
        <v>0.25</v>
      </c>
      <c r="J21" s="1366">
        <f>H21*I21</f>
        <v>0</v>
      </c>
      <c r="K21" s="1366"/>
      <c r="L21" s="1366"/>
    </row>
    <row r="22" spans="1:12" x14ac:dyDescent="0.2">
      <c r="A22" s="160" t="s">
        <v>764</v>
      </c>
      <c r="B22" s="158"/>
      <c r="C22" s="190"/>
      <c r="D22" s="159"/>
      <c r="E22" s="190"/>
      <c r="F22" s="909">
        <f>C22+(D22*E22)</f>
        <v>0</v>
      </c>
      <c r="H22" s="159"/>
      <c r="I22" s="888">
        <v>0.15</v>
      </c>
      <c r="J22" s="1366">
        <f>H22*I22</f>
        <v>0</v>
      </c>
      <c r="K22" s="1366"/>
      <c r="L22" s="1366"/>
    </row>
    <row r="23" spans="1:12" x14ac:dyDescent="0.2">
      <c r="A23" s="160" t="s">
        <v>765</v>
      </c>
      <c r="B23" s="158"/>
      <c r="C23" s="190"/>
      <c r="D23" s="159"/>
      <c r="E23" s="190"/>
      <c r="F23" s="909">
        <f>C23+(D23*E23)</f>
        <v>0</v>
      </c>
      <c r="H23" s="159"/>
      <c r="I23" s="190"/>
      <c r="J23" s="1366">
        <f>H23*I23</f>
        <v>0</v>
      </c>
      <c r="K23" s="1366"/>
      <c r="L23" s="1366"/>
    </row>
    <row r="24" spans="1:12" ht="15" x14ac:dyDescent="0.25">
      <c r="A24" s="191"/>
      <c r="B24" s="107"/>
      <c r="E24" s="192" t="s">
        <v>829</v>
      </c>
      <c r="F24" s="193">
        <f>SUM(F20:F23)</f>
        <v>0</v>
      </c>
      <c r="H24" s="154"/>
      <c r="I24" s="192" t="s">
        <v>830</v>
      </c>
      <c r="J24" s="1363">
        <f>SUM(J20:L23)</f>
        <v>0</v>
      </c>
      <c r="K24" s="1364"/>
      <c r="L24" s="1365"/>
    </row>
    <row r="25" spans="1:12" ht="7.5" customHeight="1" x14ac:dyDescent="0.25">
      <c r="A25" s="191"/>
      <c r="B25" s="107"/>
      <c r="C25" s="107"/>
      <c r="D25" s="107"/>
      <c r="E25" s="194"/>
      <c r="F25" s="194"/>
      <c r="G25" s="194"/>
      <c r="H25" s="194"/>
      <c r="I25" s="195"/>
      <c r="J25" s="195"/>
      <c r="K25" s="195"/>
      <c r="L25" s="196"/>
    </row>
    <row r="26" spans="1:12" x14ac:dyDescent="0.2">
      <c r="A26" s="188"/>
      <c r="B26" s="186" t="s">
        <v>831</v>
      </c>
      <c r="C26" s="186" t="s">
        <v>832</v>
      </c>
      <c r="D26" s="186" t="s">
        <v>389</v>
      </c>
      <c r="F26" s="1210"/>
      <c r="G26" s="1347" t="s">
        <v>1574</v>
      </c>
      <c r="H26" s="1347"/>
      <c r="I26" s="387"/>
      <c r="J26" s="1351"/>
      <c r="K26" s="1351"/>
      <c r="L26" s="186"/>
    </row>
    <row r="27" spans="1:12" ht="15.75" x14ac:dyDescent="0.25">
      <c r="A27" s="187" t="s">
        <v>833</v>
      </c>
      <c r="B27" s="186" t="s">
        <v>834</v>
      </c>
      <c r="C27" s="186" t="s">
        <v>835</v>
      </c>
      <c r="D27" s="186" t="s">
        <v>836</v>
      </c>
      <c r="F27" s="1211" t="s">
        <v>1570</v>
      </c>
      <c r="G27" s="1212" t="s">
        <v>1571</v>
      </c>
      <c r="H27" s="1210" t="s">
        <v>874</v>
      </c>
      <c r="I27" s="155"/>
      <c r="J27" s="1351"/>
      <c r="K27" s="1351"/>
      <c r="L27" s="186"/>
    </row>
    <row r="28" spans="1:12" x14ac:dyDescent="0.2">
      <c r="A28" s="1141"/>
      <c r="B28" s="186" t="s">
        <v>786</v>
      </c>
      <c r="C28" s="186" t="s">
        <v>837</v>
      </c>
      <c r="D28" s="186" t="s">
        <v>825</v>
      </c>
      <c r="F28" s="1210"/>
      <c r="G28" s="1210" t="s">
        <v>1572</v>
      </c>
      <c r="H28" s="1210" t="s">
        <v>1573</v>
      </c>
      <c r="K28" s="1219"/>
      <c r="L28" s="1140"/>
    </row>
    <row r="29" spans="1:12" x14ac:dyDescent="0.2">
      <c r="A29" s="160" t="s">
        <v>762</v>
      </c>
      <c r="B29" s="190"/>
      <c r="C29" s="159"/>
      <c r="D29" s="909">
        <f>B29*(C29-1)</f>
        <v>0</v>
      </c>
      <c r="F29" s="1213" t="s">
        <v>762</v>
      </c>
      <c r="G29" s="1214"/>
      <c r="H29" s="1215"/>
      <c r="I29" s="1219" t="s">
        <v>1575</v>
      </c>
      <c r="K29" s="1170"/>
      <c r="L29" s="882"/>
    </row>
    <row r="30" spans="1:12" x14ac:dyDescent="0.2">
      <c r="A30" s="160" t="s">
        <v>763</v>
      </c>
      <c r="B30" s="190"/>
      <c r="C30" s="159"/>
      <c r="D30" s="909">
        <f>B30*(C30-1)</f>
        <v>0</v>
      </c>
      <c r="F30" s="1213" t="s">
        <v>763</v>
      </c>
      <c r="G30" s="1214"/>
      <c r="H30" s="1215"/>
      <c r="I30" s="1170" t="s">
        <v>1576</v>
      </c>
      <c r="K30" s="1170"/>
      <c r="L30" s="882"/>
    </row>
    <row r="31" spans="1:12" x14ac:dyDescent="0.2">
      <c r="A31" s="160" t="s">
        <v>764</v>
      </c>
      <c r="B31" s="190"/>
      <c r="C31" s="159"/>
      <c r="D31" s="909">
        <f>B31*(C31-1)</f>
        <v>0</v>
      </c>
      <c r="F31" s="1213" t="s">
        <v>764</v>
      </c>
      <c r="G31" s="1214"/>
      <c r="H31" s="1215"/>
      <c r="I31" s="1170" t="s">
        <v>1577</v>
      </c>
      <c r="K31" s="1170"/>
      <c r="L31" s="882"/>
    </row>
    <row r="32" spans="1:12" x14ac:dyDescent="0.2">
      <c r="A32" s="160" t="s">
        <v>765</v>
      </c>
      <c r="B32" s="190"/>
      <c r="C32" s="159"/>
      <c r="D32" s="909">
        <f>B32*(C32-1)</f>
        <v>0</v>
      </c>
      <c r="F32" s="1213" t="s">
        <v>765</v>
      </c>
      <c r="G32" s="1214"/>
      <c r="H32" s="1215"/>
      <c r="I32" s="1170" t="s">
        <v>1578</v>
      </c>
      <c r="K32" s="1170"/>
      <c r="L32" s="882"/>
    </row>
    <row r="33" spans="1:12" x14ac:dyDescent="0.2">
      <c r="A33" s="160"/>
      <c r="B33" s="154"/>
      <c r="C33" s="192" t="s">
        <v>838</v>
      </c>
      <c r="D33" s="193">
        <f>SUM(D29:D32)</f>
        <v>0</v>
      </c>
      <c r="F33" s="1216" t="s">
        <v>1061</v>
      </c>
      <c r="G33" s="1217"/>
      <c r="H33" s="1218"/>
      <c r="I33" s="1170" t="s">
        <v>1579</v>
      </c>
      <c r="J33" s="155"/>
      <c r="K33" s="155"/>
      <c r="L33" s="155"/>
    </row>
    <row r="34" spans="1:12" ht="6.75" customHeight="1" thickBot="1" x14ac:dyDescent="0.25">
      <c r="A34" s="160"/>
      <c r="B34" s="155"/>
      <c r="C34" s="197"/>
      <c r="D34" s="239"/>
      <c r="F34" s="179"/>
      <c r="G34" s="197"/>
      <c r="H34" s="239"/>
      <c r="L34" s="465"/>
    </row>
    <row r="35" spans="1:12" ht="16.5" thickBot="1" x14ac:dyDescent="0.3">
      <c r="A35" s="160"/>
      <c r="B35" s="197"/>
      <c r="C35" s="155"/>
      <c r="D35" s="197"/>
      <c r="E35" s="198"/>
      <c r="G35" s="198"/>
      <c r="H35" s="179"/>
      <c r="I35" s="199" t="s">
        <v>839</v>
      </c>
      <c r="J35" s="1348">
        <f>F24+D33+J24+H33</f>
        <v>0</v>
      </c>
      <c r="K35" s="1349"/>
      <c r="L35" s="1350"/>
    </row>
    <row r="36" spans="1:12" x14ac:dyDescent="0.2">
      <c r="A36" s="200" t="s">
        <v>840</v>
      </c>
      <c r="B36" s="201"/>
      <c r="C36" s="201"/>
      <c r="D36" s="201"/>
      <c r="E36" s="163"/>
      <c r="F36" s="201"/>
      <c r="G36" s="197"/>
      <c r="H36" s="155"/>
      <c r="I36" s="155"/>
      <c r="J36" s="155"/>
      <c r="K36" s="155"/>
      <c r="L36" s="225"/>
    </row>
    <row r="37" spans="1:12" x14ac:dyDescent="0.2">
      <c r="A37" s="200" t="s">
        <v>841</v>
      </c>
      <c r="B37" s="201"/>
      <c r="C37" s="201"/>
      <c r="D37" s="201"/>
      <c r="E37" s="163"/>
      <c r="F37" s="201"/>
      <c r="G37" s="197"/>
      <c r="H37" s="155"/>
      <c r="I37" s="155"/>
      <c r="J37" s="155"/>
      <c r="K37" s="155"/>
      <c r="L37" s="157"/>
    </row>
    <row r="38" spans="1:12" x14ac:dyDescent="0.2">
      <c r="A38" s="200" t="s">
        <v>842</v>
      </c>
      <c r="B38" s="202"/>
      <c r="C38" s="202"/>
      <c r="D38" s="202"/>
      <c r="E38" s="203"/>
      <c r="F38" s="202"/>
      <c r="G38" s="204"/>
      <c r="H38" s="153"/>
      <c r="I38" s="153"/>
      <c r="J38" s="153"/>
      <c r="K38" s="153"/>
      <c r="L38" s="226"/>
    </row>
    <row r="39" spans="1:12" ht="4.5" customHeight="1" x14ac:dyDescent="0.2">
      <c r="A39" s="227"/>
      <c r="B39" s="228"/>
      <c r="C39" s="228"/>
      <c r="D39" s="228"/>
      <c r="E39" s="910"/>
      <c r="F39" s="228"/>
      <c r="G39" s="229"/>
      <c r="H39" s="230"/>
      <c r="I39" s="230"/>
      <c r="J39" s="230"/>
      <c r="K39" s="230"/>
      <c r="L39" s="230"/>
    </row>
    <row r="40" spans="1:12" ht="3" customHeight="1" x14ac:dyDescent="0.2">
      <c r="A40" s="456"/>
      <c r="B40" s="457"/>
      <c r="C40" s="457"/>
      <c r="D40" s="457"/>
      <c r="E40" s="458"/>
      <c r="F40" s="457"/>
      <c r="G40" s="459"/>
      <c r="H40" s="1142"/>
      <c r="I40" s="1142"/>
      <c r="J40" s="1142"/>
      <c r="K40" s="1142"/>
      <c r="L40" s="1142"/>
    </row>
    <row r="41" spans="1:12" s="460" customFormat="1" ht="4.5" customHeight="1" x14ac:dyDescent="0.2">
      <c r="A41" s="461"/>
      <c r="B41" s="462"/>
      <c r="C41" s="462"/>
      <c r="D41" s="462"/>
      <c r="E41" s="463"/>
      <c r="F41" s="462"/>
      <c r="G41" s="464"/>
      <c r="H41" s="1143"/>
      <c r="I41" s="1143"/>
      <c r="J41" s="1143"/>
      <c r="K41" s="1143"/>
      <c r="L41" s="1143"/>
    </row>
    <row r="42" spans="1:12" ht="6.75" customHeight="1" x14ac:dyDescent="0.2">
      <c r="A42" s="231"/>
      <c r="B42" s="154"/>
      <c r="C42" s="154"/>
      <c r="D42" s="154"/>
      <c r="E42" s="154"/>
      <c r="F42" s="154"/>
      <c r="G42" s="154"/>
      <c r="H42" s="154"/>
      <c r="I42" s="154"/>
      <c r="J42" s="154"/>
      <c r="K42" s="154"/>
      <c r="L42" s="156"/>
    </row>
    <row r="43" spans="1:12" customFormat="1" ht="14.25" x14ac:dyDescent="0.2">
      <c r="A43" s="234" t="s">
        <v>843</v>
      </c>
      <c r="B43" s="220"/>
      <c r="E43" s="145"/>
      <c r="F43" s="145"/>
      <c r="H43" s="145"/>
      <c r="I43" s="219" t="s">
        <v>844</v>
      </c>
      <c r="J43" s="1354"/>
      <c r="K43" s="1354"/>
      <c r="L43" s="1355"/>
    </row>
    <row r="44" spans="1:12" customFormat="1" ht="5.25" customHeight="1" x14ac:dyDescent="0.2">
      <c r="A44" s="235"/>
      <c r="B44" s="103"/>
      <c r="C44" s="103"/>
      <c r="D44" s="103"/>
      <c r="E44" s="103"/>
      <c r="F44" s="103"/>
      <c r="G44" s="103"/>
      <c r="H44" s="18"/>
      <c r="I44" s="18"/>
      <c r="J44" s="18"/>
      <c r="L44" s="209"/>
    </row>
    <row r="45" spans="1:12" customFormat="1" ht="14.25" x14ac:dyDescent="0.2">
      <c r="A45" s="218" t="s">
        <v>845</v>
      </c>
      <c r="B45" s="217"/>
      <c r="C45" s="217"/>
      <c r="D45" s="217"/>
      <c r="E45" s="217"/>
      <c r="F45" s="216" t="s">
        <v>846</v>
      </c>
      <c r="G45" s="215" t="s">
        <v>847</v>
      </c>
      <c r="H45" s="145"/>
      <c r="I45" s="219" t="s">
        <v>848</v>
      </c>
      <c r="J45" s="1354"/>
      <c r="K45" s="1354"/>
      <c r="L45" s="1355"/>
    </row>
    <row r="46" spans="1:12" s="38" customFormat="1" ht="12" x14ac:dyDescent="0.2">
      <c r="A46" s="213" t="s">
        <v>849</v>
      </c>
      <c r="B46" s="212"/>
      <c r="C46" s="212"/>
      <c r="D46" s="212"/>
      <c r="E46" s="212"/>
      <c r="F46" s="224">
        <v>2325</v>
      </c>
      <c r="G46" s="223">
        <v>5960</v>
      </c>
      <c r="J46" s="39"/>
      <c r="L46" s="1222"/>
    </row>
    <row r="47" spans="1:12" s="38" customFormat="1" ht="12" x14ac:dyDescent="0.2">
      <c r="A47" s="213" t="s">
        <v>850</v>
      </c>
      <c r="B47" s="212"/>
      <c r="C47" s="212"/>
      <c r="D47" s="212"/>
      <c r="E47" s="212"/>
      <c r="F47" s="224">
        <v>2500</v>
      </c>
      <c r="G47" s="211"/>
      <c r="J47" s="39"/>
      <c r="L47" s="238"/>
    </row>
    <row r="48" spans="1:12" s="38" customFormat="1" ht="12" x14ac:dyDescent="0.2">
      <c r="A48" s="213" t="s">
        <v>851</v>
      </c>
      <c r="B48" s="212"/>
      <c r="C48" s="212"/>
      <c r="D48" s="212"/>
      <c r="E48" s="212"/>
      <c r="F48" s="224">
        <v>1500</v>
      </c>
      <c r="G48" s="211"/>
      <c r="J48" s="39"/>
      <c r="L48" s="238"/>
    </row>
    <row r="49" spans="1:16" s="38" customFormat="1" ht="12" x14ac:dyDescent="0.2">
      <c r="A49" s="213" t="s">
        <v>852</v>
      </c>
      <c r="B49" s="212"/>
      <c r="C49" s="212"/>
      <c r="D49" s="212"/>
      <c r="E49" s="212"/>
      <c r="F49" s="214" t="s">
        <v>853</v>
      </c>
      <c r="G49" s="211" t="s">
        <v>853</v>
      </c>
      <c r="J49" s="39"/>
      <c r="K49" s="39"/>
      <c r="L49" s="238"/>
    </row>
    <row r="50" spans="1:16" s="38" customFormat="1" ht="12.75" customHeight="1" x14ac:dyDescent="0.2">
      <c r="A50" s="213"/>
      <c r="B50" s="212"/>
      <c r="C50" s="212"/>
      <c r="D50" s="212"/>
      <c r="E50" s="212"/>
      <c r="F50" s="746"/>
      <c r="G50" s="747"/>
      <c r="J50" s="39"/>
      <c r="K50" s="39"/>
      <c r="L50" s="238"/>
    </row>
    <row r="51" spans="1:16" customFormat="1" x14ac:dyDescent="0.2">
      <c r="A51" s="883" t="s">
        <v>854</v>
      </c>
      <c r="B51" s="210"/>
      <c r="C51" s="210"/>
      <c r="D51" s="210"/>
      <c r="E51" s="210"/>
      <c r="F51" s="145"/>
      <c r="G51" s="209"/>
      <c r="H51" s="103"/>
      <c r="I51" s="145"/>
      <c r="L51" s="209"/>
    </row>
    <row r="52" spans="1:16" customFormat="1" x14ac:dyDescent="0.2">
      <c r="A52" s="240" t="s">
        <v>855</v>
      </c>
      <c r="B52" s="210"/>
      <c r="C52" s="210"/>
      <c r="D52" s="210"/>
      <c r="E52" s="210"/>
      <c r="F52" s="145"/>
      <c r="G52" s="209"/>
      <c r="H52" s="103"/>
      <c r="I52" s="145"/>
      <c r="L52" s="209"/>
      <c r="N52" s="145"/>
      <c r="O52" s="145"/>
      <c r="P52" s="145"/>
    </row>
    <row r="53" spans="1:16" customFormat="1" x14ac:dyDescent="0.2">
      <c r="A53" s="241" t="s">
        <v>856</v>
      </c>
      <c r="B53" s="208"/>
      <c r="C53" s="208"/>
      <c r="D53" s="208"/>
      <c r="E53" s="208"/>
      <c r="F53" s="208"/>
      <c r="G53" s="206"/>
      <c r="H53" s="145"/>
      <c r="I53" s="145"/>
      <c r="L53" s="209"/>
      <c r="N53" s="145"/>
      <c r="O53" s="145"/>
      <c r="P53" s="145"/>
    </row>
    <row r="54" spans="1:16" customFormat="1" x14ac:dyDescent="0.2">
      <c r="A54" s="236"/>
      <c r="B54" s="103"/>
      <c r="C54" s="103"/>
      <c r="D54" s="103"/>
      <c r="E54" s="103"/>
      <c r="F54" s="103"/>
      <c r="G54" s="103"/>
      <c r="K54" s="103"/>
      <c r="L54" s="209"/>
      <c r="M54" s="145"/>
      <c r="N54" s="145"/>
      <c r="O54" s="145"/>
    </row>
    <row r="55" spans="1:16" customFormat="1" ht="15.75" x14ac:dyDescent="0.2">
      <c r="A55" s="205" t="s">
        <v>815</v>
      </c>
      <c r="B55" s="145"/>
      <c r="C55" s="186" t="s">
        <v>857</v>
      </c>
      <c r="D55" s="186" t="s">
        <v>857</v>
      </c>
      <c r="E55" s="186" t="s">
        <v>858</v>
      </c>
      <c r="F55" s="186" t="s">
        <v>389</v>
      </c>
      <c r="G55" s="145"/>
      <c r="H55" s="1210"/>
      <c r="I55" s="1347" t="s">
        <v>1574</v>
      </c>
      <c r="J55" s="1347"/>
      <c r="K55" s="387"/>
      <c r="L55" s="157"/>
      <c r="M55" s="145"/>
      <c r="N55" s="145"/>
      <c r="O55" s="145"/>
    </row>
    <row r="56" spans="1:16" customFormat="1" ht="12.75" customHeight="1" x14ac:dyDescent="0.25">
      <c r="A56" s="237"/>
      <c r="B56" s="186" t="s">
        <v>344</v>
      </c>
      <c r="C56" s="186" t="s">
        <v>861</v>
      </c>
      <c r="D56" s="186" t="s">
        <v>862</v>
      </c>
      <c r="E56" s="186" t="s">
        <v>863</v>
      </c>
      <c r="F56" s="186" t="s">
        <v>864</v>
      </c>
      <c r="G56" s="145"/>
      <c r="H56" s="1211" t="s">
        <v>1570</v>
      </c>
      <c r="I56" s="1212" t="s">
        <v>1571</v>
      </c>
      <c r="J56" s="1210" t="s">
        <v>874</v>
      </c>
      <c r="K56" s="155"/>
      <c r="L56" s="157"/>
      <c r="M56" s="145"/>
      <c r="N56" s="145"/>
      <c r="O56" s="145"/>
    </row>
    <row r="57" spans="1:16" customFormat="1" x14ac:dyDescent="0.2">
      <c r="A57" s="237"/>
      <c r="B57" s="186" t="s">
        <v>351</v>
      </c>
      <c r="C57" s="242" t="s">
        <v>867</v>
      </c>
      <c r="D57" s="186"/>
      <c r="E57" s="186"/>
      <c r="F57" s="186" t="s">
        <v>825</v>
      </c>
      <c r="G57" s="145"/>
      <c r="H57" s="1210"/>
      <c r="I57" s="1210" t="s">
        <v>1572</v>
      </c>
      <c r="J57" s="1210" t="s">
        <v>1573</v>
      </c>
      <c r="K57" s="145"/>
      <c r="L57" s="157"/>
      <c r="M57" s="145"/>
      <c r="N57" s="145"/>
      <c r="O57" s="145"/>
    </row>
    <row r="58" spans="1:16" customFormat="1" x14ac:dyDescent="0.2">
      <c r="A58" s="160" t="s">
        <v>762</v>
      </c>
      <c r="B58" s="158"/>
      <c r="C58" s="748"/>
      <c r="D58" s="222"/>
      <c r="E58" s="222"/>
      <c r="F58" s="909">
        <f>C58+D58+E58</f>
        <v>0</v>
      </c>
      <c r="G58" s="145"/>
      <c r="H58" s="1213" t="s">
        <v>762</v>
      </c>
      <c r="I58" s="1214"/>
      <c r="J58" s="1215"/>
      <c r="K58" s="1219" t="s">
        <v>1575</v>
      </c>
      <c r="L58" s="157"/>
      <c r="M58" s="145"/>
      <c r="N58" s="145"/>
      <c r="O58" s="145"/>
    </row>
    <row r="59" spans="1:16" customFormat="1" x14ac:dyDescent="0.2">
      <c r="A59" s="160" t="s">
        <v>763</v>
      </c>
      <c r="B59" s="158"/>
      <c r="C59" s="748"/>
      <c r="D59" s="222"/>
      <c r="E59" s="222"/>
      <c r="F59" s="909">
        <f t="shared" ref="F59:F61" si="0">C59+D59+E59</f>
        <v>0</v>
      </c>
      <c r="G59" s="145"/>
      <c r="H59" s="1213" t="s">
        <v>763</v>
      </c>
      <c r="I59" s="1214"/>
      <c r="J59" s="1215"/>
      <c r="K59" s="1170" t="s">
        <v>1580</v>
      </c>
      <c r="L59" s="157"/>
      <c r="M59" s="145"/>
      <c r="N59" s="145"/>
    </row>
    <row r="60" spans="1:16" customFormat="1" x14ac:dyDescent="0.2">
      <c r="A60" s="160" t="s">
        <v>764</v>
      </c>
      <c r="B60" s="158"/>
      <c r="C60" s="748"/>
      <c r="D60" s="222"/>
      <c r="E60" s="222"/>
      <c r="F60" s="909">
        <f t="shared" si="0"/>
        <v>0</v>
      </c>
      <c r="G60" s="145"/>
      <c r="H60" s="1213" t="s">
        <v>764</v>
      </c>
      <c r="I60" s="1214"/>
      <c r="J60" s="1215"/>
      <c r="K60" s="1170" t="s">
        <v>1577</v>
      </c>
      <c r="L60" s="157"/>
      <c r="M60" s="145"/>
      <c r="N60" s="145"/>
    </row>
    <row r="61" spans="1:16" customFormat="1" x14ac:dyDescent="0.2">
      <c r="A61" s="160" t="s">
        <v>765</v>
      </c>
      <c r="B61" s="158"/>
      <c r="C61" s="748"/>
      <c r="D61" s="222"/>
      <c r="E61" s="222"/>
      <c r="F61" s="909">
        <f t="shared" si="0"/>
        <v>0</v>
      </c>
      <c r="G61" s="145"/>
      <c r="H61" s="1213" t="s">
        <v>765</v>
      </c>
      <c r="I61" s="1214"/>
      <c r="J61" s="1215"/>
      <c r="K61" s="1170" t="s">
        <v>1581</v>
      </c>
      <c r="L61" s="157"/>
      <c r="M61" s="145"/>
      <c r="N61" s="145"/>
    </row>
    <row r="62" spans="1:16" customFormat="1" x14ac:dyDescent="0.2">
      <c r="A62" s="237"/>
      <c r="B62" s="145"/>
      <c r="C62" s="107"/>
      <c r="D62" s="145"/>
      <c r="E62" s="192" t="s">
        <v>870</v>
      </c>
      <c r="F62" s="193">
        <f>SUM(F58:F61)</f>
        <v>0</v>
      </c>
      <c r="G62" s="145"/>
      <c r="H62" s="1216" t="s">
        <v>1061</v>
      </c>
      <c r="I62" s="1217"/>
      <c r="J62" s="1218"/>
      <c r="K62" s="1170" t="s">
        <v>1582</v>
      </c>
      <c r="L62" s="209"/>
    </row>
    <row r="63" spans="1:16" customFormat="1" ht="11.25" customHeight="1" x14ac:dyDescent="0.25">
      <c r="A63" s="237"/>
      <c r="B63" s="107"/>
      <c r="C63" s="107"/>
      <c r="D63" s="107"/>
      <c r="E63" s="194"/>
      <c r="F63" s="194"/>
      <c r="G63" s="103"/>
      <c r="H63" s="103"/>
      <c r="I63" s="103"/>
      <c r="K63" s="103"/>
      <c r="L63" s="209"/>
    </row>
    <row r="64" spans="1:16" customFormat="1" ht="15.75" x14ac:dyDescent="0.2">
      <c r="A64" s="205" t="s">
        <v>833</v>
      </c>
      <c r="B64" s="889" t="s">
        <v>814</v>
      </c>
      <c r="C64" s="889" t="s">
        <v>871</v>
      </c>
      <c r="D64" s="753" t="s">
        <v>872</v>
      </c>
      <c r="G64" s="103"/>
      <c r="H64" s="155"/>
      <c r="I64" s="145"/>
      <c r="J64" s="145"/>
      <c r="L64" s="209"/>
    </row>
    <row r="65" spans="1:14" customFormat="1" x14ac:dyDescent="0.2">
      <c r="A65" s="237"/>
      <c r="B65" s="1139" t="s">
        <v>820</v>
      </c>
      <c r="C65" s="889">
        <v>5000</v>
      </c>
      <c r="D65" s="889">
        <v>5000</v>
      </c>
      <c r="E65" s="889" t="s">
        <v>873</v>
      </c>
      <c r="F65" s="1140" t="s">
        <v>389</v>
      </c>
      <c r="G65" s="1140"/>
      <c r="H65" s="186" t="s">
        <v>859</v>
      </c>
      <c r="I65" s="186" t="s">
        <v>289</v>
      </c>
      <c r="J65" s="1351" t="s">
        <v>860</v>
      </c>
      <c r="K65" s="1351"/>
      <c r="L65" s="1144" t="s">
        <v>289</v>
      </c>
      <c r="M65" s="145"/>
      <c r="N65" s="145"/>
    </row>
    <row r="66" spans="1:14" customFormat="1" x14ac:dyDescent="0.2">
      <c r="A66" s="237"/>
      <c r="B66" s="889" t="s">
        <v>826</v>
      </c>
      <c r="C66" s="889" t="s">
        <v>874</v>
      </c>
      <c r="D66" s="889" t="s">
        <v>874</v>
      </c>
      <c r="E66" s="889" t="s">
        <v>874</v>
      </c>
      <c r="F66" s="1145" t="s">
        <v>875</v>
      </c>
      <c r="G66" s="1140"/>
      <c r="H66" s="186" t="s">
        <v>865</v>
      </c>
      <c r="I66" s="186" t="s">
        <v>865</v>
      </c>
      <c r="J66" s="1351" t="s">
        <v>743</v>
      </c>
      <c r="K66" s="1351"/>
      <c r="L66" s="1144" t="s">
        <v>866</v>
      </c>
    </row>
    <row r="67" spans="1:14" customFormat="1" x14ac:dyDescent="0.2">
      <c r="A67" s="160" t="s">
        <v>762</v>
      </c>
      <c r="B67" s="1146"/>
      <c r="C67" s="1147"/>
      <c r="D67" s="1148"/>
      <c r="E67" s="1148"/>
      <c r="F67" s="925">
        <f>((C67*0.35)+(D67*0.25)+(E67*0.15))</f>
        <v>0</v>
      </c>
      <c r="G67" s="1220"/>
      <c r="H67" s="1145" t="s">
        <v>285</v>
      </c>
      <c r="I67" s="186" t="s">
        <v>868</v>
      </c>
      <c r="J67" s="1351" t="s">
        <v>869</v>
      </c>
      <c r="K67" s="1351"/>
      <c r="L67" s="1144" t="s">
        <v>296</v>
      </c>
    </row>
    <row r="68" spans="1:14" customFormat="1" x14ac:dyDescent="0.2">
      <c r="A68" s="160" t="s">
        <v>763</v>
      </c>
      <c r="B68" s="159"/>
      <c r="C68" s="190"/>
      <c r="D68" s="222"/>
      <c r="E68" s="222"/>
      <c r="F68" s="925">
        <f t="shared" ref="F68:F70" si="1">((C68*0.35)+(D68*0.25)+(E68*0.15))</f>
        <v>0</v>
      </c>
      <c r="G68" s="1220"/>
      <c r="H68" s="221"/>
      <c r="I68" s="158"/>
      <c r="J68" s="1352"/>
      <c r="K68" s="1353"/>
      <c r="L68" s="158"/>
    </row>
    <row r="69" spans="1:14" customFormat="1" x14ac:dyDescent="0.2">
      <c r="A69" s="160" t="s">
        <v>764</v>
      </c>
      <c r="B69" s="159"/>
      <c r="C69" s="190"/>
      <c r="D69" s="222"/>
      <c r="E69" s="222"/>
      <c r="F69" s="925">
        <f t="shared" si="1"/>
        <v>0</v>
      </c>
      <c r="G69" s="1220"/>
      <c r="H69" s="221"/>
      <c r="I69" s="158"/>
      <c r="J69" s="1352"/>
      <c r="K69" s="1353"/>
      <c r="L69" s="158"/>
    </row>
    <row r="70" spans="1:14" customFormat="1" x14ac:dyDescent="0.2">
      <c r="A70" s="160" t="s">
        <v>765</v>
      </c>
      <c r="B70" s="159"/>
      <c r="C70" s="190"/>
      <c r="D70" s="222"/>
      <c r="E70" s="222"/>
      <c r="F70" s="925">
        <f t="shared" si="1"/>
        <v>0</v>
      </c>
      <c r="G70" s="1220"/>
      <c r="H70" s="221"/>
      <c r="I70" s="158"/>
      <c r="J70" s="1352"/>
      <c r="K70" s="1353"/>
      <c r="L70" s="158"/>
    </row>
    <row r="71" spans="1:14" customFormat="1" x14ac:dyDescent="0.2">
      <c r="A71" s="884" t="s">
        <v>876</v>
      </c>
      <c r="E71" s="145"/>
      <c r="F71" s="926">
        <f>SUM(F67:F70)</f>
        <v>0</v>
      </c>
      <c r="G71" s="1221"/>
      <c r="H71" s="221"/>
      <c r="I71" s="158"/>
      <c r="J71" s="1352"/>
      <c r="K71" s="1353"/>
      <c r="L71" s="158"/>
    </row>
    <row r="72" spans="1:14" customFormat="1" ht="13.5" thickBot="1" x14ac:dyDescent="0.25">
      <c r="A72" s="240"/>
      <c r="G72" s="145"/>
      <c r="H72" s="145"/>
      <c r="I72" s="197"/>
      <c r="J72" s="239"/>
      <c r="K72" s="239"/>
      <c r="L72" s="443"/>
    </row>
    <row r="73" spans="1:14" ht="16.5" thickBot="1" x14ac:dyDescent="0.3">
      <c r="A73" s="160"/>
      <c r="B73" s="197"/>
      <c r="C73" s="155"/>
      <c r="D73" s="197"/>
      <c r="E73" s="198"/>
      <c r="G73" s="198"/>
      <c r="H73" s="179"/>
      <c r="I73" s="199" t="s">
        <v>877</v>
      </c>
      <c r="J73" s="1348">
        <f>F71+F62</f>
        <v>0</v>
      </c>
      <c r="K73" s="1349"/>
      <c r="L73" s="1350"/>
    </row>
    <row r="74" spans="1:14" ht="4.5" customHeight="1" x14ac:dyDescent="0.2">
      <c r="A74" s="164"/>
      <c r="B74" s="153"/>
      <c r="C74" s="153"/>
      <c r="D74" s="153"/>
      <c r="E74" s="153"/>
      <c r="F74" s="153"/>
      <c r="G74" s="153"/>
      <c r="H74" s="153"/>
      <c r="I74" s="153"/>
      <c r="J74" s="153"/>
      <c r="K74" s="153"/>
      <c r="L74" s="226"/>
    </row>
    <row r="75" spans="1:14" x14ac:dyDescent="0.2">
      <c r="A75" s="553" t="s">
        <v>1543</v>
      </c>
    </row>
  </sheetData>
  <mergeCells count="27">
    <mergeCell ref="K6:L6"/>
    <mergeCell ref="K7:L7"/>
    <mergeCell ref="K8:L8"/>
    <mergeCell ref="J43:L43"/>
    <mergeCell ref="J24:L24"/>
    <mergeCell ref="J20:L20"/>
    <mergeCell ref="J21:L21"/>
    <mergeCell ref="J22:L22"/>
    <mergeCell ref="J23:L23"/>
    <mergeCell ref="J26:K26"/>
    <mergeCell ref="F7:G7"/>
    <mergeCell ref="F8:G8"/>
    <mergeCell ref="J35:L35"/>
    <mergeCell ref="J18:L18"/>
    <mergeCell ref="J19:L19"/>
    <mergeCell ref="J27:K27"/>
    <mergeCell ref="I55:J55"/>
    <mergeCell ref="G26:H26"/>
    <mergeCell ref="J73:L73"/>
    <mergeCell ref="J65:K65"/>
    <mergeCell ref="J66:K66"/>
    <mergeCell ref="J67:K67"/>
    <mergeCell ref="J68:K68"/>
    <mergeCell ref="J69:K69"/>
    <mergeCell ref="J70:K70"/>
    <mergeCell ref="J71:K71"/>
    <mergeCell ref="J45:L45"/>
  </mergeCells>
  <phoneticPr fontId="3" type="noConversion"/>
  <printOptions horizontalCentered="1"/>
  <pageMargins left="0.25" right="0.25" top="0.4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60"/>
    <pageSetUpPr fitToPage="1"/>
  </sheetPr>
  <dimension ref="A1:O69"/>
  <sheetViews>
    <sheetView topLeftCell="A40" zoomScaleNormal="100" zoomScaleSheetLayoutView="100" workbookViewId="0"/>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97" t="s">
        <v>1593</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7.5" customHeight="1" x14ac:dyDescent="0.2">
      <c r="K5"/>
      <c r="L5"/>
    </row>
    <row r="6" spans="1:13" ht="19.5" customHeight="1" x14ac:dyDescent="0.2">
      <c r="A6" s="143" t="s">
        <v>1587</v>
      </c>
      <c r="K6"/>
      <c r="L6" s="144" t="s">
        <v>285</v>
      </c>
    </row>
    <row r="7" spans="1:13" s="106" customFormat="1" ht="15" x14ac:dyDescent="0.25">
      <c r="A7" s="125">
        <v>2.09</v>
      </c>
      <c r="B7" s="104" t="s">
        <v>1583</v>
      </c>
      <c r="C7" s="999"/>
      <c r="D7" s="999"/>
      <c r="E7" s="126"/>
      <c r="F7" s="126"/>
      <c r="G7" s="126"/>
      <c r="H7" s="126"/>
      <c r="I7" s="126"/>
      <c r="K7" s="108"/>
      <c r="L7" s="144" t="s">
        <v>287</v>
      </c>
      <c r="M7" s="115"/>
    </row>
    <row r="8" spans="1:13" s="102" customFormat="1" ht="12" customHeight="1" x14ac:dyDescent="0.25">
      <c r="A8" s="1000"/>
      <c r="B8" s="819" t="s">
        <v>878</v>
      </c>
      <c r="C8" s="905"/>
      <c r="D8" s="123"/>
      <c r="F8" s="905" t="s">
        <v>289</v>
      </c>
      <c r="G8" s="1343" t="s">
        <v>290</v>
      </c>
      <c r="H8" s="1343"/>
      <c r="I8" s="905" t="s">
        <v>879</v>
      </c>
      <c r="J8" s="905" t="s">
        <v>292</v>
      </c>
      <c r="K8" s="108"/>
      <c r="L8" s="905"/>
      <c r="M8" s="116"/>
    </row>
    <row r="9" spans="1:13" s="106" customFormat="1" ht="12" customHeight="1" x14ac:dyDescent="0.25">
      <c r="A9" s="1001"/>
      <c r="B9" s="117" t="s">
        <v>736</v>
      </c>
      <c r="C9" s="126"/>
      <c r="D9" s="126"/>
      <c r="F9" s="905" t="s">
        <v>309</v>
      </c>
      <c r="G9" s="1343" t="s">
        <v>294</v>
      </c>
      <c r="H9" s="1343"/>
      <c r="I9" s="905" t="s">
        <v>880</v>
      </c>
      <c r="J9" s="905" t="s">
        <v>296</v>
      </c>
      <c r="K9" s="108"/>
      <c r="L9" s="905"/>
      <c r="M9" s="115"/>
    </row>
    <row r="10" spans="1:13" s="106" customFormat="1" ht="12" customHeight="1" x14ac:dyDescent="0.25">
      <c r="A10" s="1001"/>
      <c r="B10" s="139" t="s">
        <v>297</v>
      </c>
      <c r="C10" s="126"/>
      <c r="D10" s="126"/>
      <c r="F10" s="109"/>
      <c r="G10" s="1371"/>
      <c r="H10" s="1372"/>
      <c r="I10" s="111"/>
      <c r="J10" s="109"/>
      <c r="K10" s="113"/>
      <c r="L10" s="118">
        <v>0</v>
      </c>
      <c r="M10" s="115"/>
    </row>
    <row r="11" spans="1:13" s="106" customFormat="1" ht="9" customHeight="1" x14ac:dyDescent="0.25">
      <c r="A11" s="1001"/>
      <c r="B11" s="1004"/>
      <c r="C11" s="999"/>
      <c r="D11" s="999"/>
      <c r="E11" s="1003"/>
      <c r="F11" s="1003"/>
      <c r="I11" s="1003"/>
      <c r="J11" s="131"/>
      <c r="L11" s="105"/>
    </row>
    <row r="12" spans="1:13" s="106" customFormat="1" ht="9" customHeight="1" x14ac:dyDescent="0.25">
      <c r="A12" s="1001"/>
      <c r="B12" s="133"/>
      <c r="C12" s="999"/>
      <c r="D12" s="999"/>
      <c r="E12" s="1003"/>
      <c r="F12" s="1003"/>
      <c r="I12" s="1003"/>
      <c r="J12" s="134"/>
      <c r="L12" s="105"/>
    </row>
    <row r="13" spans="1:13" s="106" customFormat="1" ht="12" customHeight="1" x14ac:dyDescent="0.25">
      <c r="A13" s="125">
        <v>2.1</v>
      </c>
      <c r="B13" s="104" t="s">
        <v>1584</v>
      </c>
      <c r="C13" s="999"/>
      <c r="D13" s="999"/>
      <c r="E13" s="1003"/>
      <c r="F13" s="1003"/>
      <c r="I13" s="1003"/>
      <c r="J13" s="134"/>
      <c r="L13" s="126"/>
    </row>
    <row r="14" spans="1:13" s="102" customFormat="1" ht="12" customHeight="1" x14ac:dyDescent="0.25">
      <c r="A14" s="1000"/>
      <c r="B14" s="819" t="s">
        <v>881</v>
      </c>
      <c r="C14" s="1005"/>
      <c r="D14" s="1005"/>
      <c r="E14" s="905" t="s">
        <v>289</v>
      </c>
      <c r="F14" s="1343" t="s">
        <v>770</v>
      </c>
      <c r="G14" s="1343"/>
      <c r="H14" s="905" t="s">
        <v>771</v>
      </c>
      <c r="I14" s="905" t="s">
        <v>879</v>
      </c>
      <c r="J14" s="905" t="s">
        <v>292</v>
      </c>
      <c r="K14" s="101"/>
      <c r="L14" s="123"/>
    </row>
    <row r="15" spans="1:13" s="106" customFormat="1" ht="12" customHeight="1" x14ac:dyDescent="0.25">
      <c r="A15" s="1001"/>
      <c r="B15" s="117" t="s">
        <v>736</v>
      </c>
      <c r="C15" s="999"/>
      <c r="D15" s="999"/>
      <c r="E15" s="905" t="s">
        <v>293</v>
      </c>
      <c r="F15" s="1343" t="s">
        <v>772</v>
      </c>
      <c r="G15" s="1343"/>
      <c r="H15" s="905" t="s">
        <v>294</v>
      </c>
      <c r="I15" s="905" t="s">
        <v>295</v>
      </c>
      <c r="J15" s="905" t="s">
        <v>296</v>
      </c>
      <c r="L15" s="105"/>
    </row>
    <row r="16" spans="1:13" s="106" customFormat="1" ht="12" customHeight="1" x14ac:dyDescent="0.25">
      <c r="A16" s="1001"/>
      <c r="B16" s="139" t="s">
        <v>297</v>
      </c>
      <c r="C16" s="126"/>
      <c r="D16" s="999"/>
      <c r="E16" s="109"/>
      <c r="F16" s="1371"/>
      <c r="G16" s="1372"/>
      <c r="H16" s="911"/>
      <c r="I16" s="111"/>
      <c r="J16" s="109"/>
      <c r="L16" s="118">
        <v>0</v>
      </c>
    </row>
    <row r="17" spans="1:15" s="106" customFormat="1" ht="12" customHeight="1" x14ac:dyDescent="0.25">
      <c r="A17" s="1001"/>
      <c r="B17" s="139" t="s">
        <v>882</v>
      </c>
      <c r="C17" s="128"/>
      <c r="D17" s="999"/>
      <c r="E17" s="1003"/>
      <c r="F17" s="1003"/>
      <c r="G17" s="1003"/>
      <c r="H17" s="131"/>
      <c r="I17" s="1002"/>
      <c r="J17" s="105"/>
    </row>
    <row r="18" spans="1:15" s="106" customFormat="1" ht="9" customHeight="1" x14ac:dyDescent="0.25">
      <c r="A18" s="1001"/>
      <c r="B18" s="819"/>
      <c r="C18" s="999"/>
      <c r="D18" s="999"/>
      <c r="E18" s="1003"/>
      <c r="F18" s="1003"/>
      <c r="G18" s="1003"/>
      <c r="H18" s="131"/>
      <c r="I18" s="1002"/>
      <c r="J18" s="105"/>
    </row>
    <row r="19" spans="1:15" s="106" customFormat="1" ht="9" customHeight="1" x14ac:dyDescent="0.25">
      <c r="A19" s="1001"/>
      <c r="B19" s="133"/>
      <c r="C19" s="999"/>
      <c r="D19" s="999"/>
      <c r="E19" s="1003"/>
      <c r="F19" s="1003"/>
      <c r="G19" s="1003"/>
      <c r="H19" s="134"/>
      <c r="I19" s="1002"/>
      <c r="J19" s="119"/>
    </row>
    <row r="20" spans="1:15" s="106" customFormat="1" ht="12" customHeight="1" x14ac:dyDescent="0.25">
      <c r="A20" s="125">
        <v>2.121</v>
      </c>
      <c r="B20" s="104" t="s">
        <v>1588</v>
      </c>
      <c r="C20" s="999"/>
      <c r="D20" s="999"/>
      <c r="E20" s="1003"/>
      <c r="F20" s="1003"/>
      <c r="G20" s="1003"/>
      <c r="H20" s="134"/>
      <c r="I20" s="1002"/>
      <c r="J20" s="120"/>
    </row>
    <row r="21" spans="1:15" s="102" customFormat="1" ht="12" customHeight="1" x14ac:dyDescent="0.25">
      <c r="A21" s="1000"/>
      <c r="B21" s="819" t="s">
        <v>883</v>
      </c>
      <c r="C21" s="1005"/>
      <c r="D21" s="1005"/>
      <c r="E21" s="905"/>
      <c r="F21" s="905"/>
      <c r="G21" s="1343" t="s">
        <v>741</v>
      </c>
      <c r="H21" s="1343"/>
      <c r="I21" s="1006"/>
      <c r="J21" s="123"/>
      <c r="K21" s="101"/>
    </row>
    <row r="22" spans="1:15" s="106" customFormat="1" ht="12" customHeight="1" x14ac:dyDescent="0.25">
      <c r="A22" s="1001"/>
      <c r="C22" s="905" t="s">
        <v>289</v>
      </c>
      <c r="D22" s="905" t="s">
        <v>758</v>
      </c>
      <c r="E22" s="905" t="s">
        <v>759</v>
      </c>
      <c r="F22" s="905" t="s">
        <v>290</v>
      </c>
      <c r="G22" s="905" t="s">
        <v>285</v>
      </c>
      <c r="H22" s="905" t="s">
        <v>289</v>
      </c>
      <c r="I22" s="905" t="s">
        <v>743</v>
      </c>
      <c r="J22" s="905" t="s">
        <v>292</v>
      </c>
      <c r="K22" s="1006"/>
      <c r="L22" s="105"/>
      <c r="M22" s="108"/>
      <c r="N22" s="115"/>
      <c r="O22" s="115"/>
    </row>
    <row r="23" spans="1:15" s="106" customFormat="1" ht="12" customHeight="1" x14ac:dyDescent="0.25">
      <c r="A23" s="1001"/>
      <c r="C23" s="905" t="s">
        <v>293</v>
      </c>
      <c r="D23" s="905" t="s">
        <v>760</v>
      </c>
      <c r="E23" s="905" t="s">
        <v>761</v>
      </c>
      <c r="F23" s="905" t="s">
        <v>294</v>
      </c>
      <c r="G23" s="1346" t="s">
        <v>745</v>
      </c>
      <c r="H23" s="1346"/>
      <c r="I23" s="905" t="s">
        <v>746</v>
      </c>
      <c r="J23" s="905" t="s">
        <v>296</v>
      </c>
      <c r="K23" s="1002"/>
      <c r="L23" s="102"/>
      <c r="M23" s="108"/>
      <c r="N23" s="115"/>
      <c r="O23" s="115"/>
    </row>
    <row r="24" spans="1:15" s="106" customFormat="1" ht="12" customHeight="1" x14ac:dyDescent="0.25">
      <c r="A24" s="1001"/>
      <c r="B24" s="233"/>
      <c r="C24" s="109"/>
      <c r="D24" s="111"/>
      <c r="E24" s="110"/>
      <c r="F24" s="111"/>
      <c r="G24" s="141"/>
      <c r="H24" s="109"/>
      <c r="I24" s="111"/>
      <c r="J24" s="109"/>
      <c r="K24" s="1002"/>
      <c r="L24" s="118">
        <f>(D24*E24)+(D25*E25)+(D26*E26)+(D27*E27)</f>
        <v>0</v>
      </c>
      <c r="M24" s="108"/>
      <c r="N24" s="115"/>
      <c r="O24" s="115"/>
    </row>
    <row r="25" spans="1:15" s="106" customFormat="1" ht="12" customHeight="1" x14ac:dyDescent="0.25">
      <c r="A25" s="1001"/>
      <c r="B25" s="233"/>
      <c r="C25" s="109"/>
      <c r="D25" s="111"/>
      <c r="E25" s="110"/>
      <c r="F25" s="111"/>
      <c r="G25" s="141"/>
      <c r="H25" s="109"/>
      <c r="I25" s="111"/>
      <c r="J25" s="109"/>
      <c r="K25" s="1002"/>
      <c r="L25" s="120"/>
      <c r="M25" s="113"/>
      <c r="N25" s="115"/>
      <c r="O25" s="115"/>
    </row>
    <row r="26" spans="1:15" s="106" customFormat="1" ht="12" customHeight="1" x14ac:dyDescent="0.25">
      <c r="A26" s="1001"/>
      <c r="B26" s="233"/>
      <c r="C26" s="109"/>
      <c r="D26" s="111"/>
      <c r="E26" s="110"/>
      <c r="F26" s="111"/>
      <c r="G26" s="141"/>
      <c r="H26" s="109"/>
      <c r="I26" s="111"/>
      <c r="J26" s="109"/>
      <c r="K26" s="1002"/>
      <c r="L26" s="120"/>
    </row>
    <row r="27" spans="1:15" s="106" customFormat="1" ht="12" customHeight="1" x14ac:dyDescent="0.25">
      <c r="B27" s="117" t="s">
        <v>736</v>
      </c>
      <c r="C27" s="109"/>
      <c r="D27" s="111"/>
      <c r="E27" s="110"/>
      <c r="F27" s="111"/>
      <c r="G27" s="141"/>
      <c r="H27" s="109"/>
      <c r="I27" s="111"/>
      <c r="J27" s="109"/>
      <c r="K27" s="1002"/>
      <c r="L27" s="120"/>
    </row>
    <row r="28" spans="1:15" s="106" customFormat="1" ht="12" customHeight="1" x14ac:dyDescent="0.25">
      <c r="B28" s="139" t="s">
        <v>297</v>
      </c>
      <c r="C28" s="126"/>
      <c r="D28" s="999"/>
      <c r="E28" s="137"/>
      <c r="F28" s="113"/>
      <c r="G28" s="138"/>
      <c r="H28" s="137"/>
      <c r="I28" s="1002"/>
      <c r="J28" s="120"/>
    </row>
    <row r="29" spans="1:15" s="106" customFormat="1" ht="12" customHeight="1" x14ac:dyDescent="0.25">
      <c r="A29" s="1001"/>
      <c r="B29" s="127" t="s">
        <v>884</v>
      </c>
      <c r="C29" s="126"/>
      <c r="D29" s="999"/>
      <c r="E29" s="137"/>
      <c r="F29" s="113"/>
      <c r="G29" s="138"/>
      <c r="H29" s="137"/>
      <c r="I29" s="1002"/>
      <c r="J29" s="120"/>
    </row>
    <row r="30" spans="1:15" s="106" customFormat="1" ht="12" customHeight="1" x14ac:dyDescent="0.25">
      <c r="A30" s="1001"/>
      <c r="B30" s="127" t="s">
        <v>885</v>
      </c>
      <c r="C30" s="126"/>
      <c r="D30" s="999"/>
      <c r="E30" s="137"/>
      <c r="F30" s="113"/>
      <c r="G30" s="138"/>
      <c r="H30" s="137"/>
      <c r="I30" s="1002"/>
      <c r="J30" s="120"/>
    </row>
    <row r="31" spans="1:15" s="106" customFormat="1" ht="12" customHeight="1" x14ac:dyDescent="0.25">
      <c r="A31" s="1001"/>
      <c r="B31" s="127" t="s">
        <v>886</v>
      </c>
      <c r="C31" s="126"/>
      <c r="D31" s="999"/>
      <c r="E31" s="137"/>
      <c r="F31" s="113"/>
      <c r="G31" s="138"/>
      <c r="H31" s="137"/>
      <c r="I31" s="1002"/>
      <c r="J31" s="120"/>
    </row>
    <row r="32" spans="1:15" s="106" customFormat="1" ht="12" customHeight="1" x14ac:dyDescent="0.25">
      <c r="A32" s="1001"/>
      <c r="B32" s="127"/>
      <c r="C32" s="130"/>
      <c r="D32" s="999"/>
      <c r="E32" s="1003"/>
      <c r="F32" s="1003"/>
      <c r="G32" s="1003"/>
      <c r="H32" s="1003"/>
      <c r="I32" s="1003"/>
      <c r="J32" s="131"/>
      <c r="K32" s="1002"/>
      <c r="L32" s="105"/>
    </row>
    <row r="33" spans="1:15" s="106" customFormat="1" ht="12" customHeight="1" x14ac:dyDescent="0.25">
      <c r="A33" s="1001"/>
      <c r="C33" s="999"/>
      <c r="D33" s="999"/>
      <c r="E33" s="1003"/>
      <c r="F33" s="1003"/>
      <c r="G33" s="1003"/>
      <c r="H33" s="1003"/>
      <c r="I33" s="1003"/>
      <c r="J33" s="134"/>
      <c r="K33" s="1002"/>
      <c r="L33" s="119"/>
    </row>
    <row r="34" spans="1:15" s="106" customFormat="1" ht="12" customHeight="1" x14ac:dyDescent="0.25">
      <c r="A34" s="125">
        <v>2.13</v>
      </c>
      <c r="B34" s="104" t="s">
        <v>1585</v>
      </c>
      <c r="C34" s="999"/>
      <c r="D34" s="999"/>
      <c r="E34" s="1003"/>
      <c r="F34" s="1003"/>
      <c r="G34" s="1003"/>
      <c r="H34" s="1003"/>
      <c r="I34" s="1003"/>
      <c r="J34" s="134"/>
      <c r="K34" s="1002"/>
      <c r="L34" s="120"/>
    </row>
    <row r="35" spans="1:15" s="102" customFormat="1" ht="12" customHeight="1" x14ac:dyDescent="0.25">
      <c r="A35" s="1000"/>
      <c r="B35" s="819" t="s">
        <v>881</v>
      </c>
      <c r="C35" s="1005"/>
      <c r="D35" s="1005"/>
      <c r="E35" s="905" t="s">
        <v>289</v>
      </c>
      <c r="F35" s="1343" t="s">
        <v>770</v>
      </c>
      <c r="G35" s="1343"/>
      <c r="H35" s="905" t="s">
        <v>771</v>
      </c>
      <c r="I35" s="905" t="s">
        <v>879</v>
      </c>
      <c r="J35" s="905" t="s">
        <v>292</v>
      </c>
      <c r="K35" s="101"/>
      <c r="L35" s="123"/>
    </row>
    <row r="36" spans="1:15" s="106" customFormat="1" ht="12" customHeight="1" x14ac:dyDescent="0.25">
      <c r="A36" s="1001"/>
      <c r="B36" s="117" t="s">
        <v>736</v>
      </c>
      <c r="C36" s="999"/>
      <c r="D36" s="999"/>
      <c r="E36" s="905" t="s">
        <v>293</v>
      </c>
      <c r="F36" s="1343" t="s">
        <v>772</v>
      </c>
      <c r="G36" s="1343"/>
      <c r="H36" s="905" t="s">
        <v>294</v>
      </c>
      <c r="I36" s="905" t="s">
        <v>295</v>
      </c>
      <c r="J36" s="905" t="s">
        <v>296</v>
      </c>
      <c r="L36" s="105"/>
    </row>
    <row r="37" spans="1:15" s="106" customFormat="1" ht="12" customHeight="1" x14ac:dyDescent="0.25">
      <c r="A37" s="1001"/>
      <c r="B37" s="139" t="s">
        <v>297</v>
      </c>
      <c r="C37" s="126"/>
      <c r="D37" s="999"/>
      <c r="E37" s="109"/>
      <c r="F37" s="1371"/>
      <c r="G37" s="1372"/>
      <c r="H37" s="911"/>
      <c r="I37" s="111"/>
      <c r="J37" s="109"/>
      <c r="L37" s="118">
        <v>0</v>
      </c>
    </row>
    <row r="38" spans="1:15" s="106" customFormat="1" ht="12" customHeight="1" x14ac:dyDescent="0.25">
      <c r="A38" s="1001"/>
      <c r="B38" s="139" t="s">
        <v>882</v>
      </c>
      <c r="C38" s="128"/>
      <c r="D38" s="999"/>
      <c r="E38" s="1003"/>
      <c r="F38" s="1003"/>
      <c r="G38" s="1003"/>
      <c r="H38" s="131"/>
      <c r="I38" s="1002"/>
      <c r="J38" s="105"/>
    </row>
    <row r="39" spans="1:15" s="106" customFormat="1" ht="12" customHeight="1" x14ac:dyDescent="0.25">
      <c r="A39" s="1001"/>
      <c r="C39" s="128"/>
      <c r="D39" s="999"/>
      <c r="E39" s="1003"/>
      <c r="F39" s="1003"/>
      <c r="G39" s="1003"/>
      <c r="H39" s="1003"/>
      <c r="I39" s="1003"/>
      <c r="J39" s="131"/>
      <c r="K39" s="1002"/>
      <c r="L39" s="105"/>
    </row>
    <row r="40" spans="1:15" s="106" customFormat="1" ht="12" customHeight="1" x14ac:dyDescent="0.25">
      <c r="A40" s="1001"/>
      <c r="B40" s="132"/>
      <c r="C40" s="130"/>
      <c r="D40" s="999"/>
      <c r="E40" s="1003"/>
      <c r="F40" s="1003"/>
      <c r="G40" s="1003"/>
      <c r="H40" s="1003"/>
      <c r="I40" s="1003"/>
      <c r="J40" s="131"/>
      <c r="K40" s="1002"/>
      <c r="L40" s="105"/>
    </row>
    <row r="41" spans="1:15" s="106" customFormat="1" ht="12" customHeight="1" x14ac:dyDescent="0.25">
      <c r="A41" s="125">
        <v>2.141</v>
      </c>
      <c r="B41" s="104" t="s">
        <v>1589</v>
      </c>
      <c r="C41" s="999"/>
      <c r="D41" s="999"/>
      <c r="E41" s="1003"/>
      <c r="F41" s="1003"/>
      <c r="G41" s="1343" t="s">
        <v>887</v>
      </c>
      <c r="H41" s="1343"/>
      <c r="I41" s="1343" t="s">
        <v>888</v>
      </c>
      <c r="J41" s="1343"/>
    </row>
    <row r="42" spans="1:15" s="102" customFormat="1" ht="12" customHeight="1" x14ac:dyDescent="0.25">
      <c r="A42" s="1000"/>
      <c r="B42" s="819" t="s">
        <v>889</v>
      </c>
      <c r="C42" s="1005"/>
      <c r="D42" s="1005"/>
      <c r="E42" s="905"/>
      <c r="F42" s="905"/>
      <c r="G42" s="905" t="s">
        <v>890</v>
      </c>
      <c r="H42" s="905" t="s">
        <v>891</v>
      </c>
      <c r="I42" s="1343" t="s">
        <v>892</v>
      </c>
      <c r="J42" s="1343"/>
      <c r="K42" s="101"/>
    </row>
    <row r="43" spans="1:15" s="106" customFormat="1" ht="12" customHeight="1" x14ac:dyDescent="0.25">
      <c r="A43" s="1001"/>
      <c r="B43" s="117" t="s">
        <v>736</v>
      </c>
      <c r="C43" s="905"/>
      <c r="D43" s="905"/>
      <c r="F43" s="905"/>
      <c r="G43" s="1346" t="s">
        <v>893</v>
      </c>
      <c r="H43" s="1346"/>
      <c r="I43" s="1343" t="s">
        <v>62</v>
      </c>
      <c r="J43" s="1343"/>
      <c r="K43" s="1002"/>
      <c r="L43" s="105"/>
      <c r="M43" s="108"/>
      <c r="N43" s="115"/>
      <c r="O43" s="115"/>
    </row>
    <row r="44" spans="1:15" s="106" customFormat="1" ht="12" customHeight="1" x14ac:dyDescent="0.25">
      <c r="A44" s="1001"/>
      <c r="B44" s="139" t="s">
        <v>297</v>
      </c>
      <c r="C44" s="905"/>
      <c r="D44" s="905"/>
      <c r="F44" s="905"/>
      <c r="G44" s="111"/>
      <c r="H44" s="110"/>
      <c r="I44" s="1369"/>
      <c r="J44" s="1370"/>
      <c r="K44" s="1002"/>
      <c r="L44" s="118">
        <f>I44</f>
        <v>0</v>
      </c>
      <c r="M44" s="108"/>
      <c r="N44" s="115"/>
      <c r="O44" s="115"/>
    </row>
    <row r="45" spans="1:15" s="106" customFormat="1" ht="12" customHeight="1" x14ac:dyDescent="0.25">
      <c r="B45" s="139" t="s">
        <v>1590</v>
      </c>
      <c r="C45" s="126"/>
      <c r="D45" s="999"/>
      <c r="E45" s="137"/>
      <c r="F45" s="113"/>
      <c r="G45" s="138"/>
      <c r="H45" s="137"/>
      <c r="I45" s="1002"/>
      <c r="J45" s="120"/>
    </row>
    <row r="46" spans="1:15" s="106" customFormat="1" ht="12" customHeight="1" x14ac:dyDescent="0.25">
      <c r="A46" s="1001"/>
      <c r="B46" s="127" t="s">
        <v>894</v>
      </c>
      <c r="C46" s="126"/>
      <c r="D46" s="999"/>
      <c r="E46" s="137"/>
      <c r="F46" s="113"/>
      <c r="G46" s="138"/>
      <c r="H46" s="137"/>
      <c r="I46" s="1002"/>
      <c r="J46" s="120"/>
    </row>
    <row r="47" spans="1:15" s="106" customFormat="1" ht="12" customHeight="1" x14ac:dyDescent="0.25">
      <c r="A47" s="1001"/>
      <c r="C47" s="999"/>
      <c r="D47" s="999"/>
      <c r="E47" s="137"/>
      <c r="F47" s="113"/>
      <c r="G47" s="113"/>
      <c r="H47" s="113"/>
      <c r="I47" s="138"/>
      <c r="J47" s="137"/>
      <c r="K47" s="1002"/>
      <c r="L47" s="120"/>
    </row>
    <row r="48" spans="1:15" s="106" customFormat="1" ht="12" customHeight="1" x14ac:dyDescent="0.25">
      <c r="A48" s="1001"/>
      <c r="B48" s="127"/>
      <c r="C48" s="999"/>
      <c r="D48" s="999"/>
      <c r="E48" s="1003"/>
      <c r="F48" s="1003"/>
      <c r="G48" s="1003"/>
      <c r="H48" s="1003"/>
      <c r="I48" s="1003"/>
      <c r="J48" s="131"/>
      <c r="K48" s="1002"/>
      <c r="L48" s="105"/>
    </row>
    <row r="49" spans="1:15" s="106" customFormat="1" ht="12" customHeight="1" x14ac:dyDescent="0.25">
      <c r="A49" s="125">
        <v>2.15</v>
      </c>
      <c r="B49" s="104" t="s">
        <v>1591</v>
      </c>
      <c r="C49" s="999"/>
      <c r="D49" s="999"/>
      <c r="E49" s="1003"/>
      <c r="F49" s="1003"/>
      <c r="G49" s="1003"/>
      <c r="H49" s="1003"/>
      <c r="I49" s="1343" t="s">
        <v>895</v>
      </c>
      <c r="J49" s="1343"/>
    </row>
    <row r="50" spans="1:15" s="102" customFormat="1" ht="12" customHeight="1" x14ac:dyDescent="0.25">
      <c r="A50" s="1000"/>
      <c r="B50" s="819" t="s">
        <v>896</v>
      </c>
      <c r="C50" s="1005"/>
      <c r="D50" s="1005"/>
      <c r="E50" s="905"/>
      <c r="F50" s="905"/>
      <c r="G50" s="905"/>
      <c r="H50" s="905"/>
      <c r="I50" s="1343" t="s">
        <v>897</v>
      </c>
      <c r="J50" s="1343"/>
      <c r="K50" s="101"/>
    </row>
    <row r="51" spans="1:15" s="106" customFormat="1" ht="12" customHeight="1" x14ac:dyDescent="0.25">
      <c r="A51" s="1001"/>
      <c r="B51" s="117" t="s">
        <v>736</v>
      </c>
      <c r="C51" s="905"/>
      <c r="D51" s="905"/>
      <c r="F51" s="905"/>
      <c r="G51" s="905"/>
      <c r="H51" s="905"/>
      <c r="I51" s="1343" t="s">
        <v>62</v>
      </c>
      <c r="J51" s="1343"/>
      <c r="K51" s="1002"/>
      <c r="L51" s="105"/>
      <c r="M51" s="108"/>
      <c r="N51" s="115"/>
      <c r="O51" s="115"/>
    </row>
    <row r="52" spans="1:15" s="106" customFormat="1" ht="12" customHeight="1" x14ac:dyDescent="0.25">
      <c r="A52" s="1001"/>
      <c r="B52" s="139" t="s">
        <v>297</v>
      </c>
      <c r="C52" s="905"/>
      <c r="D52" s="905"/>
      <c r="F52" s="905"/>
      <c r="G52" s="905"/>
      <c r="H52" s="905"/>
      <c r="I52" s="1369"/>
      <c r="J52" s="1370"/>
      <c r="K52" s="1002"/>
      <c r="L52" s="118">
        <f>I52</f>
        <v>0</v>
      </c>
      <c r="M52" s="108"/>
      <c r="N52" s="115"/>
      <c r="O52" s="115"/>
    </row>
    <row r="53" spans="1:15" s="106" customFormat="1" ht="12" customHeight="1" x14ac:dyDescent="0.25">
      <c r="B53" s="139" t="s">
        <v>1592</v>
      </c>
      <c r="C53" s="126"/>
      <c r="D53" s="999"/>
      <c r="E53" s="137"/>
      <c r="F53" s="113"/>
      <c r="G53" s="138"/>
      <c r="H53" s="137"/>
      <c r="I53" s="1002"/>
      <c r="J53" s="120"/>
    </row>
    <row r="54" spans="1:15" s="106" customFormat="1" ht="12" customHeight="1" x14ac:dyDescent="0.25">
      <c r="A54" s="1001"/>
      <c r="B54" s="127" t="s">
        <v>898</v>
      </c>
      <c r="C54" s="126"/>
      <c r="D54" s="999"/>
      <c r="E54" s="137"/>
      <c r="F54" s="113"/>
      <c r="G54" s="138"/>
      <c r="H54" s="137"/>
      <c r="I54" s="1002"/>
      <c r="J54" s="120"/>
    </row>
    <row r="55" spans="1:15" s="106" customFormat="1" ht="12" customHeight="1" x14ac:dyDescent="0.25">
      <c r="A55" s="1001"/>
      <c r="B55" s="127"/>
      <c r="C55" s="126"/>
      <c r="D55" s="999"/>
      <c r="E55" s="137"/>
      <c r="F55" s="113"/>
      <c r="G55" s="138"/>
      <c r="H55" s="137"/>
      <c r="I55" s="1002"/>
      <c r="J55" s="120"/>
    </row>
    <row r="56" spans="1:15" s="106" customFormat="1" ht="12" customHeight="1" x14ac:dyDescent="0.25">
      <c r="A56" s="1001"/>
      <c r="B56" s="127"/>
      <c r="C56" s="126"/>
      <c r="D56" s="999"/>
      <c r="E56" s="137"/>
      <c r="F56" s="113"/>
      <c r="G56" s="138"/>
      <c r="H56" s="137"/>
      <c r="I56" s="1002"/>
      <c r="J56" s="120"/>
    </row>
    <row r="57" spans="1:15" s="106" customFormat="1" ht="12" customHeight="1" x14ac:dyDescent="0.25">
      <c r="A57" s="125">
        <v>2.17</v>
      </c>
      <c r="B57" s="104" t="s">
        <v>899</v>
      </c>
      <c r="C57" s="999"/>
      <c r="D57" s="999"/>
      <c r="E57" s="1003"/>
      <c r="F57" s="1003"/>
      <c r="G57" s="1003"/>
      <c r="H57" s="1003"/>
      <c r="I57" s="1003"/>
      <c r="J57" s="134"/>
      <c r="K57" s="1002"/>
      <c r="L57" s="120"/>
    </row>
    <row r="58" spans="1:15" s="102" customFormat="1" ht="12" customHeight="1" x14ac:dyDescent="0.25">
      <c r="A58" s="1000"/>
      <c r="B58" s="819" t="s">
        <v>900</v>
      </c>
      <c r="C58" s="1005"/>
      <c r="D58" s="1005"/>
      <c r="E58" s="905" t="s">
        <v>541</v>
      </c>
      <c r="F58" s="905" t="s">
        <v>290</v>
      </c>
      <c r="G58" s="1343" t="s">
        <v>901</v>
      </c>
      <c r="H58" s="1343"/>
      <c r="I58" s="1343" t="s">
        <v>902</v>
      </c>
      <c r="J58" s="1343"/>
      <c r="K58" s="101"/>
      <c r="L58" s="123"/>
      <c r="N58" s="905"/>
    </row>
    <row r="59" spans="1:15" s="106" customFormat="1" ht="12" customHeight="1" x14ac:dyDescent="0.25">
      <c r="A59" s="1001"/>
      <c r="C59" s="999"/>
      <c r="D59" s="999"/>
      <c r="E59" s="905" t="s">
        <v>903</v>
      </c>
      <c r="F59" s="912" t="s">
        <v>294</v>
      </c>
      <c r="G59" s="1343" t="s">
        <v>904</v>
      </c>
      <c r="H59" s="1343"/>
      <c r="I59" s="1343" t="s">
        <v>905</v>
      </c>
      <c r="J59" s="1343"/>
      <c r="L59" s="105"/>
      <c r="N59" s="905"/>
    </row>
    <row r="60" spans="1:15" s="106" customFormat="1" ht="12" customHeight="1" x14ac:dyDescent="0.25">
      <c r="A60" s="1001"/>
      <c r="B60" s="117" t="s">
        <v>736</v>
      </c>
      <c r="C60" s="126"/>
      <c r="D60" s="999"/>
      <c r="E60" s="109"/>
      <c r="F60" s="111"/>
      <c r="G60" s="1367"/>
      <c r="H60" s="1368"/>
      <c r="I60" s="1367"/>
      <c r="J60" s="1368"/>
      <c r="L60" s="118">
        <v>0</v>
      </c>
    </row>
    <row r="61" spans="1:15" s="106" customFormat="1" ht="12" customHeight="1" x14ac:dyDescent="0.25">
      <c r="A61" s="1001"/>
      <c r="B61" s="139" t="s">
        <v>906</v>
      </c>
      <c r="C61" s="128"/>
      <c r="D61" s="999"/>
      <c r="E61" s="1003"/>
      <c r="F61" s="1003"/>
      <c r="G61" s="1003"/>
      <c r="H61" s="131"/>
      <c r="I61" s="1002"/>
      <c r="J61" s="105"/>
    </row>
    <row r="62" spans="1:15" x14ac:dyDescent="0.2">
      <c r="B62" s="139"/>
    </row>
    <row r="64" spans="1:15" s="106" customFormat="1" ht="12" customHeight="1" x14ac:dyDescent="0.25">
      <c r="A64" s="125">
        <v>2.2000000000000002</v>
      </c>
      <c r="B64" s="104" t="s">
        <v>1586</v>
      </c>
      <c r="C64" s="999"/>
      <c r="D64" s="999"/>
      <c r="E64" s="1003"/>
      <c r="F64" s="1003"/>
      <c r="I64" s="1003"/>
      <c r="J64" s="134"/>
      <c r="L64" s="126"/>
    </row>
    <row r="65" spans="1:12" s="102" customFormat="1" ht="12" customHeight="1" x14ac:dyDescent="0.25">
      <c r="A65" s="1000"/>
      <c r="B65" s="819" t="s">
        <v>881</v>
      </c>
      <c r="C65" s="1005"/>
      <c r="D65" s="1005"/>
      <c r="E65" s="905" t="s">
        <v>344</v>
      </c>
      <c r="F65" s="1343" t="s">
        <v>907</v>
      </c>
      <c r="G65" s="1343"/>
      <c r="H65" s="905" t="s">
        <v>907</v>
      </c>
      <c r="I65" s="905" t="s">
        <v>879</v>
      </c>
      <c r="J65" s="905" t="s">
        <v>292</v>
      </c>
      <c r="K65" s="101"/>
      <c r="L65" s="123"/>
    </row>
    <row r="66" spans="1:12" s="106" customFormat="1" ht="12" customHeight="1" x14ac:dyDescent="0.25">
      <c r="A66" s="1001"/>
      <c r="B66" s="117" t="s">
        <v>736</v>
      </c>
      <c r="C66" s="999"/>
      <c r="D66" s="999"/>
      <c r="E66" s="905" t="s">
        <v>908</v>
      </c>
      <c r="F66" s="1343" t="s">
        <v>772</v>
      </c>
      <c r="G66" s="1343"/>
      <c r="H66" s="905" t="s">
        <v>294</v>
      </c>
      <c r="I66" s="905" t="s">
        <v>295</v>
      </c>
      <c r="J66" s="905" t="s">
        <v>296</v>
      </c>
      <c r="L66" s="105"/>
    </row>
    <row r="67" spans="1:12" s="106" customFormat="1" ht="12" customHeight="1" x14ac:dyDescent="0.25">
      <c r="A67" s="1001"/>
      <c r="B67" s="139" t="s">
        <v>297</v>
      </c>
      <c r="C67" s="126"/>
      <c r="D67" s="999"/>
      <c r="E67" s="109"/>
      <c r="F67" s="1367"/>
      <c r="G67" s="1368"/>
      <c r="H67" s="911"/>
      <c r="I67" s="111"/>
      <c r="J67" s="109"/>
      <c r="L67" s="118">
        <v>0</v>
      </c>
    </row>
    <row r="68" spans="1:12" s="106" customFormat="1" ht="12" customHeight="1" x14ac:dyDescent="0.25">
      <c r="A68" s="1001"/>
      <c r="B68" s="139" t="s">
        <v>909</v>
      </c>
      <c r="C68" s="128"/>
      <c r="D68" s="999"/>
      <c r="E68" s="1003"/>
      <c r="F68" s="1003"/>
      <c r="G68" s="1003"/>
      <c r="H68" s="131"/>
      <c r="I68" s="1002"/>
      <c r="J68" s="105"/>
    </row>
    <row r="69" spans="1:12" x14ac:dyDescent="0.2">
      <c r="B69" s="127" t="s">
        <v>910</v>
      </c>
    </row>
  </sheetData>
  <mergeCells count="30">
    <mergeCell ref="F66:G66"/>
    <mergeCell ref="F67:G67"/>
    <mergeCell ref="G58:H58"/>
    <mergeCell ref="G59:H59"/>
    <mergeCell ref="G60:H60"/>
    <mergeCell ref="F65:G65"/>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I41:J41"/>
    <mergeCell ref="F35:G35"/>
    <mergeCell ref="I60:J60"/>
    <mergeCell ref="I43:J43"/>
    <mergeCell ref="I50:J50"/>
    <mergeCell ref="I42:J42"/>
    <mergeCell ref="I44:J44"/>
    <mergeCell ref="I52:J52"/>
  </mergeCells>
  <phoneticPr fontId="3" type="noConversion"/>
  <printOptions horizontalCentered="1"/>
  <pageMargins left="0.5" right="0.5" top="0.5" bottom="0.5" header="0.4" footer="0.5"/>
  <pageSetup scale="85" orientation="portrait" r:id="rId1"/>
  <headerFooter alignWithMargins="0">
    <oddFooter>&amp;L&amp;8DWM/UST - Claim 8/1/2020&amp;R&amp;8(See also 2020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60"/>
    <pageSetUpPr fitToPage="1"/>
  </sheetPr>
  <dimension ref="A1:L77"/>
  <sheetViews>
    <sheetView view="pageBreakPreview" topLeftCell="A28" zoomScaleNormal="100" zoomScaleSheetLayoutView="100" workbookViewId="0">
      <selection activeCell="E43" sqref="E43"/>
    </sheetView>
  </sheetViews>
  <sheetFormatPr defaultRowHeight="12.75" x14ac:dyDescent="0.2"/>
  <cols>
    <col min="1" max="1" width="8.85546875" customWidth="1"/>
    <col min="3" max="3" width="14" customWidth="1"/>
    <col min="4" max="4" width="12" customWidth="1"/>
    <col min="5" max="5" width="12.5703125" customWidth="1"/>
    <col min="6" max="6" width="12" customWidth="1"/>
    <col min="7" max="7" width="10.85546875" customWidth="1"/>
    <col min="8" max="8" width="12.85546875" customWidth="1"/>
    <col min="9" max="9" width="2" style="103" customWidth="1"/>
    <col min="10" max="10" width="1.85546875" style="103" customWidth="1"/>
    <col min="11" max="11" width="14" style="5" customWidth="1"/>
  </cols>
  <sheetData>
    <row r="1" spans="1:12" s="145" customFormat="1" x14ac:dyDescent="0.2">
      <c r="A1" s="243" t="s">
        <v>793</v>
      </c>
      <c r="B1" s="1149" t="str">
        <f>IF('Cost Summary Forms'!J1&gt;0,'Cost Summary Forms'!J1,"")</f>
        <v/>
      </c>
      <c r="C1" s="146" t="s">
        <v>2</v>
      </c>
      <c r="D1" s="1149"/>
      <c r="E1" s="797" t="str">
        <f>IF('Cost Summary Forms'!E3&gt;0,'Cost Summary Forms'!E3,"")</f>
        <v/>
      </c>
      <c r="F1" s="153"/>
      <c r="G1" s="153"/>
      <c r="H1" s="146" t="s">
        <v>794</v>
      </c>
      <c r="I1" s="147"/>
      <c r="J1" s="148" t="s">
        <v>795</v>
      </c>
      <c r="K1" s="149"/>
    </row>
    <row r="2" spans="1:12" s="145" customFormat="1" ht="24.75" customHeight="1" x14ac:dyDescent="0.25">
      <c r="A2" s="1373" t="s">
        <v>1596</v>
      </c>
      <c r="B2" s="1373"/>
      <c r="C2" s="1373"/>
      <c r="D2" s="1373"/>
      <c r="E2" s="1373"/>
      <c r="F2" s="1373"/>
      <c r="G2" s="1373"/>
      <c r="H2" s="1373"/>
      <c r="I2" s="1373"/>
      <c r="J2" s="1373"/>
      <c r="K2" s="1373"/>
      <c r="L2" s="98"/>
    </row>
    <row r="3" spans="1:12" s="145" customFormat="1" ht="6" customHeight="1" x14ac:dyDescent="0.3">
      <c r="A3" s="153"/>
      <c r="B3" s="153"/>
      <c r="C3" s="153"/>
      <c r="D3" s="153"/>
      <c r="E3" s="153"/>
      <c r="F3" s="152"/>
      <c r="G3" s="152"/>
      <c r="H3" s="153"/>
      <c r="I3" s="153"/>
      <c r="J3" s="153"/>
      <c r="K3" s="300"/>
      <c r="L3" s="155"/>
    </row>
    <row r="4" spans="1:12" ht="6.75" customHeight="1" x14ac:dyDescent="0.2">
      <c r="C4" s="245"/>
      <c r="E4" s="246"/>
      <c r="F4" s="246"/>
      <c r="G4" s="246"/>
      <c r="H4" s="246"/>
      <c r="I4" s="247"/>
      <c r="J4" s="247"/>
    </row>
    <row r="5" spans="1:12" s="5" customFormat="1" ht="14.25" x14ac:dyDescent="0.2">
      <c r="A5" s="266" t="s">
        <v>1594</v>
      </c>
      <c r="B5" s="249"/>
      <c r="C5" s="32"/>
      <c r="D5" s="248"/>
      <c r="E5" s="250"/>
      <c r="F5" s="250"/>
      <c r="G5" s="250"/>
      <c r="H5" s="250"/>
      <c r="I5" s="250"/>
      <c r="J5" s="250"/>
      <c r="K5" s="32"/>
      <c r="L5" s="32"/>
    </row>
    <row r="6" spans="1:12" ht="11.25" customHeight="1" x14ac:dyDescent="0.2">
      <c r="A6" s="251"/>
      <c r="B6" s="2"/>
      <c r="C6" s="2"/>
      <c r="D6" s="251"/>
      <c r="E6" s="905" t="s">
        <v>911</v>
      </c>
      <c r="F6" s="905" t="s">
        <v>859</v>
      </c>
      <c r="G6" s="905" t="s">
        <v>289</v>
      </c>
      <c r="H6" s="905" t="s">
        <v>912</v>
      </c>
      <c r="I6" s="905"/>
      <c r="J6" s="905"/>
      <c r="K6" s="32"/>
    </row>
    <row r="7" spans="1:12" ht="11.25" customHeight="1" x14ac:dyDescent="0.25">
      <c r="A7" s="252"/>
      <c r="B7" s="919" t="s">
        <v>289</v>
      </c>
      <c r="C7" s="919" t="s">
        <v>913</v>
      </c>
      <c r="D7" s="408" t="s">
        <v>818</v>
      </c>
      <c r="E7" s="905" t="s">
        <v>770</v>
      </c>
      <c r="F7" s="905" t="s">
        <v>914</v>
      </c>
      <c r="G7" s="905" t="s">
        <v>866</v>
      </c>
      <c r="H7" s="905" t="s">
        <v>915</v>
      </c>
      <c r="I7" s="905"/>
      <c r="J7" s="905"/>
      <c r="K7" s="301" t="s">
        <v>389</v>
      </c>
    </row>
    <row r="8" spans="1:12" ht="11.25" customHeight="1" x14ac:dyDescent="0.2">
      <c r="A8" s="253"/>
      <c r="B8" s="919" t="s">
        <v>916</v>
      </c>
      <c r="C8" s="411" t="s">
        <v>917</v>
      </c>
      <c r="D8" s="408" t="s">
        <v>824</v>
      </c>
      <c r="E8" s="905" t="s">
        <v>294</v>
      </c>
      <c r="F8" s="905" t="s">
        <v>295</v>
      </c>
      <c r="G8" s="905" t="s">
        <v>296</v>
      </c>
      <c r="H8" s="355" t="s">
        <v>745</v>
      </c>
      <c r="I8" s="915"/>
      <c r="J8" s="915"/>
      <c r="K8" s="301" t="s">
        <v>918</v>
      </c>
    </row>
    <row r="9" spans="1:12" x14ac:dyDescent="0.2">
      <c r="A9" s="232" t="s">
        <v>919</v>
      </c>
      <c r="B9" s="254"/>
      <c r="C9" s="159"/>
      <c r="D9" s="909"/>
      <c r="E9" s="111"/>
      <c r="F9" s="111"/>
      <c r="G9" s="109"/>
      <c r="H9" s="111"/>
      <c r="I9" s="255"/>
      <c r="J9" s="256"/>
      <c r="K9" s="909">
        <f t="shared" ref="K9:K14" si="0">C9*D9</f>
        <v>0</v>
      </c>
    </row>
    <row r="10" spans="1:12" x14ac:dyDescent="0.2">
      <c r="A10" s="232" t="s">
        <v>920</v>
      </c>
      <c r="B10" s="254"/>
      <c r="C10" s="159"/>
      <c r="D10" s="909"/>
      <c r="E10" s="111"/>
      <c r="F10" s="111"/>
      <c r="G10" s="109"/>
      <c r="H10" s="111"/>
      <c r="I10" s="255"/>
      <c r="J10" s="256"/>
      <c r="K10" s="909">
        <f t="shared" si="0"/>
        <v>0</v>
      </c>
    </row>
    <row r="11" spans="1:12" x14ac:dyDescent="0.2">
      <c r="A11" s="232" t="s">
        <v>921</v>
      </c>
      <c r="B11" s="254"/>
      <c r="C11" s="159"/>
      <c r="D11" s="909"/>
      <c r="E11" s="111"/>
      <c r="F11" s="111"/>
      <c r="G11" s="109"/>
      <c r="H11" s="111"/>
      <c r="I11" s="255"/>
      <c r="J11" s="256"/>
      <c r="K11" s="909">
        <f t="shared" si="0"/>
        <v>0</v>
      </c>
    </row>
    <row r="12" spans="1:12" x14ac:dyDescent="0.2">
      <c r="A12" s="232" t="s">
        <v>922</v>
      </c>
      <c r="B12" s="254"/>
      <c r="C12" s="159"/>
      <c r="D12" s="909"/>
      <c r="E12" s="111"/>
      <c r="F12" s="111"/>
      <c r="G12" s="109"/>
      <c r="H12" s="111"/>
      <c r="I12" s="255"/>
      <c r="J12" s="256"/>
      <c r="K12" s="909">
        <f t="shared" si="0"/>
        <v>0</v>
      </c>
    </row>
    <row r="13" spans="1:12" x14ac:dyDescent="0.2">
      <c r="A13" s="232" t="s">
        <v>923</v>
      </c>
      <c r="B13" s="254"/>
      <c r="C13" s="159"/>
      <c r="D13" s="909"/>
      <c r="E13" s="111"/>
      <c r="F13" s="111"/>
      <c r="G13" s="109"/>
      <c r="H13" s="111"/>
      <c r="I13" s="255"/>
      <c r="J13" s="256"/>
      <c r="K13" s="909">
        <f t="shared" si="0"/>
        <v>0</v>
      </c>
    </row>
    <row r="14" spans="1:12" x14ac:dyDescent="0.2">
      <c r="A14" s="232" t="s">
        <v>924</v>
      </c>
      <c r="B14" s="254"/>
      <c r="C14" s="159"/>
      <c r="D14" s="909"/>
      <c r="E14" s="111"/>
      <c r="F14" s="111"/>
      <c r="G14" s="109"/>
      <c r="H14" s="111"/>
      <c r="I14" s="255"/>
      <c r="J14" s="256"/>
      <c r="K14" s="909">
        <f t="shared" si="0"/>
        <v>0</v>
      </c>
    </row>
    <row r="15" spans="1:12" x14ac:dyDescent="0.2">
      <c r="A15" s="232" t="s">
        <v>925</v>
      </c>
      <c r="B15" s="254"/>
      <c r="C15" s="159"/>
      <c r="D15" s="909"/>
      <c r="E15" s="111"/>
      <c r="F15" s="111"/>
      <c r="G15" s="109"/>
      <c r="H15" s="111"/>
      <c r="I15" s="255"/>
      <c r="J15" s="256"/>
      <c r="K15" s="909">
        <f>C15*D15</f>
        <v>0</v>
      </c>
    </row>
    <row r="16" spans="1:12" x14ac:dyDescent="0.2">
      <c r="A16" s="232" t="s">
        <v>926</v>
      </c>
      <c r="B16" s="254"/>
      <c r="C16" s="159"/>
      <c r="D16" s="909"/>
      <c r="E16" s="111"/>
      <c r="F16" s="111"/>
      <c r="G16" s="109"/>
      <c r="H16" s="111"/>
      <c r="I16" s="255"/>
      <c r="J16" s="256"/>
      <c r="K16" s="909">
        <f>C16*D16</f>
        <v>0</v>
      </c>
    </row>
    <row r="17" spans="1:11" x14ac:dyDescent="0.2">
      <c r="A17" s="232" t="s">
        <v>927</v>
      </c>
      <c r="B17" s="254"/>
      <c r="C17" s="159"/>
      <c r="D17" s="909"/>
      <c r="E17" s="111"/>
      <c r="F17" s="111"/>
      <c r="G17" s="109"/>
      <c r="H17" s="111"/>
      <c r="I17" s="255"/>
      <c r="J17" s="256"/>
      <c r="K17" s="909">
        <f>C17*D17</f>
        <v>0</v>
      </c>
    </row>
    <row r="18" spans="1:11" x14ac:dyDescent="0.2">
      <c r="A18" s="232" t="s">
        <v>928</v>
      </c>
      <c r="B18" s="254"/>
      <c r="C18" s="159"/>
      <c r="D18" s="909"/>
      <c r="E18" s="111"/>
      <c r="F18" s="111"/>
      <c r="G18" s="109"/>
      <c r="H18" s="111"/>
      <c r="I18" s="255"/>
      <c r="J18" s="256"/>
      <c r="K18" s="909">
        <f>C18*D18</f>
        <v>0</v>
      </c>
    </row>
    <row r="19" spans="1:11" s="88" customFormat="1" ht="15" x14ac:dyDescent="0.25">
      <c r="A19" s="283" t="s">
        <v>929</v>
      </c>
      <c r="B19" s="305"/>
      <c r="C19" s="305"/>
      <c r="D19" s="305"/>
      <c r="E19" s="257"/>
      <c r="F19" s="258"/>
      <c r="G19" s="259"/>
      <c r="J19" s="298" t="s">
        <v>930</v>
      </c>
      <c r="K19" s="308">
        <f>SUM(K9:K18)</f>
        <v>0</v>
      </c>
    </row>
    <row r="20" spans="1:11" x14ac:dyDescent="0.2">
      <c r="A20" s="267" t="s">
        <v>931</v>
      </c>
      <c r="B20" s="103"/>
      <c r="C20" s="103"/>
      <c r="D20" s="103"/>
      <c r="E20" s="113"/>
      <c r="F20" s="142"/>
      <c r="G20" s="260"/>
      <c r="K20" s="261" t="s">
        <v>932</v>
      </c>
    </row>
    <row r="21" spans="1:11" ht="8.25" customHeight="1" x14ac:dyDescent="0.2">
      <c r="A21" s="312"/>
      <c r="B21" s="313"/>
      <c r="C21" s="313"/>
      <c r="D21" s="313"/>
      <c r="E21" s="314"/>
      <c r="F21" s="315"/>
      <c r="G21" s="316"/>
      <c r="H21" s="313"/>
      <c r="I21" s="313"/>
      <c r="J21" s="313"/>
      <c r="K21" s="317"/>
    </row>
    <row r="22" spans="1:11" s="269" customFormat="1" ht="10.5" customHeight="1" x14ac:dyDescent="0.2">
      <c r="A22" s="268"/>
      <c r="D22" s="268"/>
      <c r="E22" s="270"/>
    </row>
    <row r="23" spans="1:11" s="287" customFormat="1" ht="14.25" x14ac:dyDescent="0.2">
      <c r="A23" s="449" t="s">
        <v>1595</v>
      </c>
      <c r="B23" s="18"/>
      <c r="C23" s="18"/>
      <c r="D23" s="18"/>
      <c r="E23" s="18"/>
      <c r="F23" s="450" t="s">
        <v>859</v>
      </c>
      <c r="G23" s="905" t="s">
        <v>289</v>
      </c>
      <c r="H23" s="905" t="s">
        <v>912</v>
      </c>
      <c r="I23" s="18"/>
      <c r="J23" s="18"/>
      <c r="K23" s="1150" t="s">
        <v>933</v>
      </c>
    </row>
    <row r="24" spans="1:11" s="287" customFormat="1" x14ac:dyDescent="0.2">
      <c r="A24" s="919" t="s">
        <v>541</v>
      </c>
      <c r="B24" s="18"/>
      <c r="C24" s="18"/>
      <c r="D24" s="18"/>
      <c r="E24" s="905" t="s">
        <v>778</v>
      </c>
      <c r="F24" s="450" t="s">
        <v>866</v>
      </c>
      <c r="G24" s="905" t="s">
        <v>866</v>
      </c>
      <c r="H24" s="905" t="s">
        <v>915</v>
      </c>
      <c r="I24" s="18"/>
      <c r="J24" s="18"/>
      <c r="K24" s="1150" t="s">
        <v>934</v>
      </c>
    </row>
    <row r="25" spans="1:11" x14ac:dyDescent="0.2">
      <c r="A25" s="440" t="s">
        <v>935</v>
      </c>
      <c r="B25" s="451" t="s">
        <v>936</v>
      </c>
      <c r="C25" s="1151"/>
      <c r="D25" s="1151"/>
      <c r="E25" s="452" t="s">
        <v>937</v>
      </c>
      <c r="F25" s="453" t="s">
        <v>295</v>
      </c>
      <c r="G25" s="912" t="s">
        <v>296</v>
      </c>
      <c r="H25" s="454" t="s">
        <v>745</v>
      </c>
      <c r="K25" s="455" t="s">
        <v>786</v>
      </c>
    </row>
    <row r="26" spans="1:11" x14ac:dyDescent="0.2">
      <c r="A26" s="444"/>
      <c r="B26" s="776"/>
      <c r="C26" s="776"/>
      <c r="D26" s="777"/>
      <c r="E26" s="445"/>
      <c r="F26" s="775"/>
      <c r="G26" s="446"/>
      <c r="H26" s="447"/>
      <c r="K26" s="448">
        <v>0</v>
      </c>
    </row>
    <row r="27" spans="1:11" x14ac:dyDescent="0.2">
      <c r="A27" s="309"/>
      <c r="B27" s="778"/>
      <c r="C27" s="778"/>
      <c r="D27" s="779"/>
      <c r="E27" s="293"/>
      <c r="F27" s="111"/>
      <c r="G27" s="109"/>
      <c r="H27" s="297"/>
      <c r="K27" s="190">
        <v>0</v>
      </c>
    </row>
    <row r="28" spans="1:11" x14ac:dyDescent="0.2">
      <c r="A28" s="309"/>
      <c r="B28" s="778"/>
      <c r="C28" s="778"/>
      <c r="D28" s="779"/>
      <c r="E28" s="293"/>
      <c r="F28" s="111"/>
      <c r="G28" s="109"/>
      <c r="H28" s="297"/>
      <c r="K28" s="190">
        <v>0</v>
      </c>
    </row>
    <row r="29" spans="1:11" x14ac:dyDescent="0.2">
      <c r="A29" s="309"/>
      <c r="B29" s="778"/>
      <c r="C29" s="778"/>
      <c r="D29" s="779"/>
      <c r="E29" s="293"/>
      <c r="F29" s="111"/>
      <c r="G29" s="109"/>
      <c r="H29" s="297"/>
      <c r="K29" s="190">
        <v>0</v>
      </c>
    </row>
    <row r="30" spans="1:11" x14ac:dyDescent="0.2">
      <c r="A30" s="309"/>
      <c r="B30" s="780"/>
      <c r="C30" s="780"/>
      <c r="D30" s="781"/>
      <c r="E30" s="293"/>
      <c r="F30" s="111"/>
      <c r="G30" s="109"/>
      <c r="H30" s="297"/>
      <c r="K30" s="190">
        <v>0</v>
      </c>
    </row>
    <row r="31" spans="1:11" ht="13.5" thickBot="1" x14ac:dyDescent="0.25">
      <c r="A31" s="309"/>
      <c r="B31" s="782"/>
      <c r="C31" s="778"/>
      <c r="D31" s="779"/>
      <c r="E31" s="293"/>
      <c r="F31" s="111"/>
      <c r="G31" s="109"/>
      <c r="H31" s="297"/>
      <c r="J31" s="209"/>
      <c r="K31" s="190">
        <v>0</v>
      </c>
    </row>
    <row r="32" spans="1:11" s="88" customFormat="1" ht="15.75" thickBot="1" x14ac:dyDescent="0.3">
      <c r="A32" s="283" t="s">
        <v>929</v>
      </c>
      <c r="B32" s="1152"/>
      <c r="C32" s="1152"/>
      <c r="D32" s="303"/>
      <c r="H32" s="304"/>
      <c r="J32" s="298" t="s">
        <v>938</v>
      </c>
      <c r="K32" s="306">
        <f>SUM(K26:K31)</f>
        <v>0</v>
      </c>
    </row>
    <row r="33" spans="1:12" s="262" customFormat="1" x14ac:dyDescent="0.2">
      <c r="K33" s="261" t="s">
        <v>932</v>
      </c>
    </row>
    <row r="34" spans="1:12" ht="7.5" customHeight="1" x14ac:dyDescent="0.2">
      <c r="A34" s="103"/>
      <c r="B34" s="103"/>
      <c r="C34" s="103"/>
      <c r="D34" s="103"/>
      <c r="E34" s="113"/>
      <c r="F34" s="142"/>
      <c r="G34" s="260"/>
      <c r="K34" s="261"/>
    </row>
    <row r="35" spans="1:12" ht="3.75" customHeight="1" x14ac:dyDescent="0.2">
      <c r="A35" s="310"/>
      <c r="B35" s="310"/>
      <c r="C35" s="310"/>
      <c r="D35" s="310"/>
      <c r="E35" s="310"/>
      <c r="F35" s="310"/>
      <c r="G35" s="310"/>
      <c r="H35" s="310"/>
      <c r="I35" s="310"/>
      <c r="J35" s="310"/>
      <c r="K35" s="311"/>
    </row>
    <row r="36" spans="1:12" s="262" customFormat="1" ht="9.75" customHeight="1" x14ac:dyDescent="0.2">
      <c r="K36" s="269"/>
    </row>
    <row r="37" spans="1:12" s="5" customFormat="1" ht="14.25" x14ac:dyDescent="0.2">
      <c r="A37" s="266" t="s">
        <v>939</v>
      </c>
      <c r="B37" s="249"/>
      <c r="C37" s="32"/>
      <c r="D37" s="248"/>
      <c r="E37" s="250"/>
      <c r="F37" s="250"/>
      <c r="G37" s="250"/>
      <c r="H37" s="250"/>
      <c r="I37" s="250"/>
      <c r="J37" s="250"/>
      <c r="K37" s="32"/>
      <c r="L37" s="32"/>
    </row>
    <row r="38" spans="1:12" ht="11.25" customHeight="1" x14ac:dyDescent="0.2">
      <c r="A38" s="251"/>
      <c r="B38" s="2"/>
      <c r="C38" s="2"/>
      <c r="D38" s="251"/>
      <c r="E38" s="905" t="s">
        <v>911</v>
      </c>
      <c r="F38" s="905" t="s">
        <v>859</v>
      </c>
      <c r="G38" s="905" t="s">
        <v>289</v>
      </c>
      <c r="H38" s="905" t="s">
        <v>912</v>
      </c>
      <c r="I38" s="905"/>
      <c r="J38" s="905"/>
      <c r="K38" s="32"/>
    </row>
    <row r="39" spans="1:12" ht="11.25" customHeight="1" x14ac:dyDescent="0.25">
      <c r="A39" s="252"/>
      <c r="B39" s="919" t="s">
        <v>289</v>
      </c>
      <c r="C39" s="919" t="s">
        <v>913</v>
      </c>
      <c r="D39" s="408" t="s">
        <v>818</v>
      </c>
      <c r="E39" s="905" t="s">
        <v>770</v>
      </c>
      <c r="F39" s="905" t="s">
        <v>914</v>
      </c>
      <c r="G39" s="905" t="s">
        <v>866</v>
      </c>
      <c r="H39" s="905" t="s">
        <v>915</v>
      </c>
      <c r="I39" s="905"/>
      <c r="J39" s="905"/>
      <c r="K39" s="301" t="s">
        <v>389</v>
      </c>
    </row>
    <row r="40" spans="1:12" ht="11.25" customHeight="1" x14ac:dyDescent="0.2">
      <c r="A40" s="253"/>
      <c r="B40" s="919" t="s">
        <v>916</v>
      </c>
      <c r="C40" s="411" t="s">
        <v>917</v>
      </c>
      <c r="D40" s="408" t="s">
        <v>824</v>
      </c>
      <c r="E40" s="905" t="s">
        <v>294</v>
      </c>
      <c r="F40" s="905" t="s">
        <v>295</v>
      </c>
      <c r="G40" s="905" t="s">
        <v>296</v>
      </c>
      <c r="H40" s="355" t="s">
        <v>745</v>
      </c>
      <c r="I40" s="915"/>
      <c r="J40" s="915"/>
      <c r="K40" s="301" t="s">
        <v>918</v>
      </c>
    </row>
    <row r="41" spans="1:12" x14ac:dyDescent="0.2">
      <c r="A41" s="232" t="s">
        <v>919</v>
      </c>
      <c r="B41" s="254"/>
      <c r="C41" s="159"/>
      <c r="D41" s="909"/>
      <c r="E41" s="111"/>
      <c r="F41" s="111"/>
      <c r="G41" s="109"/>
      <c r="H41" s="111"/>
      <c r="I41" s="255"/>
      <c r="J41" s="256"/>
      <c r="K41" s="909">
        <f t="shared" ref="K41:K50" si="1">C41*D41</f>
        <v>0</v>
      </c>
    </row>
    <row r="42" spans="1:12" x14ac:dyDescent="0.2">
      <c r="A42" s="232" t="s">
        <v>920</v>
      </c>
      <c r="B42" s="254"/>
      <c r="C42" s="159"/>
      <c r="D42" s="909"/>
      <c r="E42" s="111"/>
      <c r="F42" s="111"/>
      <c r="G42" s="109"/>
      <c r="H42" s="111"/>
      <c r="I42" s="255"/>
      <c r="J42" s="256"/>
      <c r="K42" s="909">
        <f t="shared" si="1"/>
        <v>0</v>
      </c>
    </row>
    <row r="43" spans="1:12" x14ac:dyDescent="0.2">
      <c r="A43" s="232" t="s">
        <v>921</v>
      </c>
      <c r="B43" s="254"/>
      <c r="C43" s="159"/>
      <c r="D43" s="909"/>
      <c r="E43" s="111"/>
      <c r="F43" s="111"/>
      <c r="G43" s="109"/>
      <c r="H43" s="111"/>
      <c r="I43" s="255"/>
      <c r="J43" s="256"/>
      <c r="K43" s="909">
        <f t="shared" si="1"/>
        <v>0</v>
      </c>
    </row>
    <row r="44" spans="1:12" x14ac:dyDescent="0.2">
      <c r="A44" s="232" t="s">
        <v>922</v>
      </c>
      <c r="B44" s="254"/>
      <c r="C44" s="159"/>
      <c r="D44" s="909"/>
      <c r="E44" s="111"/>
      <c r="F44" s="111"/>
      <c r="G44" s="109"/>
      <c r="H44" s="111"/>
      <c r="I44" s="255"/>
      <c r="J44" s="256"/>
      <c r="K44" s="909">
        <f t="shared" si="1"/>
        <v>0</v>
      </c>
    </row>
    <row r="45" spans="1:12" x14ac:dyDescent="0.2">
      <c r="A45" s="232" t="s">
        <v>923</v>
      </c>
      <c r="B45" s="254"/>
      <c r="C45" s="159"/>
      <c r="D45" s="909"/>
      <c r="E45" s="111"/>
      <c r="F45" s="111"/>
      <c r="G45" s="109"/>
      <c r="H45" s="111"/>
      <c r="I45" s="255"/>
      <c r="J45" s="256"/>
      <c r="K45" s="909">
        <f t="shared" si="1"/>
        <v>0</v>
      </c>
    </row>
    <row r="46" spans="1:12" x14ac:dyDescent="0.2">
      <c r="A46" s="232" t="s">
        <v>924</v>
      </c>
      <c r="B46" s="254"/>
      <c r="C46" s="159"/>
      <c r="D46" s="909"/>
      <c r="E46" s="111"/>
      <c r="F46" s="111"/>
      <c r="G46" s="109"/>
      <c r="H46" s="111"/>
      <c r="I46" s="255"/>
      <c r="J46" s="256"/>
      <c r="K46" s="909">
        <f t="shared" si="1"/>
        <v>0</v>
      </c>
    </row>
    <row r="47" spans="1:12" x14ac:dyDescent="0.2">
      <c r="A47" s="232" t="s">
        <v>925</v>
      </c>
      <c r="B47" s="254"/>
      <c r="C47" s="159"/>
      <c r="D47" s="909"/>
      <c r="E47" s="111"/>
      <c r="F47" s="111"/>
      <c r="G47" s="109"/>
      <c r="H47" s="111"/>
      <c r="I47" s="255"/>
      <c r="J47" s="256"/>
      <c r="K47" s="909">
        <f t="shared" si="1"/>
        <v>0</v>
      </c>
    </row>
    <row r="48" spans="1:12" x14ac:dyDescent="0.2">
      <c r="A48" s="232" t="s">
        <v>926</v>
      </c>
      <c r="B48" s="254"/>
      <c r="C48" s="159"/>
      <c r="D48" s="909"/>
      <c r="E48" s="111"/>
      <c r="F48" s="111"/>
      <c r="G48" s="109"/>
      <c r="H48" s="111"/>
      <c r="I48" s="255"/>
      <c r="J48" s="256"/>
      <c r="K48" s="909">
        <f t="shared" si="1"/>
        <v>0</v>
      </c>
    </row>
    <row r="49" spans="1:11" x14ac:dyDescent="0.2">
      <c r="A49" s="232" t="s">
        <v>927</v>
      </c>
      <c r="B49" s="254"/>
      <c r="C49" s="159"/>
      <c r="D49" s="909"/>
      <c r="E49" s="111"/>
      <c r="F49" s="111"/>
      <c r="G49" s="109"/>
      <c r="H49" s="111"/>
      <c r="I49" s="255"/>
      <c r="J49" s="256"/>
      <c r="K49" s="909">
        <f t="shared" si="1"/>
        <v>0</v>
      </c>
    </row>
    <row r="50" spans="1:11" x14ac:dyDescent="0.2">
      <c r="A50" s="232" t="s">
        <v>928</v>
      </c>
      <c r="B50" s="254"/>
      <c r="C50" s="159"/>
      <c r="D50" s="909"/>
      <c r="E50" s="111"/>
      <c r="F50" s="111"/>
      <c r="G50" s="109"/>
      <c r="H50" s="111"/>
      <c r="I50" s="255"/>
      <c r="J50" s="256"/>
      <c r="K50" s="909">
        <f t="shared" si="1"/>
        <v>0</v>
      </c>
    </row>
    <row r="51" spans="1:11" s="88" customFormat="1" ht="15" x14ac:dyDescent="0.25">
      <c r="A51" s="283" t="s">
        <v>940</v>
      </c>
      <c r="B51" s="305"/>
      <c r="C51" s="305"/>
      <c r="D51" s="305"/>
      <c r="E51" s="257"/>
      <c r="F51" s="258"/>
      <c r="G51" s="259"/>
      <c r="J51" s="307" t="s">
        <v>941</v>
      </c>
      <c r="K51" s="308">
        <f>SUM(K41:K50)</f>
        <v>0</v>
      </c>
    </row>
    <row r="52" spans="1:11" x14ac:dyDescent="0.2">
      <c r="A52" s="645" t="s">
        <v>942</v>
      </c>
      <c r="B52" s="103"/>
      <c r="C52" s="103"/>
      <c r="D52" s="103"/>
      <c r="E52" s="113"/>
      <c r="F52" s="142"/>
      <c r="G52" s="260"/>
      <c r="K52" s="261" t="s">
        <v>932</v>
      </c>
    </row>
    <row r="53" spans="1:11" ht="9.75" customHeight="1" x14ac:dyDescent="0.2">
      <c r="A53" s="313"/>
      <c r="B53" s="313"/>
      <c r="C53" s="313"/>
      <c r="D53" s="313"/>
      <c r="E53" s="314"/>
      <c r="F53" s="315"/>
      <c r="G53" s="316"/>
      <c r="H53" s="313"/>
      <c r="I53" s="313"/>
      <c r="J53" s="313"/>
      <c r="K53" s="317"/>
    </row>
    <row r="54" spans="1:11" s="269" customFormat="1" ht="10.5" customHeight="1" x14ac:dyDescent="0.2">
      <c r="A54" s="268"/>
      <c r="D54" s="268"/>
      <c r="E54" s="270"/>
    </row>
    <row r="55" spans="1:11" s="287" customFormat="1" ht="14.25" x14ac:dyDescent="0.2">
      <c r="A55" s="449" t="s">
        <v>943</v>
      </c>
      <c r="B55" s="18"/>
      <c r="C55" s="18"/>
      <c r="D55" s="18"/>
      <c r="E55" s="18"/>
      <c r="F55" s="450" t="s">
        <v>859</v>
      </c>
      <c r="G55" s="905" t="s">
        <v>289</v>
      </c>
      <c r="H55" s="905" t="s">
        <v>912</v>
      </c>
      <c r="I55" s="18"/>
      <c r="J55" s="18"/>
      <c r="K55" s="1150" t="s">
        <v>933</v>
      </c>
    </row>
    <row r="56" spans="1:11" s="287" customFormat="1" x14ac:dyDescent="0.2">
      <c r="A56" s="919" t="s">
        <v>541</v>
      </c>
      <c r="B56" s="18"/>
      <c r="C56" s="18"/>
      <c r="D56" s="18"/>
      <c r="E56" s="905" t="s">
        <v>778</v>
      </c>
      <c r="F56" s="450" t="s">
        <v>866</v>
      </c>
      <c r="G56" s="905" t="s">
        <v>866</v>
      </c>
      <c r="H56" s="905" t="s">
        <v>915</v>
      </c>
      <c r="I56" s="18"/>
      <c r="J56" s="18"/>
      <c r="K56" s="1150" t="s">
        <v>934</v>
      </c>
    </row>
    <row r="57" spans="1:11" x14ac:dyDescent="0.2">
      <c r="A57" s="440" t="s">
        <v>935</v>
      </c>
      <c r="B57" s="451" t="s">
        <v>936</v>
      </c>
      <c r="C57" s="1151"/>
      <c r="D57" s="1151"/>
      <c r="E57" s="452" t="s">
        <v>937</v>
      </c>
      <c r="F57" s="453" t="s">
        <v>295</v>
      </c>
      <c r="G57" s="912" t="s">
        <v>296</v>
      </c>
      <c r="H57" s="454" t="s">
        <v>745</v>
      </c>
      <c r="K57" s="455" t="s">
        <v>786</v>
      </c>
    </row>
    <row r="58" spans="1:11" x14ac:dyDescent="0.2">
      <c r="A58" s="309"/>
      <c r="B58" s="783"/>
      <c r="C58" s="783"/>
      <c r="D58" s="784"/>
      <c r="E58" s="293"/>
      <c r="F58" s="111"/>
      <c r="G58" s="109"/>
      <c r="H58" s="296"/>
      <c r="K58" s="190">
        <v>0</v>
      </c>
    </row>
    <row r="59" spans="1:11" x14ac:dyDescent="0.2">
      <c r="A59" s="309"/>
      <c r="B59" s="783"/>
      <c r="C59" s="783"/>
      <c r="D59" s="784"/>
      <c r="E59" s="293"/>
      <c r="F59" s="111"/>
      <c r="G59" s="109"/>
      <c r="H59" s="297"/>
      <c r="K59" s="190">
        <v>0</v>
      </c>
    </row>
    <row r="60" spans="1:11" x14ac:dyDescent="0.2">
      <c r="A60" s="309"/>
      <c r="B60" s="783"/>
      <c r="C60" s="783"/>
      <c r="D60" s="784"/>
      <c r="E60" s="293"/>
      <c r="F60" s="111"/>
      <c r="G60" s="109"/>
      <c r="H60" s="297"/>
      <c r="K60" s="190">
        <v>0</v>
      </c>
    </row>
    <row r="61" spans="1:11" x14ac:dyDescent="0.2">
      <c r="A61" s="309"/>
      <c r="B61" s="783"/>
      <c r="C61" s="783"/>
      <c r="D61" s="784"/>
      <c r="E61" s="293"/>
      <c r="F61" s="111"/>
      <c r="G61" s="109"/>
      <c r="H61" s="297"/>
      <c r="K61" s="190">
        <v>0</v>
      </c>
    </row>
    <row r="62" spans="1:11" x14ac:dyDescent="0.2">
      <c r="A62" s="309"/>
      <c r="B62" s="785"/>
      <c r="C62" s="785"/>
      <c r="D62" s="786"/>
      <c r="E62" s="293"/>
      <c r="F62" s="111"/>
      <c r="G62" s="109"/>
      <c r="H62" s="297"/>
      <c r="K62" s="190">
        <v>0</v>
      </c>
    </row>
    <row r="63" spans="1:11" ht="13.5" thickBot="1" x14ac:dyDescent="0.25">
      <c r="A63" s="309"/>
      <c r="B63" s="787"/>
      <c r="C63" s="783"/>
      <c r="D63" s="784"/>
      <c r="E63" s="293"/>
      <c r="F63" s="111"/>
      <c r="G63" s="109"/>
      <c r="H63" s="297"/>
      <c r="J63" s="209"/>
      <c r="K63" s="190">
        <v>0</v>
      </c>
    </row>
    <row r="64" spans="1:11" ht="15" thickBot="1" x14ac:dyDescent="0.25">
      <c r="A64" s="283" t="s">
        <v>940</v>
      </c>
      <c r="B64" s="294"/>
      <c r="C64" s="294"/>
      <c r="D64" s="265"/>
      <c r="H64" s="295"/>
      <c r="J64" s="307" t="s">
        <v>944</v>
      </c>
      <c r="K64" s="299">
        <f>SUM(K58:K63)</f>
        <v>0</v>
      </c>
    </row>
    <row r="65" spans="1:11" s="262" customFormat="1" x14ac:dyDescent="0.2">
      <c r="A65" s="645" t="s">
        <v>942</v>
      </c>
      <c r="K65" s="261" t="s">
        <v>932</v>
      </c>
    </row>
    <row r="66" spans="1:11" ht="8.25" customHeight="1" x14ac:dyDescent="0.2">
      <c r="A66" s="207"/>
      <c r="B66" s="282"/>
      <c r="C66" s="282"/>
      <c r="D66" s="282"/>
      <c r="E66" s="207"/>
      <c r="F66" s="207"/>
      <c r="G66" s="207"/>
      <c r="H66" s="207"/>
      <c r="I66" s="207"/>
      <c r="J66" s="207"/>
      <c r="K66" s="282"/>
    </row>
    <row r="67" spans="1:11" x14ac:dyDescent="0.2">
      <c r="A67" s="646" t="s">
        <v>945</v>
      </c>
    </row>
    <row r="68" spans="1:11" s="262" customFormat="1" x14ac:dyDescent="0.2">
      <c r="A68" s="553" t="s">
        <v>1543</v>
      </c>
      <c r="B68" s="271"/>
      <c r="C68" s="272"/>
      <c r="D68" s="273"/>
      <c r="E68" s="274"/>
      <c r="F68" s="275"/>
      <c r="G68" s="276"/>
      <c r="H68" s="274"/>
      <c r="I68" s="274"/>
      <c r="J68" s="274"/>
      <c r="K68" s="273"/>
    </row>
    <row r="69" spans="1:11" s="262" customFormat="1" x14ac:dyDescent="0.2">
      <c r="A69" s="271"/>
      <c r="B69" s="271"/>
      <c r="C69" s="272"/>
      <c r="D69" s="273"/>
      <c r="E69" s="274"/>
      <c r="F69" s="275"/>
      <c r="G69" s="276"/>
      <c r="H69" s="274"/>
      <c r="I69" s="274"/>
      <c r="J69" s="274"/>
      <c r="K69" s="273"/>
    </row>
    <row r="70" spans="1:11" s="262" customFormat="1" x14ac:dyDescent="0.2">
      <c r="A70" s="271"/>
      <c r="B70" s="271"/>
      <c r="C70" s="272"/>
      <c r="D70" s="273"/>
      <c r="E70" s="274"/>
      <c r="F70" s="275"/>
      <c r="G70" s="276"/>
      <c r="H70" s="274"/>
      <c r="I70" s="274"/>
      <c r="J70" s="274"/>
      <c r="K70" s="273"/>
    </row>
    <row r="71" spans="1:11" s="262" customFormat="1" x14ac:dyDescent="0.2">
      <c r="A71" s="271"/>
      <c r="B71" s="271"/>
      <c r="C71" s="272"/>
      <c r="D71" s="273"/>
      <c r="E71" s="274"/>
      <c r="F71" s="275"/>
      <c r="G71" s="276"/>
      <c r="H71" s="274"/>
      <c r="I71" s="274"/>
      <c r="J71" s="274"/>
      <c r="K71" s="273"/>
    </row>
    <row r="72" spans="1:11" s="262" customFormat="1" x14ac:dyDescent="0.2">
      <c r="A72" s="271"/>
      <c r="B72" s="271"/>
      <c r="C72" s="272"/>
      <c r="D72" s="273"/>
      <c r="E72" s="274"/>
      <c r="F72" s="275"/>
      <c r="G72" s="276"/>
      <c r="H72" s="274"/>
      <c r="I72" s="274"/>
      <c r="J72" s="274"/>
      <c r="K72" s="273"/>
    </row>
    <row r="73" spans="1:11" s="262" customFormat="1" x14ac:dyDescent="0.2">
      <c r="A73" s="271"/>
      <c r="B73" s="271"/>
      <c r="C73" s="272"/>
      <c r="D73" s="273"/>
      <c r="E73" s="274"/>
      <c r="F73" s="275"/>
      <c r="G73" s="276"/>
      <c r="H73" s="274"/>
      <c r="I73" s="274"/>
      <c r="J73" s="274"/>
      <c r="K73" s="273"/>
    </row>
    <row r="74" spans="1:11" s="262" customFormat="1" ht="15" x14ac:dyDescent="0.25">
      <c r="G74" s="277"/>
      <c r="I74" s="278"/>
      <c r="J74" s="278"/>
      <c r="K74" s="302"/>
    </row>
    <row r="75" spans="1:11" s="262" customFormat="1" ht="15" x14ac:dyDescent="0.25">
      <c r="D75" s="281"/>
      <c r="G75" s="279"/>
      <c r="K75" s="280"/>
    </row>
    <row r="76" spans="1:11" s="262" customFormat="1" ht="15" x14ac:dyDescent="0.25">
      <c r="D76" s="281"/>
      <c r="K76" s="269"/>
    </row>
    <row r="77" spans="1:11" ht="15" x14ac:dyDescent="0.25">
      <c r="D77" s="263"/>
      <c r="K77" s="264"/>
    </row>
  </sheetData>
  <mergeCells count="1">
    <mergeCell ref="A2:K2"/>
  </mergeCells>
  <phoneticPr fontId="3" type="noConversion"/>
  <printOptions horizontalCentered="1"/>
  <pageMargins left="0.25" right="0.25" top="0.5" bottom="0.5" header="0.5" footer="0.5"/>
  <pageSetup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60"/>
    <pageSetUpPr fitToPage="1"/>
  </sheetPr>
  <dimension ref="A1:O49"/>
  <sheetViews>
    <sheetView topLeftCell="A22" zoomScaleNormal="100" zoomScaleSheetLayoutView="100" workbookViewId="0">
      <selection activeCell="O19" sqref="O19"/>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97" t="s">
        <v>946</v>
      </c>
      <c r="B1" s="121"/>
      <c r="C1" s="121"/>
      <c r="D1" s="121"/>
      <c r="E1" s="121"/>
      <c r="F1" s="121"/>
      <c r="G1" s="121"/>
      <c r="H1" s="121"/>
      <c r="I1" s="121"/>
      <c r="J1" s="121"/>
      <c r="K1" s="98"/>
      <c r="L1" s="98"/>
    </row>
    <row r="2" spans="1:15" ht="8.2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7.5" customHeight="1" x14ac:dyDescent="0.2">
      <c r="K5"/>
      <c r="L5"/>
    </row>
    <row r="6" spans="1:15" ht="19.5" customHeight="1" x14ac:dyDescent="0.2">
      <c r="A6" s="143" t="s">
        <v>947</v>
      </c>
      <c r="K6"/>
      <c r="L6" s="144" t="s">
        <v>285</v>
      </c>
    </row>
    <row r="7" spans="1:15" s="106" customFormat="1" ht="12" customHeight="1" x14ac:dyDescent="0.25">
      <c r="A7" s="125">
        <v>2.2810000000000001</v>
      </c>
      <c r="B7" s="104" t="s">
        <v>948</v>
      </c>
      <c r="C7" s="999"/>
      <c r="D7" s="999"/>
      <c r="E7" s="1003"/>
      <c r="F7" s="1003"/>
      <c r="G7" s="1343" t="s">
        <v>887</v>
      </c>
      <c r="H7" s="1343"/>
      <c r="I7" s="1343" t="s">
        <v>888</v>
      </c>
      <c r="J7" s="1343"/>
      <c r="L7" s="144" t="s">
        <v>287</v>
      </c>
    </row>
    <row r="8" spans="1:15" s="102" customFormat="1" ht="12" customHeight="1" x14ac:dyDescent="0.25">
      <c r="A8" s="1000"/>
      <c r="B8" s="819" t="s">
        <v>949</v>
      </c>
      <c r="C8" s="1005"/>
      <c r="D8" s="1005"/>
      <c r="E8" s="905"/>
      <c r="F8" s="905"/>
      <c r="G8" s="905" t="s">
        <v>890</v>
      </c>
      <c r="H8" s="905" t="s">
        <v>891</v>
      </c>
      <c r="I8" s="1343" t="s">
        <v>950</v>
      </c>
      <c r="J8" s="1343"/>
      <c r="K8" s="101"/>
    </row>
    <row r="9" spans="1:15" s="106" customFormat="1" ht="12" customHeight="1" x14ac:dyDescent="0.25">
      <c r="A9" s="1001"/>
      <c r="C9" s="905"/>
      <c r="D9" s="905"/>
      <c r="F9" s="905"/>
      <c r="G9" s="1346" t="s">
        <v>893</v>
      </c>
      <c r="H9" s="1346"/>
      <c r="I9" s="1343" t="s">
        <v>951</v>
      </c>
      <c r="J9" s="1343"/>
      <c r="K9" s="1002"/>
      <c r="L9" s="105"/>
      <c r="M9" s="108"/>
      <c r="N9" s="115"/>
      <c r="O9" s="115"/>
    </row>
    <row r="10" spans="1:15" s="106" customFormat="1" ht="12" customHeight="1" x14ac:dyDescent="0.25">
      <c r="A10" s="1001"/>
      <c r="C10" s="905"/>
      <c r="D10" s="905"/>
      <c r="F10" s="905"/>
      <c r="G10" s="111"/>
      <c r="H10" s="109"/>
      <c r="I10" s="1369"/>
      <c r="J10" s="1370"/>
      <c r="K10" s="1002"/>
      <c r="L10" s="118">
        <f>I10</f>
        <v>0</v>
      </c>
      <c r="M10" s="108"/>
      <c r="N10" s="115"/>
      <c r="O10" s="115"/>
    </row>
    <row r="11" spans="1:15" s="106" customFormat="1" ht="12" customHeight="1" x14ac:dyDescent="0.25">
      <c r="B11" s="117" t="s">
        <v>736</v>
      </c>
      <c r="C11" s="126"/>
      <c r="D11" s="999"/>
      <c r="E11" s="137"/>
      <c r="F11" s="113"/>
      <c r="G11" s="138"/>
      <c r="H11" s="137"/>
      <c r="I11" s="1002"/>
      <c r="J11" s="120"/>
    </row>
    <row r="12" spans="1:15" s="106" customFormat="1" ht="12" customHeight="1" x14ac:dyDescent="0.25">
      <c r="A12" s="1001"/>
      <c r="B12" s="139" t="s">
        <v>952</v>
      </c>
      <c r="C12" s="126"/>
      <c r="D12" s="999"/>
      <c r="E12" s="137"/>
      <c r="F12" s="113"/>
      <c r="G12" s="138"/>
      <c r="H12" s="137"/>
      <c r="I12" s="1002"/>
      <c r="J12" s="120"/>
    </row>
    <row r="13" spans="1:15" s="106" customFormat="1" ht="12" customHeight="1" x14ac:dyDescent="0.25">
      <c r="A13" s="1001"/>
      <c r="B13" s="139" t="s">
        <v>953</v>
      </c>
      <c r="C13" s="126"/>
      <c r="D13" s="999"/>
      <c r="E13" s="137"/>
      <c r="F13" s="113"/>
      <c r="G13" s="138"/>
      <c r="H13" s="137"/>
      <c r="I13" s="1002"/>
      <c r="J13" s="120"/>
    </row>
    <row r="14" spans="1:15" s="106" customFormat="1" ht="12" customHeight="1" x14ac:dyDescent="0.25">
      <c r="A14" s="1001"/>
      <c r="B14" s="127" t="s">
        <v>894</v>
      </c>
      <c r="C14" s="999"/>
      <c r="D14" s="999"/>
      <c r="E14" s="137"/>
      <c r="F14" s="113"/>
      <c r="G14" s="113"/>
      <c r="H14" s="113"/>
      <c r="I14" s="138"/>
      <c r="J14" s="137"/>
      <c r="K14" s="1002"/>
      <c r="L14" s="120"/>
    </row>
    <row r="15" spans="1:15" s="106" customFormat="1" ht="12" customHeight="1" x14ac:dyDescent="0.25">
      <c r="A15" s="1001"/>
      <c r="B15" s="127"/>
      <c r="C15" s="999"/>
      <c r="D15" s="999"/>
      <c r="E15" s="137"/>
      <c r="F15" s="113"/>
      <c r="G15" s="113"/>
      <c r="H15" s="113"/>
      <c r="I15" s="138"/>
      <c r="J15" s="137"/>
      <c r="K15" s="1002"/>
      <c r="L15" s="120"/>
    </row>
    <row r="16" spans="1:15" s="106" customFormat="1" ht="12" customHeight="1" x14ac:dyDescent="0.25">
      <c r="A16" s="1001"/>
      <c r="B16" s="127"/>
      <c r="C16" s="999"/>
      <c r="D16" s="999"/>
      <c r="E16" s="137"/>
      <c r="F16" s="113"/>
      <c r="G16" s="113"/>
      <c r="H16" s="113"/>
      <c r="I16" s="138"/>
      <c r="J16" s="137"/>
      <c r="K16" s="1002"/>
      <c r="L16" s="120"/>
    </row>
    <row r="17" spans="1:15" s="106" customFormat="1" ht="12" customHeight="1" x14ac:dyDescent="0.25">
      <c r="A17" s="125">
        <v>2.282</v>
      </c>
      <c r="B17" s="104" t="s">
        <v>954</v>
      </c>
      <c r="C17" s="999"/>
      <c r="D17" s="999"/>
      <c r="E17" s="1003"/>
      <c r="F17" s="1003"/>
      <c r="G17" s="1343" t="s">
        <v>887</v>
      </c>
      <c r="H17" s="1343"/>
      <c r="I17" s="1343" t="s">
        <v>888</v>
      </c>
      <c r="J17" s="1343"/>
      <c r="L17" s="144" t="s">
        <v>287</v>
      </c>
    </row>
    <row r="18" spans="1:15" s="102" customFormat="1" ht="12" customHeight="1" x14ac:dyDescent="0.25">
      <c r="A18" s="1000"/>
      <c r="B18" s="819" t="s">
        <v>955</v>
      </c>
      <c r="C18" s="1005"/>
      <c r="D18" s="1005"/>
      <c r="E18" s="905"/>
      <c r="F18" s="905"/>
      <c r="G18" s="905" t="s">
        <v>890</v>
      </c>
      <c r="H18" s="905" t="s">
        <v>891</v>
      </c>
      <c r="I18" s="1343" t="s">
        <v>950</v>
      </c>
      <c r="J18" s="1343"/>
      <c r="K18" s="101"/>
    </row>
    <row r="19" spans="1:15" s="106" customFormat="1" ht="12" customHeight="1" x14ac:dyDescent="0.25">
      <c r="A19" s="1001"/>
      <c r="C19" s="905"/>
      <c r="D19" s="905"/>
      <c r="F19" s="905"/>
      <c r="G19" s="1346" t="s">
        <v>893</v>
      </c>
      <c r="H19" s="1346"/>
      <c r="I19" s="1343" t="s">
        <v>951</v>
      </c>
      <c r="J19" s="1343"/>
      <c r="K19" s="1002"/>
      <c r="L19" s="105"/>
      <c r="M19" s="108"/>
      <c r="N19" s="115"/>
      <c r="O19" s="115"/>
    </row>
    <row r="20" spans="1:15" s="106" customFormat="1" ht="12" customHeight="1" x14ac:dyDescent="0.25">
      <c r="A20" s="1001"/>
      <c r="C20" s="905"/>
      <c r="D20" s="905"/>
      <c r="F20" s="905"/>
      <c r="G20" s="111"/>
      <c r="H20" s="109"/>
      <c r="I20" s="1369"/>
      <c r="J20" s="1370"/>
      <c r="K20" s="1002"/>
      <c r="L20" s="118">
        <f>I20</f>
        <v>0</v>
      </c>
      <c r="M20" s="108"/>
      <c r="N20" s="115"/>
      <c r="O20" s="115"/>
    </row>
    <row r="21" spans="1:15" s="106" customFormat="1" ht="12" customHeight="1" x14ac:dyDescent="0.25">
      <c r="B21" s="117" t="s">
        <v>736</v>
      </c>
      <c r="C21" s="126"/>
      <c r="D21" s="999"/>
      <c r="E21" s="137"/>
      <c r="F21" s="113"/>
      <c r="G21" s="138"/>
      <c r="H21" s="137"/>
      <c r="I21" s="1002"/>
      <c r="J21" s="120"/>
    </row>
    <row r="22" spans="1:15" s="106" customFormat="1" ht="12" customHeight="1" x14ac:dyDescent="0.25">
      <c r="A22" s="1001"/>
      <c r="B22" s="139" t="s">
        <v>952</v>
      </c>
      <c r="C22" s="126"/>
      <c r="D22" s="999"/>
      <c r="E22" s="137"/>
      <c r="F22" s="113"/>
      <c r="G22" s="138"/>
      <c r="H22" s="137"/>
      <c r="I22" s="1002"/>
      <c r="J22" s="120"/>
    </row>
    <row r="23" spans="1:15" s="106" customFormat="1" ht="12" customHeight="1" x14ac:dyDescent="0.25">
      <c r="A23" s="1001"/>
      <c r="B23" s="139" t="s">
        <v>953</v>
      </c>
      <c r="C23" s="126"/>
      <c r="D23" s="999"/>
      <c r="E23" s="137"/>
      <c r="F23" s="113"/>
      <c r="G23" s="138"/>
      <c r="H23" s="137"/>
      <c r="I23" s="1002"/>
      <c r="J23" s="120"/>
    </row>
    <row r="24" spans="1:15" s="106" customFormat="1" ht="12" customHeight="1" x14ac:dyDescent="0.25">
      <c r="A24" s="1001"/>
      <c r="B24" s="127" t="s">
        <v>894</v>
      </c>
      <c r="C24" s="999"/>
      <c r="D24" s="999"/>
      <c r="E24" s="137"/>
      <c r="F24" s="113"/>
      <c r="G24" s="113"/>
      <c r="H24" s="113"/>
      <c r="I24" s="138"/>
      <c r="J24" s="137"/>
      <c r="K24" s="1002"/>
      <c r="L24" s="120"/>
    </row>
    <row r="25" spans="1:15" s="106" customFormat="1" ht="12" customHeight="1" x14ac:dyDescent="0.25">
      <c r="A25" s="1001"/>
      <c r="B25" s="127"/>
      <c r="C25" s="999"/>
      <c r="D25" s="999"/>
      <c r="E25" s="137"/>
      <c r="F25" s="113"/>
      <c r="G25" s="113"/>
      <c r="H25" s="113"/>
      <c r="I25" s="138"/>
      <c r="J25" s="137"/>
      <c r="K25" s="1002"/>
      <c r="L25" s="120"/>
    </row>
    <row r="26" spans="1:15" s="106" customFormat="1" ht="12" customHeight="1" x14ac:dyDescent="0.25">
      <c r="A26" s="1001"/>
      <c r="B26" s="127"/>
      <c r="C26" s="999"/>
      <c r="D26" s="999"/>
      <c r="E26" s="1003"/>
      <c r="F26" s="1003"/>
      <c r="G26" s="1003"/>
      <c r="H26" s="1003"/>
      <c r="I26" s="1003"/>
      <c r="J26" s="131"/>
      <c r="K26" s="1002"/>
      <c r="L26" s="105"/>
    </row>
    <row r="27" spans="1:15" s="106" customFormat="1" ht="12" customHeight="1" x14ac:dyDescent="0.25">
      <c r="A27" s="125">
        <v>2.29</v>
      </c>
      <c r="B27" s="104" t="s">
        <v>956</v>
      </c>
      <c r="C27" s="999"/>
      <c r="D27" s="999"/>
      <c r="E27" s="1003"/>
      <c r="F27" s="1003"/>
      <c r="G27" s="1003"/>
      <c r="H27" s="1003"/>
      <c r="I27" s="1343" t="s">
        <v>957</v>
      </c>
      <c r="J27" s="1343"/>
    </row>
    <row r="28" spans="1:15" s="102" customFormat="1" ht="12" customHeight="1" x14ac:dyDescent="0.25">
      <c r="A28" s="1000"/>
      <c r="B28" s="819" t="s">
        <v>896</v>
      </c>
      <c r="C28" s="1005"/>
      <c r="D28" s="1005"/>
      <c r="E28" s="905"/>
      <c r="F28" s="905"/>
      <c r="G28" s="905"/>
      <c r="H28" s="905"/>
      <c r="I28" s="1343" t="s">
        <v>958</v>
      </c>
      <c r="J28" s="1343"/>
      <c r="K28" s="101"/>
    </row>
    <row r="29" spans="1:15" s="106" customFormat="1" ht="12" customHeight="1" x14ac:dyDescent="0.25">
      <c r="A29" s="1001"/>
      <c r="C29" s="905"/>
      <c r="D29" s="905"/>
      <c r="F29" s="905"/>
      <c r="G29" s="905"/>
      <c r="H29" s="905"/>
      <c r="I29" s="1343" t="s">
        <v>951</v>
      </c>
      <c r="J29" s="1343"/>
      <c r="K29" s="1002"/>
      <c r="L29" s="105"/>
      <c r="M29" s="108"/>
      <c r="N29" s="115"/>
      <c r="O29" s="115"/>
    </row>
    <row r="30" spans="1:15" s="106" customFormat="1" ht="12" customHeight="1" x14ac:dyDescent="0.25">
      <c r="A30" s="1001"/>
      <c r="B30" s="117" t="s">
        <v>736</v>
      </c>
      <c r="C30" s="905"/>
      <c r="D30" s="905"/>
      <c r="F30" s="905"/>
      <c r="G30" s="905"/>
      <c r="H30" s="905"/>
      <c r="I30" s="1369"/>
      <c r="J30" s="1370"/>
      <c r="K30" s="1002"/>
      <c r="L30" s="118">
        <f>I30</f>
        <v>0</v>
      </c>
      <c r="M30" s="108"/>
      <c r="N30" s="115"/>
      <c r="O30" s="115"/>
    </row>
    <row r="31" spans="1:15" s="106" customFormat="1" ht="12" customHeight="1" x14ac:dyDescent="0.25">
      <c r="B31" s="139" t="s">
        <v>952</v>
      </c>
      <c r="C31" s="126"/>
      <c r="D31" s="999"/>
      <c r="E31" s="137"/>
      <c r="F31" s="113"/>
      <c r="G31" s="138"/>
      <c r="H31" s="137"/>
      <c r="I31" s="1002"/>
      <c r="J31" s="120"/>
    </row>
    <row r="32" spans="1:15" s="106" customFormat="1" ht="12" customHeight="1" x14ac:dyDescent="0.25">
      <c r="A32" s="1001"/>
      <c r="B32" s="139" t="s">
        <v>959</v>
      </c>
      <c r="C32" s="126"/>
      <c r="D32" s="999"/>
      <c r="E32" s="137"/>
      <c r="F32" s="113"/>
      <c r="G32" s="138"/>
      <c r="H32" s="137"/>
      <c r="I32" s="1002"/>
      <c r="J32" s="120"/>
    </row>
    <row r="33" spans="1:15" s="106" customFormat="1" ht="12" customHeight="1" x14ac:dyDescent="0.25">
      <c r="A33" s="1001"/>
      <c r="B33" s="127" t="s">
        <v>898</v>
      </c>
      <c r="C33" s="126"/>
      <c r="D33" s="999"/>
      <c r="E33" s="137"/>
      <c r="F33" s="113"/>
      <c r="G33" s="138"/>
      <c r="H33" s="137"/>
      <c r="I33" s="1002"/>
      <c r="J33" s="120"/>
    </row>
    <row r="34" spans="1:15" s="106" customFormat="1" ht="12" customHeight="1" x14ac:dyDescent="0.25">
      <c r="A34" s="1001"/>
      <c r="B34" s="127"/>
      <c r="C34" s="126"/>
      <c r="D34" s="999"/>
      <c r="E34" s="137"/>
      <c r="F34" s="113"/>
      <c r="G34" s="138"/>
      <c r="H34" s="137"/>
      <c r="I34" s="1002"/>
      <c r="J34" s="120"/>
    </row>
    <row r="35" spans="1:15" s="106" customFormat="1" ht="12" customHeight="1" x14ac:dyDescent="0.25">
      <c r="A35" s="1001"/>
      <c r="B35" s="127"/>
      <c r="C35" s="126"/>
      <c r="D35" s="999"/>
      <c r="E35" s="137"/>
      <c r="F35" s="113"/>
      <c r="G35" s="138"/>
      <c r="H35" s="137"/>
      <c r="I35" s="1002"/>
      <c r="J35" s="120"/>
    </row>
    <row r="36" spans="1:15" s="106" customFormat="1" ht="12" customHeight="1" x14ac:dyDescent="0.25">
      <c r="A36" s="1001"/>
      <c r="B36" s="127"/>
      <c r="C36" s="126"/>
      <c r="D36" s="999"/>
      <c r="E36" s="137"/>
      <c r="F36" s="113"/>
      <c r="G36" s="138"/>
      <c r="H36" s="137"/>
      <c r="I36" s="1002"/>
      <c r="J36" s="120"/>
    </row>
    <row r="37" spans="1:15" s="106" customFormat="1" ht="12" customHeight="1" x14ac:dyDescent="0.25">
      <c r="A37" s="125">
        <v>2.2999999999999998</v>
      </c>
      <c r="B37" s="104" t="s">
        <v>1597</v>
      </c>
      <c r="C37" s="999"/>
      <c r="D37" s="999"/>
      <c r="E37" s="1003"/>
      <c r="F37" s="1003"/>
      <c r="G37" s="1003"/>
      <c r="H37" s="1003"/>
      <c r="I37" s="905"/>
      <c r="J37" s="905"/>
      <c r="K37" s="1002"/>
      <c r="L37" s="120"/>
    </row>
    <row r="38" spans="1:15" s="102" customFormat="1" ht="12" customHeight="1" x14ac:dyDescent="0.25">
      <c r="A38" s="1000"/>
      <c r="B38" s="819" t="s">
        <v>960</v>
      </c>
      <c r="C38" s="905"/>
      <c r="D38" s="123"/>
      <c r="G38" s="1003"/>
      <c r="H38" s="1003"/>
      <c r="I38" s="905"/>
      <c r="K38" s="1006"/>
      <c r="L38" s="105"/>
      <c r="M38" s="108"/>
      <c r="N38" s="114"/>
      <c r="O38" s="116"/>
    </row>
    <row r="39" spans="1:15" s="106" customFormat="1" ht="12" customHeight="1" x14ac:dyDescent="0.25">
      <c r="A39" s="1001"/>
      <c r="C39" s="905" t="s">
        <v>790</v>
      </c>
      <c r="D39" s="905" t="s">
        <v>961</v>
      </c>
      <c r="E39" s="905" t="s">
        <v>308</v>
      </c>
      <c r="F39" s="905" t="s">
        <v>345</v>
      </c>
      <c r="G39" s="1343" t="s">
        <v>962</v>
      </c>
      <c r="H39" s="1343"/>
      <c r="I39" s="905" t="s">
        <v>743</v>
      </c>
      <c r="J39" s="905" t="s">
        <v>292</v>
      </c>
      <c r="K39" s="1006"/>
      <c r="L39" s="105"/>
      <c r="M39" s="108"/>
      <c r="N39" s="115"/>
      <c r="O39" s="115"/>
    </row>
    <row r="40" spans="1:15" s="106" customFormat="1" ht="12" customHeight="1" x14ac:dyDescent="0.25">
      <c r="A40" s="1001"/>
      <c r="C40" s="905" t="s">
        <v>779</v>
      </c>
      <c r="D40" s="905" t="s">
        <v>586</v>
      </c>
      <c r="E40" s="905" t="s">
        <v>961</v>
      </c>
      <c r="F40" s="905" t="s">
        <v>826</v>
      </c>
      <c r="G40" s="1374" t="s">
        <v>294</v>
      </c>
      <c r="H40" s="1374"/>
      <c r="I40" s="905" t="s">
        <v>746</v>
      </c>
      <c r="J40" s="905" t="s">
        <v>296</v>
      </c>
      <c r="K40" s="1002"/>
      <c r="L40" s="102"/>
      <c r="M40" s="108"/>
      <c r="N40" s="115"/>
      <c r="O40" s="115"/>
    </row>
    <row r="41" spans="1:15" s="106" customFormat="1" ht="12" customHeight="1" x14ac:dyDescent="0.25">
      <c r="A41" s="1001"/>
      <c r="C41" s="109"/>
      <c r="D41" s="141"/>
      <c r="E41" s="110"/>
      <c r="F41" s="111"/>
      <c r="G41" s="1371"/>
      <c r="H41" s="1372"/>
      <c r="I41" s="111"/>
      <c r="J41" s="109"/>
      <c r="K41" s="1002"/>
      <c r="L41" s="118">
        <f>(D41*E41)+(D42*E42)+(D43*E43)+(D44*E44)</f>
        <v>0</v>
      </c>
      <c r="M41" s="108"/>
      <c r="N41" s="115"/>
      <c r="O41" s="115"/>
    </row>
    <row r="42" spans="1:15" s="106" customFormat="1" ht="12" customHeight="1" x14ac:dyDescent="0.25">
      <c r="A42" s="1001"/>
      <c r="C42" s="109"/>
      <c r="D42" s="141"/>
      <c r="E42" s="110"/>
      <c r="F42" s="111"/>
      <c r="G42" s="1371"/>
      <c r="H42" s="1372"/>
      <c r="I42" s="111"/>
      <c r="J42" s="109"/>
      <c r="K42" s="1002"/>
      <c r="L42" s="120"/>
      <c r="M42" s="113"/>
      <c r="N42" s="115"/>
      <c r="O42" s="115"/>
    </row>
    <row r="43" spans="1:15" s="106" customFormat="1" ht="12" customHeight="1" x14ac:dyDescent="0.25">
      <c r="A43" s="1001"/>
      <c r="C43" s="109"/>
      <c r="D43" s="141"/>
      <c r="E43" s="110"/>
      <c r="F43" s="111"/>
      <c r="G43" s="1371"/>
      <c r="H43" s="1372"/>
      <c r="I43" s="111"/>
      <c r="J43" s="109"/>
      <c r="K43" s="1002"/>
      <c r="L43" s="120"/>
    </row>
    <row r="44" spans="1:15" s="106" customFormat="1" ht="12" customHeight="1" x14ac:dyDescent="0.25">
      <c r="C44" s="109"/>
      <c r="D44" s="141"/>
      <c r="E44" s="110"/>
      <c r="F44" s="111"/>
      <c r="G44" s="1371"/>
      <c r="H44" s="1372"/>
      <c r="I44" s="111"/>
      <c r="J44" s="109"/>
      <c r="K44" s="1002"/>
      <c r="L44" s="120"/>
    </row>
    <row r="45" spans="1:15" s="106" customFormat="1" ht="12" customHeight="1" x14ac:dyDescent="0.25">
      <c r="B45" s="117" t="s">
        <v>736</v>
      </c>
      <c r="C45" s="137"/>
      <c r="D45" s="142"/>
      <c r="E45" s="140"/>
      <c r="F45" s="113"/>
      <c r="G45" s="113"/>
      <c r="H45" s="113"/>
      <c r="I45" s="138"/>
      <c r="J45" s="137"/>
      <c r="K45" s="1002"/>
      <c r="L45" s="120"/>
    </row>
    <row r="46" spans="1:15" s="106" customFormat="1" ht="12" customHeight="1" x14ac:dyDescent="0.25">
      <c r="A46" s="1001"/>
      <c r="B46" s="139" t="s">
        <v>952</v>
      </c>
      <c r="C46" s="130"/>
      <c r="D46" s="999"/>
      <c r="E46" s="1003"/>
      <c r="F46" s="1003"/>
      <c r="G46" s="1003"/>
      <c r="H46" s="1003"/>
      <c r="I46" s="1003"/>
      <c r="J46" s="131"/>
      <c r="K46" s="1002"/>
      <c r="L46" s="105"/>
    </row>
    <row r="47" spans="1:15" x14ac:dyDescent="0.2">
      <c r="B47" s="127" t="s">
        <v>1598</v>
      </c>
    </row>
    <row r="48" spans="1:15" x14ac:dyDescent="0.2">
      <c r="B48" s="127" t="s">
        <v>898</v>
      </c>
    </row>
    <row r="49" ht="9.75" customHeight="1" x14ac:dyDescent="0.2"/>
  </sheetData>
  <mergeCells count="22">
    <mergeCell ref="G39:H39"/>
    <mergeCell ref="G41:H41"/>
    <mergeCell ref="G42:H42"/>
    <mergeCell ref="G43:H43"/>
    <mergeCell ref="G44:H44"/>
    <mergeCell ref="G40:H40"/>
    <mergeCell ref="G7:H7"/>
    <mergeCell ref="I7:J7"/>
    <mergeCell ref="I8:J8"/>
    <mergeCell ref="G9:H9"/>
    <mergeCell ref="I9:J9"/>
    <mergeCell ref="I10:J10"/>
    <mergeCell ref="I27:J27"/>
    <mergeCell ref="I28:J28"/>
    <mergeCell ref="I29:J29"/>
    <mergeCell ref="I30:J30"/>
    <mergeCell ref="I20:J20"/>
    <mergeCell ref="G17:H17"/>
    <mergeCell ref="I17:J17"/>
    <mergeCell ref="I18:J18"/>
    <mergeCell ref="G19:H19"/>
    <mergeCell ref="I19:J19"/>
  </mergeCells>
  <phoneticPr fontId="3" type="noConversion"/>
  <printOptions horizontalCentered="1"/>
  <pageMargins left="0.5" right="0.5" top="0.5" bottom="0.5" header="0.4" footer="0.5"/>
  <pageSetup scale="85" orientation="portrait" r:id="rId1"/>
  <headerFooter alignWithMargins="0">
    <oddFooter>&amp;L&amp;8DWM/UST - Claim 8/1/2020&amp;R&amp;8(See also 2020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60"/>
    <pageSetUpPr fitToPage="1"/>
  </sheetPr>
  <dimension ref="A1:O84"/>
  <sheetViews>
    <sheetView topLeftCell="A43" zoomScaleNormal="100" zoomScaleSheetLayoutView="100" workbookViewId="0">
      <selection activeCell="P72" sqref="P72"/>
    </sheetView>
  </sheetViews>
  <sheetFormatPr defaultRowHeight="12.75" customHeight="1" x14ac:dyDescent="0.2"/>
  <cols>
    <col min="1" max="1" width="6.28515625" style="5" customWidth="1"/>
    <col min="2" max="2" width="10.42578125" style="5" customWidth="1"/>
    <col min="3" max="3" width="11.7109375" style="5" customWidth="1"/>
    <col min="4" max="4" width="9.140625" style="5"/>
    <col min="5" max="5" width="12.7109375" style="5" customWidth="1"/>
    <col min="6" max="6" width="11.5703125" style="5" customWidth="1"/>
    <col min="7" max="7" width="8.85546875" style="5" customWidth="1"/>
    <col min="8" max="8" width="8.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2.75" customHeight="1" x14ac:dyDescent="0.25">
      <c r="A1" s="97" t="s">
        <v>963</v>
      </c>
      <c r="B1" s="121"/>
      <c r="C1" s="121"/>
      <c r="D1" s="121"/>
      <c r="E1" s="121"/>
      <c r="F1" s="121"/>
      <c r="G1" s="121"/>
      <c r="H1" s="121"/>
      <c r="I1" s="121"/>
      <c r="J1" s="121"/>
      <c r="K1" s="98"/>
      <c r="L1" s="98"/>
    </row>
    <row r="2" spans="1:15" ht="12.75" customHeight="1" x14ac:dyDescent="0.2">
      <c r="K2"/>
      <c r="L2"/>
    </row>
    <row r="3" spans="1:15" s="102" customFormat="1" ht="12.7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12.75" customHeight="1" x14ac:dyDescent="0.2">
      <c r="H4" s="32"/>
      <c r="I4" s="32"/>
      <c r="K4"/>
      <c r="L4"/>
    </row>
    <row r="5" spans="1:15" ht="12.75" customHeight="1" x14ac:dyDescent="0.2">
      <c r="K5"/>
      <c r="L5"/>
    </row>
    <row r="6" spans="1:15" ht="12.75" customHeight="1" x14ac:dyDescent="0.2">
      <c r="A6" s="143" t="s">
        <v>964</v>
      </c>
      <c r="K6"/>
      <c r="L6" s="144" t="s">
        <v>285</v>
      </c>
    </row>
    <row r="7" spans="1:15" s="106" customFormat="1" ht="12.75" customHeight="1" x14ac:dyDescent="0.25">
      <c r="A7" s="125">
        <v>2.33</v>
      </c>
      <c r="B7" s="104" t="s">
        <v>965</v>
      </c>
      <c r="C7" s="999"/>
      <c r="D7" s="999"/>
      <c r="E7" s="1003"/>
      <c r="F7" s="1003"/>
      <c r="G7" s="1003"/>
      <c r="H7" s="1003"/>
      <c r="I7" s="1343" t="s">
        <v>735</v>
      </c>
      <c r="J7" s="1343"/>
      <c r="L7" s="144" t="s">
        <v>287</v>
      </c>
    </row>
    <row r="8" spans="1:15" s="102" customFormat="1" ht="12.75" customHeight="1" x14ac:dyDescent="0.25">
      <c r="A8" s="1000"/>
      <c r="B8" s="117" t="s">
        <v>736</v>
      </c>
      <c r="C8" s="1005"/>
      <c r="D8" s="1005"/>
      <c r="E8" s="905"/>
      <c r="F8" s="905"/>
      <c r="G8" s="905"/>
      <c r="H8" s="905"/>
      <c r="I8" s="1343" t="s">
        <v>966</v>
      </c>
      <c r="J8" s="1343"/>
      <c r="K8" s="101"/>
    </row>
    <row r="9" spans="1:15" s="106" customFormat="1" ht="12.75" customHeight="1" x14ac:dyDescent="0.25">
      <c r="A9" s="1001"/>
      <c r="B9" s="139" t="s">
        <v>967</v>
      </c>
      <c r="C9" s="905"/>
      <c r="D9" s="905"/>
      <c r="F9" s="905"/>
      <c r="G9" s="905"/>
      <c r="H9" s="905"/>
      <c r="I9" s="1375"/>
      <c r="J9" s="1376"/>
      <c r="K9" s="1002"/>
      <c r="L9" s="118">
        <f>I9</f>
        <v>0</v>
      </c>
      <c r="M9" s="108"/>
      <c r="N9" s="115"/>
      <c r="O9" s="115"/>
    </row>
    <row r="10" spans="1:15" s="106" customFormat="1" ht="12.75" customHeight="1" x14ac:dyDescent="0.25">
      <c r="A10" s="1001"/>
      <c r="C10" s="999"/>
      <c r="D10" s="999"/>
      <c r="E10" s="137"/>
      <c r="F10" s="113"/>
      <c r="G10" s="113"/>
      <c r="H10" s="113"/>
      <c r="I10" s="138"/>
      <c r="J10" s="137"/>
      <c r="K10" s="1002"/>
      <c r="L10" s="120"/>
    </row>
    <row r="11" spans="1:15" s="106" customFormat="1" ht="12.75" customHeight="1" x14ac:dyDescent="0.25">
      <c r="A11" s="1001"/>
      <c r="B11" s="127"/>
      <c r="C11" s="999"/>
      <c r="D11" s="999"/>
      <c r="E11" s="1003"/>
      <c r="F11" s="1003"/>
      <c r="G11" s="1003"/>
      <c r="H11" s="1003"/>
      <c r="I11" s="1003"/>
      <c r="J11" s="131"/>
      <c r="K11" s="1002"/>
      <c r="L11" s="105"/>
    </row>
    <row r="12" spans="1:15" s="106" customFormat="1" ht="12.75" customHeight="1" x14ac:dyDescent="0.25">
      <c r="A12" s="125">
        <v>2.34</v>
      </c>
      <c r="B12" s="104" t="s">
        <v>70</v>
      </c>
      <c r="C12" s="999"/>
      <c r="D12" s="999"/>
      <c r="E12" s="1003"/>
      <c r="F12" s="1003"/>
      <c r="G12" s="1003"/>
      <c r="H12" s="1003"/>
      <c r="I12" s="1343" t="s">
        <v>735</v>
      </c>
      <c r="J12" s="1343"/>
      <c r="L12" s="144"/>
    </row>
    <row r="13" spans="1:15" s="102" customFormat="1" ht="12.75" customHeight="1" x14ac:dyDescent="0.25">
      <c r="A13" s="1000"/>
      <c r="B13" s="117" t="s">
        <v>736</v>
      </c>
      <c r="C13" s="1005"/>
      <c r="D13" s="1005"/>
      <c r="E13" s="905"/>
      <c r="F13" s="905"/>
      <c r="G13" s="905"/>
      <c r="H13" s="905"/>
      <c r="I13" s="1343" t="s">
        <v>966</v>
      </c>
      <c r="J13" s="1343"/>
      <c r="K13" s="101"/>
    </row>
    <row r="14" spans="1:15" s="106" customFormat="1" ht="12.75" customHeight="1" x14ac:dyDescent="0.25">
      <c r="A14" s="1001"/>
      <c r="B14" s="139" t="s">
        <v>967</v>
      </c>
      <c r="C14" s="905"/>
      <c r="D14" s="905"/>
      <c r="F14" s="905"/>
      <c r="G14" s="905"/>
      <c r="H14" s="905"/>
      <c r="I14" s="1375"/>
      <c r="J14" s="1376"/>
      <c r="K14" s="1002"/>
      <c r="L14" s="118">
        <f>I14</f>
        <v>0</v>
      </c>
      <c r="M14" s="108"/>
      <c r="N14" s="115"/>
      <c r="O14" s="115"/>
    </row>
    <row r="15" spans="1:15" s="106" customFormat="1" ht="12.75" customHeight="1" x14ac:dyDescent="0.25">
      <c r="A15" s="1001"/>
      <c r="C15" s="999"/>
      <c r="D15" s="999"/>
      <c r="E15" s="137"/>
      <c r="F15" s="113"/>
      <c r="G15" s="113"/>
      <c r="H15" s="113"/>
      <c r="I15" s="138"/>
      <c r="J15" s="137"/>
      <c r="K15" s="1002"/>
      <c r="L15" s="120"/>
    </row>
    <row r="16" spans="1:15" s="106" customFormat="1" ht="12.75" customHeight="1" x14ac:dyDescent="0.25">
      <c r="A16" s="1001"/>
      <c r="B16" s="127"/>
      <c r="C16" s="999"/>
      <c r="D16" s="999"/>
      <c r="E16" s="1003"/>
      <c r="F16" s="1003"/>
      <c r="G16" s="1003"/>
      <c r="H16" s="1003"/>
      <c r="I16" s="1003"/>
      <c r="J16" s="131"/>
      <c r="K16" s="1002"/>
      <c r="L16" s="105"/>
    </row>
    <row r="17" spans="1:15" s="106" customFormat="1" ht="12.75" customHeight="1" x14ac:dyDescent="0.25">
      <c r="A17" s="125">
        <v>2.35</v>
      </c>
      <c r="B17" s="104" t="s">
        <v>968</v>
      </c>
      <c r="C17" s="999"/>
      <c r="D17" s="999"/>
      <c r="E17" s="1003"/>
      <c r="F17" s="1003"/>
      <c r="G17" s="1003"/>
      <c r="H17" s="1003"/>
      <c r="I17" s="1343" t="s">
        <v>735</v>
      </c>
      <c r="J17" s="1343"/>
      <c r="L17" s="144"/>
    </row>
    <row r="18" spans="1:15" s="102" customFormat="1" ht="12.75" customHeight="1" x14ac:dyDescent="0.25">
      <c r="A18" s="1000"/>
      <c r="B18" s="117" t="s">
        <v>736</v>
      </c>
      <c r="C18" s="1005"/>
      <c r="D18" s="1005"/>
      <c r="E18" s="905"/>
      <c r="F18" s="905"/>
      <c r="G18" s="905"/>
      <c r="H18" s="905"/>
      <c r="I18" s="1343" t="s">
        <v>966</v>
      </c>
      <c r="J18" s="1343"/>
      <c r="K18" s="101"/>
    </row>
    <row r="19" spans="1:15" s="106" customFormat="1" ht="12.75" customHeight="1" x14ac:dyDescent="0.25">
      <c r="A19" s="1001"/>
      <c r="B19" s="139" t="s">
        <v>967</v>
      </c>
      <c r="C19" s="905"/>
      <c r="D19" s="905"/>
      <c r="F19" s="905"/>
      <c r="G19" s="905"/>
      <c r="H19" s="905"/>
      <c r="I19" s="1375"/>
      <c r="J19" s="1376"/>
      <c r="K19" s="1002"/>
      <c r="L19" s="118">
        <f>I19</f>
        <v>0</v>
      </c>
      <c r="M19" s="108"/>
      <c r="N19" s="115"/>
      <c r="O19" s="115"/>
    </row>
    <row r="20" spans="1:15" s="106" customFormat="1" ht="12.75" customHeight="1" x14ac:dyDescent="0.25">
      <c r="A20" s="1001"/>
      <c r="C20" s="999"/>
      <c r="D20" s="999"/>
      <c r="E20" s="137"/>
      <c r="F20" s="113"/>
      <c r="G20" s="113"/>
      <c r="H20" s="113"/>
      <c r="I20" s="138"/>
      <c r="J20" s="137"/>
      <c r="K20" s="1002"/>
      <c r="L20" s="120"/>
    </row>
    <row r="21" spans="1:15" s="106" customFormat="1" ht="12.75" customHeight="1" x14ac:dyDescent="0.25">
      <c r="A21" s="1001"/>
      <c r="B21" s="127"/>
      <c r="C21" s="999"/>
      <c r="D21" s="999"/>
      <c r="E21" s="1003"/>
      <c r="F21" s="1003"/>
      <c r="G21" s="1003"/>
      <c r="H21" s="1003"/>
      <c r="I21" s="1003"/>
      <c r="J21" s="131"/>
      <c r="K21" s="1002"/>
      <c r="L21" s="105"/>
    </row>
    <row r="22" spans="1:15" s="106" customFormat="1" ht="12.75" customHeight="1" x14ac:dyDescent="0.25">
      <c r="A22" s="125">
        <v>2.36</v>
      </c>
      <c r="B22" s="104" t="s">
        <v>969</v>
      </c>
      <c r="C22" s="999"/>
      <c r="D22" s="999"/>
      <c r="E22" s="1003"/>
      <c r="F22" s="1003"/>
      <c r="G22" s="1003"/>
      <c r="H22" s="1003"/>
      <c r="I22" s="1343" t="s">
        <v>735</v>
      </c>
      <c r="J22" s="1343"/>
      <c r="L22" s="144"/>
    </row>
    <row r="23" spans="1:15" s="102" customFormat="1" ht="12.75" customHeight="1" x14ac:dyDescent="0.25">
      <c r="A23" s="1000"/>
      <c r="B23" s="117" t="s">
        <v>736</v>
      </c>
      <c r="C23" s="1005"/>
      <c r="D23" s="1005"/>
      <c r="E23" s="905"/>
      <c r="F23" s="905"/>
      <c r="G23" s="905"/>
      <c r="H23" s="905"/>
      <c r="I23" s="1343" t="s">
        <v>966</v>
      </c>
      <c r="J23" s="1343"/>
      <c r="K23" s="101"/>
    </row>
    <row r="24" spans="1:15" s="106" customFormat="1" ht="12.75" customHeight="1" x14ac:dyDescent="0.25">
      <c r="A24" s="1001"/>
      <c r="B24" s="139" t="s">
        <v>967</v>
      </c>
      <c r="C24" s="905"/>
      <c r="D24" s="905"/>
      <c r="F24" s="905"/>
      <c r="G24" s="905"/>
      <c r="H24" s="905"/>
      <c r="I24" s="1375"/>
      <c r="J24" s="1376"/>
      <c r="K24" s="1002"/>
      <c r="L24" s="118">
        <f>I24</f>
        <v>0</v>
      </c>
      <c r="M24" s="108"/>
      <c r="N24" s="115"/>
      <c r="O24" s="115"/>
    </row>
    <row r="25" spans="1:15" s="106" customFormat="1" ht="12.75" customHeight="1" x14ac:dyDescent="0.25">
      <c r="A25" s="1001"/>
      <c r="C25" s="999"/>
      <c r="D25" s="999"/>
      <c r="E25" s="137"/>
      <c r="F25" s="113"/>
      <c r="G25" s="113"/>
      <c r="H25" s="113"/>
      <c r="I25" s="138"/>
      <c r="J25" s="137"/>
      <c r="K25" s="1002"/>
      <c r="L25" s="120"/>
    </row>
    <row r="26" spans="1:15" s="106" customFormat="1" ht="12.75" customHeight="1" x14ac:dyDescent="0.25">
      <c r="A26" s="1001"/>
      <c r="B26" s="127"/>
      <c r="C26" s="999"/>
      <c r="D26" s="999"/>
      <c r="E26" s="1003"/>
      <c r="F26" s="1003"/>
      <c r="G26" s="1003"/>
      <c r="H26" s="1003"/>
      <c r="I26" s="1003"/>
      <c r="J26" s="131"/>
      <c r="K26" s="1002"/>
      <c r="L26" s="105"/>
    </row>
    <row r="27" spans="1:15" s="106" customFormat="1" ht="12.75" customHeight="1" x14ac:dyDescent="0.25">
      <c r="A27" s="125">
        <v>2.37</v>
      </c>
      <c r="B27" s="104" t="s">
        <v>970</v>
      </c>
      <c r="C27" s="999"/>
      <c r="D27" s="999"/>
      <c r="E27" s="1003"/>
      <c r="F27" s="1003"/>
      <c r="G27" s="1003"/>
      <c r="H27" s="1003"/>
      <c r="I27" s="1343" t="s">
        <v>735</v>
      </c>
      <c r="J27" s="1343"/>
      <c r="L27" s="144"/>
    </row>
    <row r="28" spans="1:15" s="102" customFormat="1" ht="12.75" customHeight="1" x14ac:dyDescent="0.25">
      <c r="A28" s="1000"/>
      <c r="B28" s="117" t="s">
        <v>736</v>
      </c>
      <c r="C28" s="1005"/>
      <c r="D28" s="1005"/>
      <c r="E28" s="905"/>
      <c r="F28" s="905"/>
      <c r="G28" s="905"/>
      <c r="H28" s="905"/>
      <c r="I28" s="1343" t="s">
        <v>966</v>
      </c>
      <c r="J28" s="1343"/>
      <c r="K28" s="101"/>
    </row>
    <row r="29" spans="1:15" s="106" customFormat="1" ht="12.75" customHeight="1" x14ac:dyDescent="0.25">
      <c r="A29" s="1001"/>
      <c r="B29" s="139" t="s">
        <v>967</v>
      </c>
      <c r="C29" s="905"/>
      <c r="D29" s="905"/>
      <c r="F29" s="905"/>
      <c r="G29" s="905"/>
      <c r="H29" s="905"/>
      <c r="I29" s="1375"/>
      <c r="J29" s="1376"/>
      <c r="K29" s="1002"/>
      <c r="L29" s="118">
        <f>I29</f>
        <v>0</v>
      </c>
      <c r="M29" s="108"/>
      <c r="N29" s="115"/>
      <c r="O29" s="115"/>
    </row>
    <row r="30" spans="1:15" s="106" customFormat="1" ht="12.75" customHeight="1" x14ac:dyDescent="0.25">
      <c r="A30" s="1001"/>
      <c r="B30" s="139"/>
      <c r="C30" s="905"/>
      <c r="D30" s="905"/>
      <c r="F30" s="905"/>
      <c r="G30" s="905"/>
      <c r="H30" s="905"/>
      <c r="I30" s="1153"/>
      <c r="J30" s="1153"/>
      <c r="K30" s="1002"/>
      <c r="L30" s="120"/>
      <c r="M30" s="108"/>
      <c r="N30" s="115"/>
      <c r="O30" s="115"/>
    </row>
    <row r="31" spans="1:15" s="106" customFormat="1" ht="12.75" customHeight="1" x14ac:dyDescent="0.25">
      <c r="A31" s="1001"/>
      <c r="C31" s="999"/>
      <c r="D31" s="999"/>
      <c r="E31" s="137"/>
      <c r="F31" s="113"/>
      <c r="G31" s="113"/>
      <c r="H31" s="113"/>
      <c r="I31" s="138"/>
      <c r="J31" s="137"/>
      <c r="K31" s="1002"/>
      <c r="L31" s="120"/>
    </row>
    <row r="32" spans="1:15" s="106" customFormat="1" ht="12.75" customHeight="1" x14ac:dyDescent="0.25">
      <c r="A32" s="125"/>
      <c r="B32" s="104" t="s">
        <v>971</v>
      </c>
      <c r="C32" s="999"/>
      <c r="D32" s="999"/>
      <c r="E32" s="1003"/>
      <c r="F32" s="1003"/>
      <c r="G32" s="1003"/>
      <c r="H32" s="1003"/>
      <c r="I32" s="1343" t="s">
        <v>735</v>
      </c>
      <c r="J32" s="1343"/>
      <c r="L32" s="144"/>
    </row>
    <row r="33" spans="1:15" s="102" customFormat="1" ht="12.75" customHeight="1" x14ac:dyDescent="0.25">
      <c r="A33" s="1000"/>
      <c r="B33" s="117" t="s">
        <v>736</v>
      </c>
      <c r="C33" s="1005"/>
      <c r="D33" s="1005"/>
      <c r="E33" s="905"/>
      <c r="F33" s="905"/>
      <c r="G33" s="905"/>
      <c r="H33" s="905"/>
      <c r="I33" s="1343" t="s">
        <v>966</v>
      </c>
      <c r="J33" s="1343"/>
      <c r="K33" s="101"/>
    </row>
    <row r="34" spans="1:15" s="106" customFormat="1" ht="12.75" customHeight="1" x14ac:dyDescent="0.25">
      <c r="A34" s="1001"/>
      <c r="B34" s="139" t="s">
        <v>967</v>
      </c>
      <c r="C34" s="905"/>
      <c r="D34" s="905"/>
      <c r="F34" s="905"/>
      <c r="G34" s="905"/>
      <c r="H34" s="905"/>
      <c r="I34" s="1375"/>
      <c r="J34" s="1376"/>
      <c r="K34" s="1002"/>
      <c r="L34" s="118">
        <f>I34</f>
        <v>0</v>
      </c>
      <c r="M34" s="108"/>
      <c r="N34" s="115"/>
      <c r="O34" s="115"/>
    </row>
    <row r="35" spans="1:15" s="106" customFormat="1" ht="12.75" customHeight="1" x14ac:dyDescent="0.25">
      <c r="A35" s="1001"/>
      <c r="B35" s="127"/>
      <c r="C35" s="999"/>
      <c r="D35" s="999"/>
      <c r="E35" s="1003"/>
      <c r="F35" s="1003"/>
      <c r="G35" s="1003"/>
      <c r="H35" s="1003"/>
      <c r="I35" s="1003"/>
      <c r="J35" s="131"/>
      <c r="K35" s="1002"/>
      <c r="L35" s="105"/>
    </row>
    <row r="36" spans="1:15" s="106" customFormat="1" ht="12.75" customHeight="1" x14ac:dyDescent="0.25">
      <c r="A36" s="1001"/>
      <c r="B36" s="127"/>
      <c r="C36" s="999"/>
      <c r="D36" s="999"/>
      <c r="E36" s="1003"/>
      <c r="F36" s="1003"/>
      <c r="G36" s="1003"/>
      <c r="H36" s="1003"/>
      <c r="I36" s="1003"/>
      <c r="J36" s="131"/>
      <c r="K36" s="1002"/>
      <c r="L36" s="105"/>
    </row>
    <row r="37" spans="1:15" s="106" customFormat="1" ht="12.75" customHeight="1" x14ac:dyDescent="0.25">
      <c r="A37" s="1225">
        <v>2.3809999999999998</v>
      </c>
      <c r="B37" s="1226" t="s">
        <v>1657</v>
      </c>
      <c r="C37" s="1227"/>
      <c r="D37" s="1227"/>
      <c r="E37" s="1228"/>
      <c r="F37" s="1228"/>
      <c r="G37" s="1377" t="s">
        <v>887</v>
      </c>
      <c r="H37" s="1377"/>
      <c r="I37" s="1377" t="s">
        <v>1644</v>
      </c>
      <c r="J37" s="1377"/>
      <c r="K37" s="102"/>
      <c r="L37" s="144"/>
    </row>
    <row r="38" spans="1:15" s="102" customFormat="1" ht="12.75" customHeight="1" x14ac:dyDescent="0.25">
      <c r="A38" s="1230"/>
      <c r="B38" s="1261" t="s">
        <v>1656</v>
      </c>
      <c r="C38" s="1005"/>
      <c r="D38" s="1005"/>
      <c r="E38" s="1229"/>
      <c r="F38" s="1229"/>
      <c r="G38" s="1229" t="s">
        <v>890</v>
      </c>
      <c r="H38" s="1229" t="s">
        <v>891</v>
      </c>
      <c r="I38" s="1377" t="s">
        <v>892</v>
      </c>
      <c r="J38" s="1377"/>
      <c r="K38" s="101"/>
    </row>
    <row r="39" spans="1:15" s="106" customFormat="1" ht="12.75" customHeight="1" x14ac:dyDescent="0.25">
      <c r="A39" s="1254"/>
      <c r="B39" s="102"/>
      <c r="C39" s="1229"/>
      <c r="D39" s="1229"/>
      <c r="E39" s="102"/>
      <c r="F39" s="1229"/>
      <c r="G39" s="1378" t="s">
        <v>1645</v>
      </c>
      <c r="H39" s="1378"/>
      <c r="I39" s="1377" t="s">
        <v>69</v>
      </c>
      <c r="J39" s="1377"/>
      <c r="K39" s="1244"/>
      <c r="L39" s="1243"/>
      <c r="M39" s="108"/>
      <c r="N39" s="115"/>
      <c r="O39" s="115"/>
    </row>
    <row r="40" spans="1:15" s="106" customFormat="1" ht="12.75" customHeight="1" x14ac:dyDescent="0.25">
      <c r="A40" s="1254"/>
      <c r="B40" s="1248" t="s">
        <v>736</v>
      </c>
      <c r="C40" s="1229"/>
      <c r="D40" s="1229"/>
      <c r="E40" s="102"/>
      <c r="F40" s="1229"/>
      <c r="G40" s="141"/>
      <c r="H40" s="109"/>
      <c r="I40" s="1369"/>
      <c r="J40" s="1370"/>
      <c r="K40" s="1244"/>
      <c r="L40" s="118">
        <f>I40</f>
        <v>0</v>
      </c>
      <c r="M40" s="108"/>
      <c r="N40" s="115"/>
      <c r="O40" s="115"/>
    </row>
    <row r="41" spans="1:15" s="106" customFormat="1" ht="12.75" customHeight="1" x14ac:dyDescent="0.25">
      <c r="A41" s="102"/>
      <c r="B41" s="1255" t="s">
        <v>1646</v>
      </c>
      <c r="C41" s="123"/>
      <c r="D41" s="1227"/>
      <c r="E41" s="1249"/>
      <c r="F41" s="1252"/>
      <c r="G41" s="1253"/>
      <c r="H41" s="1249"/>
      <c r="I41" s="1244"/>
      <c r="J41" s="1247"/>
      <c r="K41" s="102"/>
      <c r="L41" s="102"/>
    </row>
    <row r="42" spans="1:15" s="106" customFormat="1" ht="12.75" customHeight="1" x14ac:dyDescent="0.25">
      <c r="A42" s="1254"/>
      <c r="B42" s="1258" t="s">
        <v>894</v>
      </c>
      <c r="C42" s="123"/>
      <c r="D42" s="1227"/>
      <c r="E42" s="1249"/>
      <c r="F42" s="1252"/>
      <c r="G42" s="1253"/>
      <c r="H42" s="1249"/>
      <c r="I42" s="1244"/>
      <c r="J42" s="1247"/>
      <c r="K42" s="102"/>
      <c r="L42" s="102"/>
    </row>
    <row r="43" spans="1:15" s="106" customFormat="1" ht="12.75" customHeight="1" x14ac:dyDescent="0.25">
      <c r="A43" s="1254"/>
      <c r="B43" s="102"/>
      <c r="C43" s="1227"/>
      <c r="D43" s="1227"/>
      <c r="E43" s="1249"/>
      <c r="F43" s="1252"/>
      <c r="G43" s="1252"/>
      <c r="H43" s="1252"/>
      <c r="I43" s="1253"/>
      <c r="J43" s="1249"/>
      <c r="K43" s="1244"/>
      <c r="L43" s="1247"/>
    </row>
    <row r="44" spans="1:15" s="106" customFormat="1" ht="12.75" customHeight="1" x14ac:dyDescent="0.25">
      <c r="A44" s="1254"/>
      <c r="B44" s="1258"/>
      <c r="C44" s="1227"/>
      <c r="D44" s="1227"/>
      <c r="E44" s="1228"/>
      <c r="F44" s="1228"/>
      <c r="G44" s="1228"/>
      <c r="H44" s="1228"/>
      <c r="I44" s="1228"/>
      <c r="J44" s="1257"/>
      <c r="K44" s="1244"/>
      <c r="L44" s="1243"/>
    </row>
    <row r="45" spans="1:15" s="106" customFormat="1" ht="12.75" customHeight="1" x14ac:dyDescent="0.25">
      <c r="A45" s="1225">
        <v>2.4</v>
      </c>
      <c r="B45" s="1226" t="s">
        <v>1658</v>
      </c>
      <c r="C45" s="1227"/>
      <c r="D45" s="1227"/>
      <c r="E45" s="1228"/>
      <c r="F45" s="1228"/>
      <c r="G45" s="1228"/>
      <c r="H45" s="1228"/>
      <c r="I45" s="1377" t="s">
        <v>1647</v>
      </c>
      <c r="J45" s="1377"/>
      <c r="K45" s="101"/>
      <c r="L45" s="102"/>
    </row>
    <row r="46" spans="1:15" s="106" customFormat="1" ht="12.75" customHeight="1" x14ac:dyDescent="0.25">
      <c r="A46" s="1230"/>
      <c r="B46" s="1261" t="s">
        <v>1648</v>
      </c>
      <c r="C46" s="1005"/>
      <c r="D46" s="1005"/>
      <c r="E46" s="1229"/>
      <c r="F46" s="1229"/>
      <c r="G46" s="1229"/>
      <c r="H46" s="1229"/>
      <c r="I46" s="1379" t="s">
        <v>974</v>
      </c>
      <c r="J46" s="1379"/>
      <c r="K46" s="1244"/>
      <c r="L46" s="1243"/>
    </row>
    <row r="47" spans="1:15" s="102" customFormat="1" ht="12.75" customHeight="1" x14ac:dyDescent="0.25">
      <c r="A47" s="1254"/>
      <c r="B47" s="1248" t="s">
        <v>736</v>
      </c>
      <c r="C47" s="1229"/>
      <c r="D47" s="1229"/>
      <c r="F47" s="1229"/>
      <c r="G47" s="1229"/>
      <c r="H47" s="1229"/>
      <c r="I47" s="1369"/>
      <c r="J47" s="1370"/>
      <c r="K47" s="1244"/>
      <c r="L47" s="118">
        <f>I47</f>
        <v>0</v>
      </c>
    </row>
    <row r="48" spans="1:15" s="106" customFormat="1" ht="12.75" customHeight="1" x14ac:dyDescent="0.25">
      <c r="A48" s="1254"/>
      <c r="B48" s="1255" t="s">
        <v>1649</v>
      </c>
      <c r="C48" s="1229"/>
      <c r="D48" s="1229"/>
      <c r="E48" s="102"/>
      <c r="F48" s="1229"/>
      <c r="G48" s="1229"/>
      <c r="H48" s="1229"/>
      <c r="I48" s="102"/>
      <c r="J48" s="102"/>
      <c r="K48" s="102"/>
      <c r="L48" s="102"/>
      <c r="M48" s="108"/>
      <c r="N48" s="115"/>
      <c r="O48" s="115"/>
    </row>
    <row r="49" spans="1:15" s="106" customFormat="1" ht="12.75" customHeight="1" x14ac:dyDescent="0.25">
      <c r="A49" s="102"/>
      <c r="B49" s="1255" t="s">
        <v>1650</v>
      </c>
      <c r="C49" s="123"/>
      <c r="D49" s="1227"/>
      <c r="E49" s="1249"/>
      <c r="F49" s="1252"/>
      <c r="G49" s="1253"/>
      <c r="H49" s="1249"/>
      <c r="I49" s="1244"/>
      <c r="J49" s="1247"/>
      <c r="K49" s="102"/>
      <c r="L49" s="102"/>
      <c r="M49" s="108"/>
      <c r="N49" s="115"/>
      <c r="O49" s="115"/>
    </row>
    <row r="50" spans="1:15" s="106" customFormat="1" ht="12.75" customHeight="1" x14ac:dyDescent="0.25">
      <c r="A50" s="102"/>
      <c r="B50" s="1255" t="s">
        <v>1651</v>
      </c>
      <c r="C50" s="123"/>
      <c r="D50" s="1227"/>
      <c r="E50" s="1249"/>
      <c r="F50" s="1252"/>
      <c r="G50" s="1253"/>
      <c r="H50" s="1249"/>
      <c r="I50" s="1244"/>
      <c r="J50" s="1247"/>
      <c r="K50" s="102"/>
      <c r="L50" s="102"/>
    </row>
    <row r="51" spans="1:15" s="106" customFormat="1" ht="12.75" customHeight="1" x14ac:dyDescent="0.25">
      <c r="A51" s="1254"/>
      <c r="B51" s="1283" t="s">
        <v>1381</v>
      </c>
      <c r="C51" s="123"/>
      <c r="D51" s="1227"/>
      <c r="E51" s="1249"/>
      <c r="F51" s="1252"/>
      <c r="G51" s="1253"/>
      <c r="H51" s="1249"/>
      <c r="I51" s="1244"/>
      <c r="J51" s="1247"/>
      <c r="K51" s="102"/>
      <c r="L51" s="102"/>
    </row>
    <row r="52" spans="1:15" s="106" customFormat="1" ht="12.75" customHeight="1" x14ac:dyDescent="0.25">
      <c r="A52" s="1254"/>
      <c r="B52" s="1266"/>
      <c r="C52" s="123"/>
      <c r="D52" s="1227"/>
      <c r="E52" s="1249"/>
      <c r="F52" s="1252"/>
      <c r="G52" s="1253"/>
      <c r="H52" s="1249"/>
      <c r="I52" s="1244"/>
      <c r="J52" s="1247"/>
      <c r="K52" s="102"/>
      <c r="L52" s="102"/>
    </row>
    <row r="53" spans="1:15" s="106" customFormat="1" ht="12.75" customHeight="1" x14ac:dyDescent="0.25">
      <c r="A53" s="1254"/>
      <c r="B53" s="1258"/>
      <c r="C53" s="123"/>
      <c r="D53" s="1227"/>
      <c r="E53" s="1249"/>
      <c r="F53" s="1252"/>
      <c r="G53" s="1253"/>
      <c r="H53" s="1249"/>
      <c r="I53" s="1244"/>
      <c r="J53" s="1247"/>
      <c r="K53" s="102"/>
      <c r="L53" s="102"/>
    </row>
    <row r="54" spans="1:15" ht="12.75" customHeight="1" x14ac:dyDescent="0.25">
      <c r="A54" s="1225">
        <v>2.41</v>
      </c>
      <c r="B54" s="1226" t="s">
        <v>1659</v>
      </c>
      <c r="C54" s="1227"/>
      <c r="D54" s="1227"/>
      <c r="E54" s="1228"/>
      <c r="F54" s="1228"/>
      <c r="G54" s="1228"/>
      <c r="H54" s="1228"/>
      <c r="I54" s="1377" t="s">
        <v>972</v>
      </c>
      <c r="J54" s="1377"/>
      <c r="K54" s="102"/>
      <c r="L54" s="102"/>
    </row>
    <row r="55" spans="1:15" ht="12.75" customHeight="1" x14ac:dyDescent="0.25">
      <c r="A55" s="1230"/>
      <c r="B55" s="1261" t="s">
        <v>973</v>
      </c>
      <c r="C55" s="1005"/>
      <c r="D55" s="1005"/>
      <c r="E55" s="1229"/>
      <c r="F55" s="1229"/>
      <c r="G55" s="1229"/>
      <c r="H55" s="1229"/>
      <c r="I55" s="1379" t="s">
        <v>974</v>
      </c>
      <c r="J55" s="1379"/>
      <c r="K55" s="1244"/>
      <c r="L55" s="1243"/>
    </row>
    <row r="56" spans="1:15" ht="12.75" customHeight="1" x14ac:dyDescent="0.25">
      <c r="A56" s="1254"/>
      <c r="B56" s="1248" t="s">
        <v>736</v>
      </c>
      <c r="C56" s="1229"/>
      <c r="D56" s="1229"/>
      <c r="E56" s="102"/>
      <c r="F56" s="1229"/>
      <c r="G56" s="1229"/>
      <c r="H56" s="1229"/>
      <c r="I56" s="1369"/>
      <c r="J56" s="1370"/>
      <c r="K56" s="1244"/>
      <c r="L56" s="118">
        <f>I56</f>
        <v>0</v>
      </c>
    </row>
    <row r="57" spans="1:15" ht="12.75" customHeight="1" x14ac:dyDescent="0.25">
      <c r="A57" s="1254"/>
      <c r="B57" s="1255" t="s">
        <v>975</v>
      </c>
      <c r="C57" s="1229"/>
      <c r="D57" s="1229"/>
      <c r="E57" s="102"/>
      <c r="F57" s="1229"/>
      <c r="G57" s="1229"/>
      <c r="H57" s="1229"/>
      <c r="I57" s="1244"/>
      <c r="J57" s="1247"/>
      <c r="K57" s="1244"/>
      <c r="L57" s="102"/>
    </row>
    <row r="58" spans="1:15" ht="12.75" customHeight="1" x14ac:dyDescent="0.25">
      <c r="A58" s="102"/>
      <c r="B58" s="1255" t="s">
        <v>976</v>
      </c>
      <c r="C58" s="123"/>
      <c r="D58" s="1227"/>
      <c r="E58" s="1249"/>
      <c r="F58" s="1252"/>
      <c r="G58" s="1253"/>
      <c r="H58" s="1249"/>
      <c r="I58" s="1244"/>
      <c r="J58" s="1247"/>
      <c r="K58" s="102"/>
      <c r="L58" s="102"/>
    </row>
    <row r="59" spans="1:15" ht="12.75" customHeight="1" x14ac:dyDescent="0.25">
      <c r="A59" s="102"/>
      <c r="B59" s="1255" t="s">
        <v>1660</v>
      </c>
      <c r="C59" s="123"/>
      <c r="D59" s="1227"/>
      <c r="E59" s="1249"/>
      <c r="F59" s="1252"/>
      <c r="G59" s="1253"/>
      <c r="H59" s="1249"/>
      <c r="I59" s="1244"/>
      <c r="J59" s="1247"/>
      <c r="K59" s="102"/>
      <c r="L59" s="102"/>
    </row>
    <row r="60" spans="1:15" ht="12.75" customHeight="1" x14ac:dyDescent="0.25">
      <c r="A60" s="1254"/>
      <c r="B60" s="1283" t="s">
        <v>1661</v>
      </c>
      <c r="C60" s="123"/>
      <c r="D60" s="1227"/>
      <c r="E60" s="1249"/>
      <c r="F60" s="1252"/>
      <c r="G60" s="1253"/>
      <c r="H60" s="1249"/>
      <c r="I60" s="1244"/>
      <c r="J60" s="1247"/>
      <c r="K60" s="102"/>
      <c r="L60" s="102"/>
    </row>
    <row r="61" spans="1:15" ht="12.75" customHeight="1" x14ac:dyDescent="0.25">
      <c r="A61" s="1254"/>
      <c r="B61" s="1258"/>
      <c r="C61" s="123"/>
      <c r="D61" s="1227"/>
      <c r="E61" s="1249"/>
      <c r="F61" s="1252"/>
      <c r="G61" s="1253"/>
      <c r="H61" s="1249"/>
      <c r="I61" s="1244"/>
      <c r="J61" s="1247"/>
      <c r="K61" s="102"/>
      <c r="L61" s="102"/>
    </row>
    <row r="62" spans="1:15" ht="12.75" customHeight="1" x14ac:dyDescent="0.25">
      <c r="A62" s="1254"/>
      <c r="B62" s="1258"/>
      <c r="C62" s="123"/>
      <c r="D62" s="1227"/>
      <c r="E62" s="1249"/>
      <c r="F62" s="1252"/>
      <c r="G62" s="1253"/>
      <c r="H62" s="1249"/>
      <c r="I62" s="1244"/>
      <c r="J62" s="1247"/>
      <c r="K62" s="102"/>
      <c r="L62" s="102"/>
    </row>
    <row r="63" spans="1:15" ht="12.75" customHeight="1" x14ac:dyDescent="0.25">
      <c r="A63" s="1225">
        <v>2.4129999999999998</v>
      </c>
      <c r="B63" s="1226" t="s">
        <v>1652</v>
      </c>
      <c r="C63" s="1227"/>
      <c r="D63" s="1227"/>
      <c r="E63" s="1228"/>
      <c r="F63" s="1228"/>
      <c r="G63" s="102"/>
      <c r="H63" s="102"/>
      <c r="I63" s="1229" t="s">
        <v>318</v>
      </c>
      <c r="J63" s="1229" t="s">
        <v>292</v>
      </c>
      <c r="K63" s="102"/>
      <c r="L63" s="123"/>
    </row>
    <row r="64" spans="1:15" ht="12.75" customHeight="1" x14ac:dyDescent="0.25">
      <c r="A64" s="1230"/>
      <c r="B64" s="1261" t="s">
        <v>1293</v>
      </c>
      <c r="C64" s="1005"/>
      <c r="D64" s="1005"/>
      <c r="E64" s="1229" t="s">
        <v>289</v>
      </c>
      <c r="F64" s="1377" t="s">
        <v>1294</v>
      </c>
      <c r="G64" s="1377"/>
      <c r="H64" s="1229" t="s">
        <v>1294</v>
      </c>
      <c r="I64" s="1229" t="s">
        <v>1010</v>
      </c>
      <c r="J64" s="1229" t="s">
        <v>296</v>
      </c>
      <c r="K64" s="101"/>
      <c r="L64" s="123"/>
    </row>
    <row r="65" spans="1:12" ht="12.75" customHeight="1" x14ac:dyDescent="0.25">
      <c r="A65" s="1254"/>
      <c r="B65" s="102"/>
      <c r="C65" s="1227"/>
      <c r="D65" s="1227"/>
      <c r="E65" s="1229" t="s">
        <v>293</v>
      </c>
      <c r="F65" s="1377" t="s">
        <v>772</v>
      </c>
      <c r="G65" s="1377"/>
      <c r="H65" s="1229" t="s">
        <v>294</v>
      </c>
      <c r="I65" s="1229" t="s">
        <v>1011</v>
      </c>
      <c r="J65" s="1281" t="s">
        <v>323</v>
      </c>
      <c r="K65" s="102"/>
      <c r="L65" s="1243"/>
    </row>
    <row r="66" spans="1:12" ht="12.75" customHeight="1" x14ac:dyDescent="0.25">
      <c r="A66" s="1254"/>
      <c r="B66" s="1248" t="s">
        <v>736</v>
      </c>
      <c r="C66" s="123"/>
      <c r="D66" s="1227"/>
      <c r="E66" s="109"/>
      <c r="F66" s="1380"/>
      <c r="G66" s="1381"/>
      <c r="H66" s="1265"/>
      <c r="I66" s="112"/>
      <c r="J66" s="109"/>
      <c r="K66" s="102"/>
      <c r="L66" s="118">
        <v>0</v>
      </c>
    </row>
    <row r="67" spans="1:12" ht="12.75" customHeight="1" x14ac:dyDescent="0.25">
      <c r="A67" s="1254"/>
      <c r="B67" s="1258" t="s">
        <v>1662</v>
      </c>
      <c r="C67" s="1282"/>
      <c r="D67" s="1227"/>
      <c r="E67" s="1228"/>
      <c r="F67" s="1228"/>
      <c r="G67" s="1228"/>
      <c r="H67" s="1257"/>
      <c r="I67" s="1244"/>
      <c r="J67" s="1243"/>
      <c r="K67" s="102"/>
      <c r="L67" s="102"/>
    </row>
    <row r="68" spans="1:12" ht="12.75" customHeight="1" x14ac:dyDescent="0.25">
      <c r="A68" s="1254"/>
      <c r="B68" s="1255" t="s">
        <v>1653</v>
      </c>
      <c r="C68" s="1282"/>
      <c r="D68" s="1227"/>
      <c r="E68" s="1228"/>
      <c r="F68" s="1228"/>
      <c r="G68" s="1228"/>
      <c r="H68" s="1257"/>
      <c r="I68" s="1244"/>
      <c r="J68" s="1243"/>
      <c r="K68" s="102"/>
      <c r="L68" s="102"/>
    </row>
    <row r="69" spans="1:12" ht="12.75" customHeight="1" x14ac:dyDescent="0.25">
      <c r="A69" s="1254"/>
      <c r="B69" s="1258" t="s">
        <v>1013</v>
      </c>
      <c r="C69" s="1282"/>
      <c r="D69" s="1227"/>
      <c r="E69" s="1228"/>
      <c r="F69" s="1228"/>
      <c r="G69" s="1228"/>
      <c r="H69" s="1257"/>
      <c r="I69" s="1244"/>
      <c r="J69" s="1243"/>
      <c r="K69" s="102"/>
      <c r="L69" s="102"/>
    </row>
    <row r="70" spans="1:12" ht="12.75" customHeight="1" x14ac:dyDescent="0.25">
      <c r="A70" s="1254"/>
      <c r="B70" s="102"/>
      <c r="C70" s="1227"/>
      <c r="D70" s="1227"/>
      <c r="E70" s="1228"/>
      <c r="F70" s="1228"/>
      <c r="G70" s="1228"/>
      <c r="H70" s="1257"/>
      <c r="I70" s="1244"/>
      <c r="J70" s="1243"/>
      <c r="K70" s="102"/>
      <c r="L70" s="102"/>
    </row>
    <row r="71" spans="1:12" ht="12.75" customHeight="1" x14ac:dyDescent="0.25">
      <c r="A71" s="1254"/>
      <c r="C71" s="1227"/>
      <c r="D71" s="1227"/>
      <c r="E71" s="1228"/>
      <c r="F71" s="1228"/>
      <c r="G71" s="1228"/>
      <c r="H71" s="1280"/>
      <c r="I71" s="1244"/>
      <c r="J71" s="1243"/>
      <c r="K71" s="102"/>
      <c r="L71" s="102"/>
    </row>
    <row r="72" spans="1:12" ht="12.75" customHeight="1" x14ac:dyDescent="0.25">
      <c r="A72" s="1225">
        <v>2.4140000000000001</v>
      </c>
      <c r="B72" s="1226" t="s">
        <v>1655</v>
      </c>
      <c r="C72" s="1227"/>
      <c r="D72" s="1227"/>
      <c r="E72" s="1228"/>
      <c r="F72" s="1228"/>
      <c r="G72" s="1228"/>
      <c r="H72" s="1228"/>
      <c r="I72" s="1377" t="s">
        <v>977</v>
      </c>
      <c r="J72" s="1377"/>
      <c r="K72" s="101"/>
      <c r="L72" s="102"/>
    </row>
    <row r="73" spans="1:12" ht="12.75" customHeight="1" x14ac:dyDescent="0.25">
      <c r="A73" s="1230"/>
      <c r="B73" s="1261" t="s">
        <v>1663</v>
      </c>
      <c r="C73" s="1005"/>
      <c r="D73" s="1005"/>
      <c r="E73" s="1229"/>
      <c r="F73" s="1229"/>
      <c r="G73" s="1229"/>
      <c r="H73" s="1229"/>
      <c r="I73" s="1379" t="s">
        <v>974</v>
      </c>
      <c r="J73" s="1379"/>
      <c r="K73" s="1244"/>
      <c r="L73" s="1243"/>
    </row>
    <row r="74" spans="1:12" ht="12.75" customHeight="1" x14ac:dyDescent="0.25">
      <c r="A74" s="1254"/>
      <c r="B74" s="1248" t="s">
        <v>736</v>
      </c>
      <c r="C74" s="1229"/>
      <c r="D74" s="1229"/>
      <c r="E74" s="102"/>
      <c r="F74" s="1229"/>
      <c r="G74" s="1229"/>
      <c r="H74" s="1229"/>
      <c r="I74" s="1369"/>
      <c r="J74" s="1370"/>
      <c r="K74" s="1244"/>
      <c r="L74" s="118">
        <f>I74</f>
        <v>0</v>
      </c>
    </row>
    <row r="75" spans="1:12" ht="12.75" customHeight="1" x14ac:dyDescent="0.25">
      <c r="A75" s="1254"/>
      <c r="B75" s="1255" t="s">
        <v>1664</v>
      </c>
      <c r="C75" s="1229"/>
      <c r="D75" s="1229"/>
      <c r="E75" s="102"/>
      <c r="F75" s="1229"/>
      <c r="G75" s="1229"/>
      <c r="H75" s="1229"/>
      <c r="I75" s="102"/>
      <c r="J75" s="102"/>
      <c r="K75" s="102"/>
      <c r="L75" s="102"/>
    </row>
    <row r="76" spans="1:12" ht="12.75" customHeight="1" x14ac:dyDescent="0.25">
      <c r="A76" s="102"/>
      <c r="B76" s="1255" t="s">
        <v>979</v>
      </c>
      <c r="C76" s="123"/>
      <c r="D76" s="1227"/>
      <c r="E76" s="1249"/>
      <c r="F76" s="1252"/>
      <c r="G76" s="1253"/>
      <c r="H76" s="1249"/>
      <c r="I76" s="1244"/>
      <c r="J76" s="1247"/>
      <c r="K76" s="102"/>
      <c r="L76" s="102"/>
    </row>
    <row r="77" spans="1:12" s="106" customFormat="1" ht="12.75" customHeight="1" x14ac:dyDescent="0.25">
      <c r="A77" s="102"/>
      <c r="B77" s="1255" t="s">
        <v>1654</v>
      </c>
      <c r="C77" s="123"/>
      <c r="D77" s="1227"/>
      <c r="E77" s="1249"/>
      <c r="F77" s="1252"/>
      <c r="G77" s="1253"/>
      <c r="H77" s="1249"/>
      <c r="I77" s="1244"/>
      <c r="J77" s="1247"/>
      <c r="K77" s="102"/>
      <c r="L77" s="102"/>
    </row>
    <row r="78" spans="1:12" ht="12.75" customHeight="1" x14ac:dyDescent="0.25">
      <c r="A78" s="1254"/>
      <c r="B78" s="1258"/>
      <c r="C78" s="123"/>
      <c r="D78" s="1227"/>
      <c r="E78" s="1249"/>
      <c r="F78" s="1252"/>
      <c r="G78" s="1253"/>
      <c r="H78" s="1249"/>
      <c r="I78" s="1244"/>
      <c r="J78" s="1247"/>
      <c r="K78" s="102"/>
      <c r="L78" s="102"/>
    </row>
    <row r="79" spans="1:12" ht="12.75" customHeight="1" x14ac:dyDescent="0.25">
      <c r="A79" s="1225">
        <v>2.415</v>
      </c>
      <c r="B79" s="1226" t="s">
        <v>1665</v>
      </c>
      <c r="C79" s="1227"/>
      <c r="D79" s="1227"/>
      <c r="E79" s="1228"/>
      <c r="F79" s="1228"/>
      <c r="G79" s="1228"/>
      <c r="H79" s="1228"/>
      <c r="I79" s="1377" t="s">
        <v>977</v>
      </c>
      <c r="J79" s="1377"/>
      <c r="K79" s="101"/>
      <c r="L79" s="102"/>
    </row>
    <row r="80" spans="1:12" ht="12.75" customHeight="1" x14ac:dyDescent="0.25">
      <c r="A80" s="1230"/>
      <c r="B80" s="1261" t="s">
        <v>1666</v>
      </c>
      <c r="C80" s="1005"/>
      <c r="D80" s="1005"/>
      <c r="E80" s="1229"/>
      <c r="F80" s="1229"/>
      <c r="G80" s="1229"/>
      <c r="H80" s="1229"/>
      <c r="I80" s="1379" t="s">
        <v>974</v>
      </c>
      <c r="J80" s="1379"/>
      <c r="K80" s="1244"/>
      <c r="L80" s="1243"/>
    </row>
    <row r="81" spans="1:12" ht="12.75" customHeight="1" x14ac:dyDescent="0.25">
      <c r="A81" s="1254"/>
      <c r="B81" s="1248" t="s">
        <v>736</v>
      </c>
      <c r="C81" s="1229"/>
      <c r="D81" s="1229"/>
      <c r="E81" s="102"/>
      <c r="F81" s="1229"/>
      <c r="G81" s="1229"/>
      <c r="H81" s="1229"/>
      <c r="I81" s="1369"/>
      <c r="J81" s="1370"/>
      <c r="K81" s="1244"/>
      <c r="L81" s="118">
        <f>I81</f>
        <v>0</v>
      </c>
    </row>
    <row r="82" spans="1:12" ht="12.75" customHeight="1" x14ac:dyDescent="0.25">
      <c r="A82" s="1254"/>
      <c r="B82" s="1255" t="s">
        <v>978</v>
      </c>
      <c r="C82" s="1229"/>
      <c r="D82" s="1229"/>
      <c r="E82" s="102"/>
      <c r="F82" s="1229"/>
      <c r="G82" s="1229"/>
      <c r="H82" s="1229"/>
      <c r="I82" s="102"/>
      <c r="J82" s="102"/>
      <c r="K82" s="102"/>
      <c r="L82" s="102"/>
    </row>
    <row r="83" spans="1:12" ht="12.75" customHeight="1" x14ac:dyDescent="0.25">
      <c r="A83" s="102"/>
      <c r="B83" s="1255" t="s">
        <v>1667</v>
      </c>
      <c r="C83" s="123"/>
      <c r="D83" s="1227"/>
      <c r="E83" s="1249"/>
      <c r="F83" s="1252"/>
      <c r="G83" s="1253"/>
      <c r="H83" s="1249"/>
      <c r="I83" s="1244"/>
      <c r="J83" s="1247"/>
      <c r="K83" s="102"/>
      <c r="L83" s="102"/>
    </row>
    <row r="84" spans="1:12" ht="12.75" customHeight="1" x14ac:dyDescent="0.25">
      <c r="A84" s="102"/>
      <c r="B84" s="1255" t="s">
        <v>1654</v>
      </c>
      <c r="C84" s="123"/>
      <c r="D84" s="1227"/>
      <c r="E84" s="1249"/>
      <c r="F84" s="1252"/>
      <c r="G84" s="1253"/>
      <c r="H84" s="1249"/>
      <c r="I84" s="1244"/>
      <c r="J84" s="1247"/>
      <c r="K84" s="102"/>
      <c r="L84" s="102"/>
    </row>
  </sheetData>
  <mergeCells count="39">
    <mergeCell ref="I81:J81"/>
    <mergeCell ref="I72:J72"/>
    <mergeCell ref="I73:J73"/>
    <mergeCell ref="I74:J74"/>
    <mergeCell ref="I79:J79"/>
    <mergeCell ref="I80:J80"/>
    <mergeCell ref="I55:J55"/>
    <mergeCell ref="I56:J56"/>
    <mergeCell ref="F64:G64"/>
    <mergeCell ref="F65:G65"/>
    <mergeCell ref="F66:G66"/>
    <mergeCell ref="G37:H37"/>
    <mergeCell ref="G39:H39"/>
    <mergeCell ref="I40:J40"/>
    <mergeCell ref="I45:J45"/>
    <mergeCell ref="I54:J54"/>
    <mergeCell ref="I46:J46"/>
    <mergeCell ref="I37:J37"/>
    <mergeCell ref="I38:J38"/>
    <mergeCell ref="I39:J39"/>
    <mergeCell ref="I47:J47"/>
    <mergeCell ref="I9:J9"/>
    <mergeCell ref="I7:J7"/>
    <mergeCell ref="I8:J8"/>
    <mergeCell ref="I27:J27"/>
    <mergeCell ref="I24:J24"/>
    <mergeCell ref="I18:J18"/>
    <mergeCell ref="I19:J19"/>
    <mergeCell ref="I12:J12"/>
    <mergeCell ref="I13:J13"/>
    <mergeCell ref="I14:J14"/>
    <mergeCell ref="I17:J17"/>
    <mergeCell ref="I22:J22"/>
    <mergeCell ref="I23:J23"/>
    <mergeCell ref="I32:J32"/>
    <mergeCell ref="I33:J33"/>
    <mergeCell ref="I34:J34"/>
    <mergeCell ref="I28:J28"/>
    <mergeCell ref="I29:J29"/>
  </mergeCells>
  <phoneticPr fontId="3" type="noConversion"/>
  <printOptions horizontalCentered="1"/>
  <pageMargins left="0.5" right="0.5" top="0.5" bottom="0.5" header="0.4" footer="0.5"/>
  <pageSetup scale="66" orientation="portrait" r:id="rId1"/>
  <headerFooter alignWithMargins="0">
    <oddFooter>&amp;L&amp;8DWM/UST - Claim 8/1/2020&amp;R&amp;8(See also 2020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indexed="60"/>
    <pageSetUpPr fitToPage="1"/>
  </sheetPr>
  <dimension ref="A1:O33"/>
  <sheetViews>
    <sheetView zoomScaleNormal="100" zoomScaleSheetLayoutView="100" workbookViewId="0">
      <selection activeCell="B15" sqref="B15"/>
    </sheetView>
  </sheetViews>
  <sheetFormatPr defaultRowHeight="12.75" x14ac:dyDescent="0.2"/>
  <cols>
    <col min="1" max="1" width="6.28515625" style="5" customWidth="1"/>
    <col min="2" max="2" width="10.42578125" style="5" customWidth="1"/>
    <col min="3" max="3" width="11.7109375" style="5" customWidth="1"/>
    <col min="4" max="4" width="9.140625" style="5"/>
    <col min="5" max="5" width="12.7109375" style="5" customWidth="1"/>
    <col min="6" max="6" width="11.5703125" style="5" customWidth="1"/>
    <col min="7" max="7" width="8.85546875" style="5" customWidth="1"/>
    <col min="8" max="8" width="8.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97" t="s">
        <v>980</v>
      </c>
      <c r="B1" s="121"/>
      <c r="C1" s="121"/>
      <c r="D1" s="121"/>
      <c r="E1" s="121"/>
      <c r="F1" s="121"/>
      <c r="G1" s="121"/>
      <c r="H1" s="121"/>
      <c r="I1" s="121"/>
      <c r="J1" s="121"/>
      <c r="K1" s="98"/>
      <c r="L1" s="98"/>
    </row>
    <row r="2" spans="1:15" ht="8.2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10.5" customHeight="1" x14ac:dyDescent="0.2">
      <c r="K5"/>
      <c r="L5"/>
    </row>
    <row r="6" spans="1:15" ht="19.5" customHeight="1" x14ac:dyDescent="0.2">
      <c r="A6" s="143" t="s">
        <v>981</v>
      </c>
      <c r="K6"/>
      <c r="L6" s="144" t="s">
        <v>285</v>
      </c>
    </row>
    <row r="7" spans="1:15" s="106" customFormat="1" ht="14.25" customHeight="1" x14ac:dyDescent="0.25">
      <c r="A7" s="125">
        <v>2.6</v>
      </c>
      <c r="B7" s="104" t="s">
        <v>982</v>
      </c>
      <c r="C7" s="999"/>
      <c r="D7" s="999"/>
      <c r="E7" s="1003"/>
      <c r="F7" s="1003"/>
      <c r="G7" s="1003"/>
      <c r="H7" s="1003"/>
      <c r="I7" s="1343" t="s">
        <v>983</v>
      </c>
      <c r="J7" s="1343"/>
      <c r="K7" s="101"/>
      <c r="L7" s="144" t="s">
        <v>287</v>
      </c>
    </row>
    <row r="8" spans="1:15" s="102" customFormat="1" ht="14.25" customHeight="1" x14ac:dyDescent="0.25">
      <c r="A8" s="1000"/>
      <c r="B8" s="819" t="s">
        <v>984</v>
      </c>
      <c r="C8" s="1005"/>
      <c r="D8" s="1005"/>
      <c r="E8" s="905"/>
      <c r="F8" s="905"/>
      <c r="G8" s="905"/>
      <c r="H8" s="905"/>
      <c r="I8" s="1374" t="s">
        <v>985</v>
      </c>
      <c r="J8" s="1374"/>
      <c r="K8" s="1002"/>
      <c r="L8" s="105"/>
    </row>
    <row r="9" spans="1:15" s="106" customFormat="1" ht="14.25" customHeight="1" x14ac:dyDescent="0.25">
      <c r="A9" s="1001"/>
      <c r="B9" s="117" t="s">
        <v>736</v>
      </c>
      <c r="C9" s="905"/>
      <c r="D9" s="905"/>
      <c r="F9" s="905"/>
      <c r="G9" s="905"/>
      <c r="H9" s="905"/>
      <c r="I9" s="1369"/>
      <c r="J9" s="1370"/>
      <c r="K9" s="1002"/>
      <c r="L9" s="118">
        <f>I9</f>
        <v>0</v>
      </c>
      <c r="M9" s="108"/>
      <c r="N9" s="115"/>
      <c r="O9" s="115"/>
    </row>
    <row r="10" spans="1:15" s="106" customFormat="1" ht="12.75" customHeight="1" x14ac:dyDescent="0.25">
      <c r="A10" s="1001"/>
      <c r="B10" s="139" t="s">
        <v>986</v>
      </c>
      <c r="C10" s="905"/>
      <c r="D10" s="905"/>
      <c r="F10" s="905"/>
      <c r="G10" s="905"/>
      <c r="H10" s="905"/>
      <c r="M10" s="108"/>
      <c r="N10" s="115"/>
      <c r="O10" s="115"/>
    </row>
    <row r="11" spans="1:15" s="106" customFormat="1" ht="12.75" customHeight="1" x14ac:dyDescent="0.25">
      <c r="B11" s="139" t="s">
        <v>987</v>
      </c>
      <c r="C11" s="126"/>
      <c r="D11" s="999"/>
      <c r="E11" s="137"/>
      <c r="F11" s="113"/>
      <c r="G11" s="138"/>
      <c r="H11" s="137"/>
      <c r="I11" s="1002"/>
      <c r="J11" s="120"/>
    </row>
    <row r="12" spans="1:15" s="106" customFormat="1" ht="9.75" customHeight="1" x14ac:dyDescent="0.25">
      <c r="A12" s="1001"/>
      <c r="B12" s="127"/>
      <c r="C12" s="126"/>
      <c r="D12" s="999"/>
      <c r="E12" s="137"/>
      <c r="F12" s="113"/>
      <c r="G12" s="138"/>
      <c r="H12" s="137"/>
      <c r="I12" s="1002"/>
      <c r="J12" s="120"/>
    </row>
    <row r="13" spans="1:15" s="106" customFormat="1" ht="12" customHeight="1" x14ac:dyDescent="0.25">
      <c r="A13" s="1001"/>
      <c r="B13" s="127"/>
      <c r="C13" s="126"/>
      <c r="D13" s="999"/>
      <c r="E13" s="137"/>
      <c r="F13" s="113"/>
      <c r="G13" s="138"/>
      <c r="H13" s="137"/>
      <c r="I13" s="1002"/>
      <c r="J13" s="120"/>
    </row>
    <row r="14" spans="1:15" s="106" customFormat="1" ht="14.25" customHeight="1" x14ac:dyDescent="0.25">
      <c r="A14" s="125">
        <v>2.61</v>
      </c>
      <c r="B14" s="104" t="s">
        <v>1707</v>
      </c>
      <c r="C14" s="999"/>
      <c r="D14" s="999"/>
      <c r="E14" s="1003"/>
      <c r="F14" s="1003"/>
      <c r="G14" s="1003"/>
      <c r="H14" s="1003"/>
      <c r="I14" s="1343" t="s">
        <v>988</v>
      </c>
      <c r="J14" s="1343"/>
      <c r="K14" s="101"/>
      <c r="L14" s="102"/>
    </row>
    <row r="15" spans="1:15" s="102" customFormat="1" ht="14.25" customHeight="1" x14ac:dyDescent="0.25">
      <c r="A15" s="1000"/>
      <c r="B15" s="819" t="s">
        <v>989</v>
      </c>
      <c r="C15" s="1005"/>
      <c r="D15" s="1005"/>
      <c r="E15" s="905"/>
      <c r="F15" s="905"/>
      <c r="G15" s="905"/>
      <c r="H15" s="905"/>
      <c r="I15" s="1374" t="s">
        <v>990</v>
      </c>
      <c r="J15" s="1374"/>
      <c r="K15" s="1002"/>
      <c r="L15" s="105"/>
    </row>
    <row r="16" spans="1:15" s="106" customFormat="1" ht="14.25" customHeight="1" x14ac:dyDescent="0.25">
      <c r="A16" s="1001"/>
      <c r="B16" s="117" t="s">
        <v>736</v>
      </c>
      <c r="C16" s="905"/>
      <c r="D16" s="905"/>
      <c r="F16" s="905"/>
      <c r="G16" s="905"/>
      <c r="H16" s="905"/>
      <c r="I16" s="1369"/>
      <c r="J16" s="1370"/>
      <c r="K16" s="1002"/>
      <c r="L16" s="118">
        <f>I16</f>
        <v>0</v>
      </c>
      <c r="M16" s="108"/>
      <c r="N16" s="115"/>
      <c r="O16" s="115"/>
    </row>
    <row r="17" spans="1:15" s="106" customFormat="1" ht="12.75" customHeight="1" x14ac:dyDescent="0.25">
      <c r="A17" s="1001"/>
      <c r="B17" s="139" t="s">
        <v>991</v>
      </c>
      <c r="C17" s="905"/>
      <c r="D17" s="905"/>
      <c r="F17" s="905"/>
      <c r="G17" s="905"/>
      <c r="H17" s="905"/>
      <c r="M17" s="108"/>
      <c r="N17" s="115"/>
      <c r="O17" s="115"/>
    </row>
    <row r="18" spans="1:15" s="106" customFormat="1" ht="12.75" customHeight="1" x14ac:dyDescent="0.25">
      <c r="B18" s="139" t="s">
        <v>992</v>
      </c>
      <c r="C18" s="126"/>
      <c r="D18" s="999"/>
      <c r="E18" s="137"/>
      <c r="F18" s="113"/>
      <c r="G18" s="138"/>
      <c r="H18" s="137"/>
      <c r="I18" s="1002"/>
      <c r="J18" s="120"/>
    </row>
    <row r="19" spans="1:15" s="106" customFormat="1" ht="12.75" customHeight="1" x14ac:dyDescent="0.25">
      <c r="B19" s="139" t="s">
        <v>993</v>
      </c>
      <c r="C19" s="126"/>
      <c r="D19" s="999"/>
      <c r="E19" s="137"/>
      <c r="F19" s="113"/>
      <c r="G19" s="138"/>
      <c r="H19" s="137"/>
      <c r="I19" s="1002"/>
      <c r="J19" s="120"/>
    </row>
    <row r="20" spans="1:15" s="106" customFormat="1" ht="9.75" customHeight="1" x14ac:dyDescent="0.25">
      <c r="A20" s="1001"/>
      <c r="B20" s="127"/>
      <c r="C20" s="126"/>
      <c r="D20" s="999"/>
      <c r="E20" s="137"/>
      <c r="F20" s="113"/>
      <c r="G20" s="138"/>
      <c r="H20" s="137"/>
      <c r="I20" s="1002"/>
      <c r="J20" s="120"/>
    </row>
    <row r="21" spans="1:15" s="106" customFormat="1" ht="12" customHeight="1" x14ac:dyDescent="0.25">
      <c r="A21" s="1001"/>
      <c r="B21" s="127"/>
      <c r="C21" s="126"/>
      <c r="D21" s="999"/>
      <c r="E21" s="137"/>
      <c r="F21" s="113"/>
      <c r="G21" s="138"/>
      <c r="H21" s="137"/>
      <c r="I21" s="1002"/>
      <c r="J21" s="120"/>
    </row>
    <row r="22" spans="1:15" s="106" customFormat="1" ht="14.25" customHeight="1" x14ac:dyDescent="0.25">
      <c r="A22" s="125">
        <v>2.62</v>
      </c>
      <c r="B22" s="104" t="s">
        <v>994</v>
      </c>
      <c r="C22" s="999"/>
      <c r="D22" s="999"/>
      <c r="E22" s="1003"/>
      <c r="F22" s="1003"/>
      <c r="G22" s="1003"/>
      <c r="H22" s="1003"/>
      <c r="I22" s="1343" t="s">
        <v>995</v>
      </c>
      <c r="J22" s="1343"/>
      <c r="K22" s="101"/>
      <c r="L22" s="102"/>
    </row>
    <row r="23" spans="1:15" s="102" customFormat="1" ht="14.25" customHeight="1" x14ac:dyDescent="0.25">
      <c r="A23" s="1000"/>
      <c r="B23" s="819" t="s">
        <v>996</v>
      </c>
      <c r="C23" s="1005"/>
      <c r="D23" s="1005"/>
      <c r="E23" s="905"/>
      <c r="F23" s="905"/>
      <c r="G23" s="905"/>
      <c r="H23" s="905"/>
      <c r="I23" s="1374" t="s">
        <v>997</v>
      </c>
      <c r="J23" s="1374"/>
      <c r="K23" s="1002"/>
      <c r="L23" s="105"/>
    </row>
    <row r="24" spans="1:15" s="106" customFormat="1" ht="14.25" customHeight="1" x14ac:dyDescent="0.25">
      <c r="A24" s="1001"/>
      <c r="B24" s="117" t="s">
        <v>736</v>
      </c>
      <c r="C24" s="905"/>
      <c r="D24" s="905"/>
      <c r="F24" s="905"/>
      <c r="G24" s="905"/>
      <c r="H24" s="905"/>
      <c r="I24" s="1369"/>
      <c r="J24" s="1370"/>
      <c r="K24" s="1002"/>
      <c r="L24" s="118">
        <f>I24</f>
        <v>0</v>
      </c>
      <c r="M24" s="108"/>
      <c r="N24" s="115"/>
      <c r="O24" s="115"/>
    </row>
    <row r="25" spans="1:15" s="106" customFormat="1" ht="12.75" customHeight="1" x14ac:dyDescent="0.25">
      <c r="A25" s="1001"/>
      <c r="B25" s="139" t="s">
        <v>998</v>
      </c>
      <c r="C25" s="905"/>
      <c r="D25" s="905"/>
      <c r="F25" s="905"/>
      <c r="G25" s="905"/>
      <c r="H25" s="905"/>
      <c r="M25" s="108"/>
      <c r="N25" s="115"/>
      <c r="O25" s="115"/>
    </row>
    <row r="26" spans="1:15" s="106" customFormat="1" ht="12.75" customHeight="1" x14ac:dyDescent="0.25">
      <c r="B26" s="139" t="s">
        <v>999</v>
      </c>
      <c r="C26" s="126"/>
      <c r="D26" s="999"/>
      <c r="E26" s="137"/>
      <c r="F26" s="113"/>
      <c r="G26" s="138"/>
      <c r="H26" s="137"/>
      <c r="I26" s="1002"/>
      <c r="J26" s="120"/>
    </row>
    <row r="27" spans="1:15" s="106" customFormat="1" ht="12.75" customHeight="1" x14ac:dyDescent="0.25">
      <c r="B27" s="139" t="s">
        <v>1000</v>
      </c>
      <c r="C27" s="126"/>
      <c r="D27" s="999"/>
      <c r="E27" s="137"/>
      <c r="F27" s="113"/>
      <c r="G27" s="138"/>
      <c r="H27" s="137"/>
      <c r="I27" s="1002"/>
      <c r="J27" s="120"/>
    </row>
    <row r="28" spans="1:15" s="106" customFormat="1" ht="12" customHeight="1" x14ac:dyDescent="0.25">
      <c r="A28" s="1001"/>
      <c r="B28" s="139" t="s">
        <v>1001</v>
      </c>
      <c r="C28" s="126"/>
      <c r="D28" s="999"/>
      <c r="E28" s="137"/>
      <c r="F28" s="113"/>
      <c r="G28" s="138"/>
      <c r="H28" s="137"/>
      <c r="I28" s="1002"/>
      <c r="J28" s="120"/>
    </row>
    <row r="29" spans="1:15" s="106" customFormat="1" ht="12" customHeight="1" x14ac:dyDescent="0.25">
      <c r="A29" s="1001"/>
      <c r="B29" s="127"/>
      <c r="C29" s="126"/>
      <c r="D29" s="999"/>
      <c r="E29" s="137"/>
      <c r="F29" s="113"/>
      <c r="G29" s="138"/>
      <c r="H29" s="137"/>
      <c r="I29" s="1002"/>
      <c r="J29" s="120"/>
    </row>
    <row r="33" spans="1:1" x14ac:dyDescent="0.2">
      <c r="A33" s="139"/>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3" orientation="portrait" r:id="rId1"/>
  <headerFooter alignWithMargins="0">
    <oddFooter>&amp;L&amp;8DWM/UST - Claim 8/1/2020&amp;R&amp;8(See also 2020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indexed="17"/>
    <pageSetUpPr fitToPage="1"/>
  </sheetPr>
  <dimension ref="A1:M40"/>
  <sheetViews>
    <sheetView zoomScaleNormal="100" zoomScaleSheetLayoutView="100" workbookViewId="0">
      <selection activeCell="N26" sqref="N26"/>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1.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97" t="s">
        <v>1002</v>
      </c>
      <c r="B1" s="121"/>
      <c r="C1" s="121"/>
      <c r="D1" s="121"/>
      <c r="E1" s="121"/>
      <c r="F1" s="121"/>
      <c r="G1" s="121"/>
      <c r="H1" s="121"/>
      <c r="I1" s="121"/>
      <c r="J1" s="121"/>
      <c r="K1" s="98"/>
      <c r="L1" s="98"/>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7.5" customHeight="1" x14ac:dyDescent="0.2">
      <c r="K5"/>
      <c r="L5"/>
    </row>
    <row r="6" spans="1:13" ht="15.75" x14ac:dyDescent="0.2">
      <c r="A6" s="143" t="s">
        <v>1003</v>
      </c>
      <c r="K6"/>
      <c r="L6" s="144" t="s">
        <v>285</v>
      </c>
    </row>
    <row r="7" spans="1:13" s="106" customFormat="1" ht="15" x14ac:dyDescent="0.25">
      <c r="A7" s="125">
        <v>3.0249999999999999</v>
      </c>
      <c r="B7" s="104" t="s">
        <v>90</v>
      </c>
      <c r="C7" s="999"/>
      <c r="D7" s="999"/>
      <c r="E7" s="126"/>
      <c r="F7" s="126"/>
      <c r="G7" s="126"/>
      <c r="H7" s="126"/>
      <c r="I7" s="126"/>
      <c r="K7" s="108"/>
      <c r="L7" s="144" t="s">
        <v>287</v>
      </c>
      <c r="M7" s="115"/>
    </row>
    <row r="8" spans="1:13" s="102" customFormat="1" ht="15" x14ac:dyDescent="0.25">
      <c r="A8" s="1000"/>
      <c r="B8" s="819" t="s">
        <v>1004</v>
      </c>
      <c r="C8" s="905"/>
      <c r="D8" s="123"/>
      <c r="F8" s="905" t="s">
        <v>289</v>
      </c>
      <c r="G8" s="1343" t="s">
        <v>1005</v>
      </c>
      <c r="H8" s="1343"/>
      <c r="I8" s="905" t="s">
        <v>879</v>
      </c>
      <c r="J8" s="905" t="s">
        <v>292</v>
      </c>
      <c r="K8" s="108"/>
      <c r="L8" s="905"/>
      <c r="M8" s="116"/>
    </row>
    <row r="9" spans="1:13" s="106" customFormat="1" ht="15" x14ac:dyDescent="0.25">
      <c r="A9" s="1001"/>
      <c r="B9" s="117" t="s">
        <v>736</v>
      </c>
      <c r="C9" s="126"/>
      <c r="D9" s="126"/>
      <c r="F9" s="905" t="s">
        <v>293</v>
      </c>
      <c r="G9" s="1343" t="s">
        <v>294</v>
      </c>
      <c r="H9" s="1343"/>
      <c r="I9" s="905" t="s">
        <v>880</v>
      </c>
      <c r="J9" s="905" t="s">
        <v>296</v>
      </c>
      <c r="K9" s="108"/>
      <c r="L9" s="905"/>
      <c r="M9" s="115"/>
    </row>
    <row r="10" spans="1:13" s="106" customFormat="1" ht="15" x14ac:dyDescent="0.25">
      <c r="A10" s="1001"/>
      <c r="B10" s="139" t="s">
        <v>297</v>
      </c>
      <c r="C10" s="126"/>
      <c r="D10" s="126"/>
      <c r="F10" s="109"/>
      <c r="G10" s="1382"/>
      <c r="H10" s="1383"/>
      <c r="I10" s="112"/>
      <c r="J10" s="109"/>
      <c r="K10" s="113"/>
      <c r="L10" s="118">
        <v>0</v>
      </c>
      <c r="M10" s="115"/>
    </row>
    <row r="11" spans="1:13" s="106" customFormat="1" ht="15" x14ac:dyDescent="0.25">
      <c r="A11" s="1001"/>
      <c r="B11" s="139" t="s">
        <v>882</v>
      </c>
      <c r="C11" s="999"/>
      <c r="D11" s="999"/>
      <c r="E11" s="1003"/>
      <c r="F11" s="1003"/>
      <c r="G11" s="1003"/>
      <c r="H11" s="131"/>
      <c r="I11" s="1002"/>
      <c r="L11" s="105"/>
    </row>
    <row r="12" spans="1:13" s="106" customFormat="1" ht="15" x14ac:dyDescent="0.25">
      <c r="A12" s="1001"/>
      <c r="B12" s="139"/>
      <c r="C12" s="999"/>
      <c r="D12" s="999"/>
      <c r="E12" s="1003"/>
      <c r="F12" s="1003"/>
      <c r="G12" s="1003"/>
      <c r="H12" s="131"/>
      <c r="I12" s="1002"/>
      <c r="L12" s="105"/>
    </row>
    <row r="13" spans="1:13" s="106" customFormat="1" ht="15" x14ac:dyDescent="0.25">
      <c r="A13" s="1001"/>
      <c r="B13" s="133"/>
      <c r="C13" s="999"/>
      <c r="D13" s="999"/>
      <c r="E13" s="1003"/>
      <c r="F13" s="1003"/>
      <c r="G13" s="1003"/>
      <c r="H13" s="134"/>
      <c r="I13" s="1002"/>
      <c r="L13" s="105"/>
    </row>
    <row r="14" spans="1:13" s="106" customFormat="1" ht="15" x14ac:dyDescent="0.25">
      <c r="A14" s="1001"/>
      <c r="B14" s="132"/>
      <c r="C14" s="130"/>
      <c r="D14" s="999"/>
      <c r="E14" s="1003"/>
      <c r="F14" s="1003"/>
      <c r="G14" s="1003"/>
      <c r="H14" s="131"/>
      <c r="I14" s="1002"/>
      <c r="J14" s="105"/>
    </row>
    <row r="15" spans="1:13" s="106" customFormat="1" ht="15" x14ac:dyDescent="0.25">
      <c r="A15" s="125">
        <v>3.06</v>
      </c>
      <c r="B15" s="104" t="s">
        <v>1006</v>
      </c>
      <c r="C15" s="999"/>
      <c r="D15" s="999"/>
      <c r="E15" s="1003"/>
      <c r="F15" s="1003"/>
      <c r="L15" s="126"/>
    </row>
    <row r="16" spans="1:13" s="102" customFormat="1" ht="15" x14ac:dyDescent="0.25">
      <c r="A16" s="1000"/>
      <c r="B16" s="819" t="s">
        <v>1007</v>
      </c>
      <c r="C16" s="1005"/>
      <c r="D16" s="1005"/>
      <c r="I16" s="905" t="s">
        <v>318</v>
      </c>
      <c r="J16" s="905" t="s">
        <v>292</v>
      </c>
      <c r="K16" s="101"/>
      <c r="L16" s="123"/>
    </row>
    <row r="17" spans="1:12" s="102" customFormat="1" ht="15" x14ac:dyDescent="0.25">
      <c r="A17" s="1000"/>
      <c r="B17" s="819"/>
      <c r="C17" s="905" t="s">
        <v>289</v>
      </c>
      <c r="D17" s="905" t="s">
        <v>290</v>
      </c>
      <c r="E17" s="905" t="s">
        <v>1008</v>
      </c>
      <c r="F17" s="905" t="s">
        <v>1008</v>
      </c>
      <c r="G17" s="1343" t="s">
        <v>1009</v>
      </c>
      <c r="H17" s="1343"/>
      <c r="I17" s="905" t="s">
        <v>1010</v>
      </c>
      <c r="J17" s="905" t="s">
        <v>296</v>
      </c>
      <c r="K17" s="101"/>
      <c r="L17" s="123"/>
    </row>
    <row r="18" spans="1:12" s="106" customFormat="1" ht="15" x14ac:dyDescent="0.25">
      <c r="A18" s="1001"/>
      <c r="C18" s="905" t="s">
        <v>293</v>
      </c>
      <c r="D18" s="905" t="s">
        <v>786</v>
      </c>
      <c r="E18" s="905" t="s">
        <v>772</v>
      </c>
      <c r="F18" s="905" t="s">
        <v>786</v>
      </c>
      <c r="G18" s="1374" t="s">
        <v>294</v>
      </c>
      <c r="H18" s="1374"/>
      <c r="I18" s="905" t="s">
        <v>1011</v>
      </c>
      <c r="J18" s="915" t="s">
        <v>323</v>
      </c>
      <c r="L18" s="105"/>
    </row>
    <row r="19" spans="1:12" s="106" customFormat="1" ht="15" x14ac:dyDescent="0.25">
      <c r="A19" s="1001"/>
      <c r="C19" s="109"/>
      <c r="D19" s="110"/>
      <c r="E19" s="111"/>
      <c r="F19" s="110"/>
      <c r="G19" s="1371"/>
      <c r="H19" s="1372"/>
      <c r="I19" s="112"/>
      <c r="J19" s="109"/>
      <c r="L19" s="118">
        <f>D19+F19</f>
        <v>0</v>
      </c>
    </row>
    <row r="20" spans="1:12" s="106" customFormat="1" ht="15" x14ac:dyDescent="0.25">
      <c r="A20" s="1001"/>
      <c r="C20" s="126"/>
      <c r="D20" s="999"/>
      <c r="E20" s="137"/>
      <c r="F20" s="113"/>
      <c r="G20" s="113"/>
      <c r="H20" s="113"/>
      <c r="I20" s="138"/>
      <c r="J20" s="137"/>
      <c r="L20" s="120"/>
    </row>
    <row r="21" spans="1:12" s="106" customFormat="1" ht="12.75" customHeight="1" x14ac:dyDescent="0.25">
      <c r="A21" s="1001"/>
      <c r="B21" s="117" t="s">
        <v>736</v>
      </c>
      <c r="C21" s="126"/>
      <c r="D21" s="999"/>
      <c r="E21" s="137"/>
      <c r="F21" s="113"/>
      <c r="G21" s="113"/>
      <c r="H21" s="113"/>
      <c r="I21" s="138"/>
      <c r="J21" s="137"/>
      <c r="L21" s="120"/>
    </row>
    <row r="22" spans="1:12" s="106" customFormat="1" ht="15" x14ac:dyDescent="0.25">
      <c r="A22" s="1001"/>
      <c r="B22" s="139" t="s">
        <v>1012</v>
      </c>
      <c r="C22" s="128"/>
      <c r="D22" s="999"/>
      <c r="E22" s="1003"/>
      <c r="F22" s="1003"/>
      <c r="G22" s="1003"/>
      <c r="H22" s="131"/>
      <c r="I22" s="1002"/>
      <c r="J22" s="105"/>
    </row>
    <row r="23" spans="1:12" s="106" customFormat="1" ht="15" x14ac:dyDescent="0.25">
      <c r="A23" s="1001"/>
      <c r="B23" s="127" t="s">
        <v>1013</v>
      </c>
      <c r="C23" s="128"/>
      <c r="D23" s="999"/>
      <c r="E23" s="1003"/>
      <c r="F23" s="1003"/>
      <c r="G23" s="1003"/>
      <c r="H23" s="131"/>
      <c r="I23" s="1002"/>
      <c r="J23" s="105"/>
    </row>
    <row r="24" spans="1:12" s="106" customFormat="1" ht="15" x14ac:dyDescent="0.25">
      <c r="A24" s="1001"/>
      <c r="B24" s="139" t="s">
        <v>882</v>
      </c>
      <c r="C24" s="128"/>
      <c r="D24" s="999"/>
      <c r="E24" s="1003"/>
      <c r="F24" s="1003"/>
      <c r="G24" s="1003"/>
      <c r="H24" s="131"/>
      <c r="I24" s="1002"/>
      <c r="J24" s="105"/>
    </row>
    <row r="25" spans="1:12" s="106" customFormat="1" ht="15" x14ac:dyDescent="0.25">
      <c r="A25" s="1001"/>
      <c r="B25" s="117" t="s">
        <v>1014</v>
      </c>
      <c r="C25" s="128"/>
      <c r="D25" s="999"/>
      <c r="E25" s="1003"/>
      <c r="F25" s="1003"/>
      <c r="G25" s="1003"/>
      <c r="H25" s="131"/>
      <c r="I25" s="1002"/>
      <c r="J25" s="105"/>
    </row>
    <row r="26" spans="1:12" s="106" customFormat="1" ht="15" x14ac:dyDescent="0.25">
      <c r="A26" s="1001"/>
      <c r="B26" s="117" t="s">
        <v>1015</v>
      </c>
      <c r="C26" s="999"/>
      <c r="D26" s="999"/>
      <c r="E26" s="137"/>
      <c r="F26" s="113"/>
      <c r="G26" s="138"/>
      <c r="H26" s="137"/>
      <c r="I26" s="1002"/>
      <c r="J26" s="120"/>
    </row>
    <row r="27" spans="1:12" s="106" customFormat="1" ht="15" x14ac:dyDescent="0.25">
      <c r="A27" s="1001"/>
      <c r="B27" s="117" t="s">
        <v>1016</v>
      </c>
      <c r="C27" s="999"/>
      <c r="D27" s="999"/>
      <c r="E27" s="137"/>
      <c r="F27" s="113"/>
      <c r="G27" s="138"/>
      <c r="H27" s="137"/>
      <c r="I27" s="1002"/>
      <c r="J27" s="120"/>
    </row>
    <row r="28" spans="1:12" s="106" customFormat="1" ht="15" x14ac:dyDescent="0.25">
      <c r="A28" s="1001"/>
      <c r="C28" s="999"/>
      <c r="D28" s="999"/>
      <c r="E28" s="137"/>
      <c r="F28" s="113"/>
      <c r="G28" s="138"/>
      <c r="H28" s="137"/>
      <c r="I28" s="1002"/>
      <c r="J28" s="120"/>
    </row>
    <row r="29" spans="1:12" s="106" customFormat="1" ht="15" x14ac:dyDescent="0.25">
      <c r="A29" s="1001"/>
      <c r="B29" s="133"/>
      <c r="C29" s="999"/>
      <c r="D29" s="999"/>
      <c r="E29" s="1003"/>
      <c r="F29" s="1003"/>
      <c r="G29" s="1003"/>
      <c r="H29" s="134"/>
      <c r="I29" s="1002"/>
      <c r="J29" s="119"/>
    </row>
    <row r="30" spans="1:12" s="106" customFormat="1" ht="12" customHeight="1" x14ac:dyDescent="0.25">
      <c r="A30" s="1001"/>
      <c r="C30" s="999"/>
      <c r="D30" s="999"/>
      <c r="E30" s="137"/>
      <c r="F30" s="113"/>
      <c r="G30" s="113"/>
      <c r="H30" s="113"/>
      <c r="I30" s="138"/>
      <c r="J30" s="137"/>
      <c r="K30" s="1002"/>
      <c r="L30" s="120"/>
    </row>
    <row r="31" spans="1:12" s="106" customFormat="1" ht="12" customHeight="1" x14ac:dyDescent="0.25">
      <c r="A31" s="1001"/>
      <c r="B31" s="127"/>
      <c r="C31" s="999"/>
      <c r="D31" s="999"/>
      <c r="E31" s="1003"/>
      <c r="F31" s="1003"/>
      <c r="G31" s="1003"/>
      <c r="H31" s="1003"/>
      <c r="I31" s="1003"/>
      <c r="J31" s="131"/>
      <c r="K31" s="1002"/>
      <c r="L31" s="105"/>
    </row>
    <row r="38" spans="1:10" s="106" customFormat="1" ht="12" customHeight="1" x14ac:dyDescent="0.25">
      <c r="A38" s="1001"/>
      <c r="B38" s="127"/>
      <c r="C38" s="126"/>
      <c r="D38" s="999"/>
      <c r="E38" s="137"/>
      <c r="F38" s="113"/>
      <c r="G38" s="138"/>
      <c r="H38" s="137"/>
      <c r="I38" s="1002"/>
      <c r="J38" s="120"/>
    </row>
    <row r="39" spans="1:10" s="106" customFormat="1" ht="12" customHeight="1" x14ac:dyDescent="0.25">
      <c r="A39" s="1001"/>
      <c r="C39" s="126"/>
      <c r="D39" s="999"/>
      <c r="E39" s="137"/>
      <c r="F39" s="113"/>
      <c r="G39" s="138"/>
      <c r="H39" s="137"/>
      <c r="I39" s="1002"/>
      <c r="J39" s="120"/>
    </row>
    <row r="40" spans="1:10" s="106" customFormat="1" ht="12" customHeight="1" x14ac:dyDescent="0.25">
      <c r="A40" s="1001"/>
      <c r="B40" s="127"/>
      <c r="C40" s="126"/>
      <c r="D40" s="999"/>
      <c r="E40" s="137"/>
      <c r="F40" s="113"/>
      <c r="G40" s="138"/>
      <c r="H40" s="137"/>
      <c r="I40" s="1002"/>
      <c r="J40" s="120"/>
    </row>
  </sheetData>
  <mergeCells count="6">
    <mergeCell ref="G19:H19"/>
    <mergeCell ref="G8:H8"/>
    <mergeCell ref="G9:H9"/>
    <mergeCell ref="G10:H10"/>
    <mergeCell ref="G17:H17"/>
    <mergeCell ref="G18:H18"/>
  </mergeCells>
  <phoneticPr fontId="3" type="noConversion"/>
  <printOptions horizontalCentered="1"/>
  <pageMargins left="0.5" right="0.5" top="0.5" bottom="0.5" header="0.4" footer="0.5"/>
  <pageSetup scale="85" orientation="portrait" r:id="rId1"/>
  <headerFooter alignWithMargins="0">
    <oddFooter>&amp;L&amp;8DWM/UST - Claim 8/1/2020&amp;R&amp;8(See also 2020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17"/>
    <pageSetUpPr fitToPage="1"/>
  </sheetPr>
  <dimension ref="A1:O76"/>
  <sheetViews>
    <sheetView topLeftCell="A49" zoomScaleNormal="100" zoomScaleSheetLayoutView="100" workbookViewId="0">
      <selection activeCell="B10" sqref="B10"/>
    </sheetView>
  </sheetViews>
  <sheetFormatPr defaultRowHeight="12.75" x14ac:dyDescent="0.2"/>
  <cols>
    <col min="1" max="1" width="6.28515625" style="5" customWidth="1"/>
    <col min="2" max="2" width="10.42578125" style="5" customWidth="1"/>
    <col min="3" max="3" width="11.7109375" style="5" customWidth="1"/>
    <col min="4" max="4" width="9.140625" style="5"/>
    <col min="5" max="5" width="12.7109375" style="5" customWidth="1"/>
    <col min="6" max="6" width="13.140625" style="5" customWidth="1"/>
    <col min="7" max="7" width="8.85546875" style="5" customWidth="1"/>
    <col min="8" max="8" width="10.42578125" style="5" customWidth="1"/>
    <col min="9" max="9" width="11.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97" t="s">
        <v>1017</v>
      </c>
      <c r="B1" s="121"/>
      <c r="C1" s="121"/>
      <c r="D1" s="121"/>
      <c r="E1" s="121"/>
      <c r="F1" s="121"/>
      <c r="G1" s="121"/>
      <c r="H1" s="121"/>
      <c r="I1" s="121"/>
      <c r="J1" s="121"/>
      <c r="K1" s="98"/>
      <c r="L1" s="98"/>
    </row>
    <row r="2" spans="1:15" ht="6.7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3.75" customHeight="1" x14ac:dyDescent="0.2">
      <c r="K5"/>
      <c r="L5"/>
    </row>
    <row r="6" spans="1:15" ht="18.75" customHeight="1" x14ac:dyDescent="0.2">
      <c r="A6" s="143" t="s">
        <v>1018</v>
      </c>
      <c r="K6"/>
      <c r="L6" s="144" t="s">
        <v>285</v>
      </c>
    </row>
    <row r="7" spans="1:15" s="106" customFormat="1" ht="12" customHeight="1" x14ac:dyDescent="0.25">
      <c r="A7" s="125">
        <v>3.101</v>
      </c>
      <c r="B7" s="104" t="s">
        <v>1019</v>
      </c>
      <c r="C7" s="999"/>
      <c r="D7" s="999"/>
      <c r="E7" s="1003"/>
      <c r="F7" s="1003"/>
      <c r="G7" s="1003"/>
      <c r="H7" s="1003"/>
      <c r="I7" s="1343" t="s">
        <v>1020</v>
      </c>
      <c r="J7" s="1343"/>
      <c r="L7" s="144" t="s">
        <v>287</v>
      </c>
    </row>
    <row r="8" spans="1:15" s="102" customFormat="1" ht="12" customHeight="1" x14ac:dyDescent="0.25">
      <c r="A8" s="1000"/>
      <c r="B8" s="819" t="s">
        <v>1599</v>
      </c>
      <c r="C8" s="1005"/>
      <c r="D8" s="1005"/>
      <c r="E8" s="905"/>
      <c r="F8" s="905"/>
      <c r="G8" s="905"/>
      <c r="H8" s="905"/>
      <c r="I8" s="1343" t="s">
        <v>1021</v>
      </c>
      <c r="J8" s="1343"/>
      <c r="K8" s="101"/>
    </row>
    <row r="9" spans="1:15" s="106" customFormat="1" ht="12" customHeight="1" x14ac:dyDescent="0.25">
      <c r="A9" s="1001"/>
      <c r="B9" s="819" t="s">
        <v>1600</v>
      </c>
      <c r="C9" s="905"/>
      <c r="D9" s="905"/>
      <c r="F9" s="905"/>
      <c r="G9" s="905"/>
      <c r="H9" s="905" t="s">
        <v>1022</v>
      </c>
      <c r="I9" s="1369"/>
      <c r="J9" s="1370"/>
      <c r="K9" s="1002"/>
      <c r="L9" s="105"/>
      <c r="M9" s="108"/>
      <c r="N9" s="115"/>
      <c r="O9" s="115"/>
    </row>
    <row r="10" spans="1:15" s="106" customFormat="1" ht="12" customHeight="1" x14ac:dyDescent="0.25">
      <c r="A10" s="1001"/>
      <c r="C10" s="819"/>
      <c r="D10" s="905"/>
      <c r="F10" s="905"/>
      <c r="G10" s="905"/>
      <c r="H10" s="905" t="s">
        <v>1023</v>
      </c>
      <c r="I10" s="1369"/>
      <c r="J10" s="1370"/>
      <c r="K10" s="1002"/>
      <c r="L10" s="118">
        <f>I9+I10</f>
        <v>0</v>
      </c>
      <c r="M10" s="108"/>
      <c r="N10" s="115"/>
      <c r="O10" s="115"/>
    </row>
    <row r="11" spans="1:15" s="106" customFormat="1" ht="12" customHeight="1" x14ac:dyDescent="0.25">
      <c r="A11" s="1001"/>
      <c r="B11" s="117" t="s">
        <v>736</v>
      </c>
      <c r="C11" s="905"/>
      <c r="D11" s="905"/>
      <c r="F11" s="905"/>
      <c r="G11" s="905"/>
      <c r="H11" s="905"/>
      <c r="I11" s="140"/>
      <c r="J11" s="140"/>
      <c r="K11" s="1002"/>
      <c r="L11" s="120"/>
      <c r="M11" s="108"/>
      <c r="N11" s="115"/>
      <c r="O11" s="115"/>
    </row>
    <row r="12" spans="1:15" s="106" customFormat="1" ht="12" customHeight="1" x14ac:dyDescent="0.25">
      <c r="B12" s="139" t="s">
        <v>1024</v>
      </c>
      <c r="C12" s="126"/>
      <c r="D12" s="999"/>
      <c r="E12" s="137"/>
      <c r="F12" s="113"/>
      <c r="G12" s="138"/>
      <c r="K12" s="1002"/>
    </row>
    <row r="13" spans="1:15" s="106" customFormat="1" ht="12" customHeight="1" x14ac:dyDescent="0.25">
      <c r="B13" s="139" t="s">
        <v>1025</v>
      </c>
      <c r="C13" s="126"/>
      <c r="D13" s="999"/>
      <c r="E13" s="137"/>
      <c r="F13" s="113"/>
      <c r="G13" s="138"/>
      <c r="K13" s="1002"/>
    </row>
    <row r="14" spans="1:15" s="106" customFormat="1" ht="12" customHeight="1" x14ac:dyDescent="0.25">
      <c r="B14" s="127" t="s">
        <v>1026</v>
      </c>
      <c r="C14" s="126"/>
      <c r="D14" s="999"/>
      <c r="E14" s="137"/>
      <c r="F14" s="113"/>
      <c r="G14" s="138"/>
      <c r="K14" s="1002"/>
    </row>
    <row r="15" spans="1:15" s="106" customFormat="1" ht="12" customHeight="1" x14ac:dyDescent="0.25">
      <c r="B15" s="127" t="s">
        <v>1027</v>
      </c>
      <c r="C15" s="126"/>
      <c r="D15" s="999"/>
      <c r="E15" s="137"/>
      <c r="F15" s="113"/>
      <c r="G15" s="138"/>
      <c r="K15" s="1002"/>
    </row>
    <row r="16" spans="1:15" s="106" customFormat="1" ht="9" customHeight="1" x14ac:dyDescent="0.25">
      <c r="A16" s="1001"/>
      <c r="C16" s="999"/>
      <c r="D16" s="999"/>
      <c r="E16" s="137"/>
      <c r="F16" s="113"/>
      <c r="G16" s="113"/>
      <c r="H16" s="113"/>
      <c r="I16" s="138"/>
      <c r="J16" s="137"/>
      <c r="K16" s="1002"/>
      <c r="L16" s="120"/>
    </row>
    <row r="17" spans="1:15" s="106" customFormat="1" ht="9" customHeight="1" x14ac:dyDescent="0.25">
      <c r="A17" s="1001"/>
      <c r="B17" s="127"/>
      <c r="C17" s="999"/>
      <c r="D17" s="999"/>
      <c r="E17" s="1003"/>
      <c r="F17" s="1003"/>
      <c r="G17" s="1003"/>
      <c r="H17" s="1003"/>
      <c r="I17" s="1003"/>
      <c r="J17" s="131"/>
      <c r="K17" s="1002"/>
      <c r="L17" s="105"/>
    </row>
    <row r="18" spans="1:15" s="106" customFormat="1" ht="14.25" customHeight="1" x14ac:dyDescent="0.25">
      <c r="A18" s="125">
        <v>3.1110000000000002</v>
      </c>
      <c r="B18" s="104" t="s">
        <v>1028</v>
      </c>
      <c r="C18" s="999"/>
      <c r="D18" s="999"/>
      <c r="E18" s="1003"/>
      <c r="F18" s="1003"/>
      <c r="G18" s="1003"/>
      <c r="H18" s="1003"/>
      <c r="I18" s="1343" t="s">
        <v>1029</v>
      </c>
      <c r="J18" s="1343"/>
      <c r="K18" s="101"/>
      <c r="L18" s="102"/>
    </row>
    <row r="19" spans="1:15" s="102" customFormat="1" ht="14.25" customHeight="1" x14ac:dyDescent="0.25">
      <c r="A19" s="1000"/>
      <c r="B19" s="819" t="s">
        <v>1030</v>
      </c>
      <c r="C19" s="1005"/>
      <c r="D19" s="1005"/>
      <c r="E19" s="905"/>
      <c r="F19" s="905"/>
      <c r="G19" s="905"/>
      <c r="H19" s="905"/>
      <c r="I19" s="1374" t="s">
        <v>1031</v>
      </c>
      <c r="J19" s="1374"/>
      <c r="K19" s="1002"/>
      <c r="L19" s="105"/>
    </row>
    <row r="20" spans="1:15" s="106" customFormat="1" ht="14.25" customHeight="1" x14ac:dyDescent="0.25">
      <c r="A20" s="1001"/>
      <c r="B20" s="117" t="s">
        <v>736</v>
      </c>
      <c r="C20" s="905"/>
      <c r="D20" s="905"/>
      <c r="F20" s="905"/>
      <c r="G20" s="905"/>
      <c r="H20" s="905"/>
      <c r="I20" s="1369"/>
      <c r="J20" s="1370"/>
      <c r="K20" s="1002"/>
      <c r="L20" s="118">
        <f>I20</f>
        <v>0</v>
      </c>
      <c r="M20" s="108"/>
      <c r="N20" s="115"/>
      <c r="O20" s="115"/>
    </row>
    <row r="21" spans="1:15" s="106" customFormat="1" ht="12.75" customHeight="1" x14ac:dyDescent="0.25">
      <c r="A21" s="1001"/>
      <c r="B21" s="139" t="s">
        <v>297</v>
      </c>
      <c r="C21" s="905"/>
      <c r="D21" s="905"/>
      <c r="F21" s="905"/>
      <c r="G21" s="905"/>
      <c r="H21" s="905"/>
      <c r="M21" s="108"/>
      <c r="N21" s="115"/>
      <c r="O21" s="115"/>
    </row>
    <row r="22" spans="1:15" s="106" customFormat="1" ht="12.75" customHeight="1" x14ac:dyDescent="0.25">
      <c r="B22" s="127" t="s">
        <v>1032</v>
      </c>
      <c r="C22" s="126"/>
      <c r="D22" s="999"/>
      <c r="E22" s="137"/>
      <c r="F22" s="113"/>
      <c r="G22" s="138"/>
      <c r="H22" s="137"/>
      <c r="I22" s="1002"/>
      <c r="J22" s="120"/>
    </row>
    <row r="23" spans="1:15" s="106" customFormat="1" ht="12.75" customHeight="1" x14ac:dyDescent="0.25">
      <c r="B23" s="127" t="s">
        <v>1033</v>
      </c>
      <c r="C23" s="126"/>
      <c r="D23" s="999"/>
      <c r="E23" s="137"/>
      <c r="F23" s="113"/>
      <c r="G23" s="138"/>
      <c r="H23" s="137"/>
      <c r="I23" s="1002"/>
      <c r="J23" s="120"/>
    </row>
    <row r="24" spans="1:15" s="106" customFormat="1" ht="9" customHeight="1" x14ac:dyDescent="0.25">
      <c r="A24" s="1001"/>
      <c r="B24" s="318"/>
      <c r="C24" s="126"/>
      <c r="D24" s="999"/>
      <c r="E24" s="137"/>
      <c r="F24" s="113"/>
      <c r="G24" s="138"/>
      <c r="H24" s="137"/>
      <c r="I24" s="1002"/>
      <c r="J24" s="120"/>
    </row>
    <row r="25" spans="1:15" s="106" customFormat="1" ht="9" customHeight="1" x14ac:dyDescent="0.25">
      <c r="A25" s="1001"/>
      <c r="B25" s="127"/>
      <c r="C25" s="126"/>
      <c r="D25" s="999"/>
      <c r="E25" s="137"/>
      <c r="F25" s="113"/>
      <c r="G25" s="138"/>
      <c r="H25" s="137"/>
      <c r="I25" s="1002"/>
      <c r="J25" s="120"/>
    </row>
    <row r="26" spans="1:15" s="106" customFormat="1" ht="14.25" customHeight="1" x14ac:dyDescent="0.25">
      <c r="A26" s="125">
        <v>3.1120000000000001</v>
      </c>
      <c r="B26" s="104" t="s">
        <v>1034</v>
      </c>
      <c r="C26" s="999"/>
      <c r="D26" s="999"/>
      <c r="E26" s="1003"/>
      <c r="F26" s="1003"/>
      <c r="G26" s="1003"/>
      <c r="H26" s="1003"/>
      <c r="I26" s="1343" t="s">
        <v>1035</v>
      </c>
      <c r="J26" s="1343"/>
    </row>
    <row r="27" spans="1:15" s="102" customFormat="1" ht="14.25" customHeight="1" x14ac:dyDescent="0.25">
      <c r="A27" s="1000"/>
      <c r="B27" s="819" t="s">
        <v>1036</v>
      </c>
      <c r="C27" s="1005"/>
      <c r="D27" s="1005"/>
      <c r="E27" s="905"/>
      <c r="F27" s="905"/>
      <c r="G27" s="905"/>
      <c r="H27" s="905"/>
      <c r="I27" s="1374" t="s">
        <v>1021</v>
      </c>
      <c r="J27" s="1374"/>
      <c r="K27" s="1002"/>
      <c r="L27" s="105"/>
    </row>
    <row r="28" spans="1:15" s="106" customFormat="1" ht="14.25" customHeight="1" x14ac:dyDescent="0.25">
      <c r="A28" s="1001"/>
      <c r="C28" s="905"/>
      <c r="D28" s="905"/>
      <c r="F28" s="905"/>
      <c r="G28" s="905"/>
      <c r="H28" s="905" t="s">
        <v>1022</v>
      </c>
      <c r="I28" s="1369"/>
      <c r="J28" s="1370"/>
      <c r="K28" s="1002"/>
      <c r="M28" s="108"/>
      <c r="N28" s="115"/>
      <c r="O28" s="115"/>
    </row>
    <row r="29" spans="1:15" s="106" customFormat="1" ht="12.75" customHeight="1" x14ac:dyDescent="0.25">
      <c r="A29" s="1001"/>
      <c r="B29" s="117" t="s">
        <v>736</v>
      </c>
      <c r="C29" s="905"/>
      <c r="D29" s="905"/>
      <c r="F29" s="905"/>
      <c r="G29" s="905"/>
      <c r="H29" s="905" t="s">
        <v>1023</v>
      </c>
      <c r="I29" s="1369"/>
      <c r="J29" s="1370"/>
      <c r="K29" s="1002"/>
      <c r="L29" s="118">
        <f>I28+I29</f>
        <v>0</v>
      </c>
      <c r="M29" s="108"/>
      <c r="N29" s="115"/>
      <c r="O29" s="115"/>
    </row>
    <row r="30" spans="1:15" s="106" customFormat="1" ht="12.75" customHeight="1" x14ac:dyDescent="0.25">
      <c r="B30" s="139" t="s">
        <v>1037</v>
      </c>
      <c r="C30" s="126"/>
      <c r="D30" s="999"/>
      <c r="E30" s="137"/>
      <c r="F30" s="113"/>
      <c r="G30" s="138"/>
      <c r="H30" s="137"/>
      <c r="I30" s="1002"/>
      <c r="J30" s="120"/>
    </row>
    <row r="31" spans="1:15" s="106" customFormat="1" ht="12.75" customHeight="1" x14ac:dyDescent="0.25">
      <c r="B31" s="139" t="s">
        <v>1025</v>
      </c>
      <c r="C31" s="126"/>
      <c r="D31" s="999"/>
      <c r="E31" s="137"/>
      <c r="F31" s="113"/>
      <c r="G31" s="138"/>
      <c r="H31" s="137"/>
      <c r="I31" s="1002"/>
      <c r="J31" s="120"/>
    </row>
    <row r="32" spans="1:15" s="106" customFormat="1" ht="12.75" customHeight="1" x14ac:dyDescent="0.25">
      <c r="B32" s="127" t="s">
        <v>1038</v>
      </c>
      <c r="C32" s="126"/>
      <c r="D32" s="999"/>
      <c r="E32" s="137"/>
      <c r="F32" s="113"/>
      <c r="G32" s="138"/>
      <c r="H32" s="137"/>
      <c r="I32" s="1002"/>
      <c r="J32" s="120"/>
    </row>
    <row r="33" spans="1:15" s="106" customFormat="1" ht="12.75" customHeight="1" x14ac:dyDescent="0.25">
      <c r="B33" s="127" t="s">
        <v>1039</v>
      </c>
      <c r="C33" s="126"/>
      <c r="D33" s="999"/>
      <c r="E33" s="137"/>
      <c r="F33" s="113"/>
      <c r="G33" s="138"/>
      <c r="H33" s="137"/>
      <c r="I33" s="1002"/>
      <c r="J33" s="120"/>
    </row>
    <row r="34" spans="1:15" s="106" customFormat="1" ht="9" customHeight="1" x14ac:dyDescent="0.25">
      <c r="A34" s="1001"/>
      <c r="B34" s="318"/>
      <c r="C34" s="126"/>
      <c r="D34" s="999"/>
      <c r="E34" s="137"/>
      <c r="F34" s="113"/>
      <c r="G34" s="138"/>
      <c r="H34" s="137"/>
      <c r="I34" s="1002"/>
      <c r="J34" s="120"/>
    </row>
    <row r="35" spans="1:15" s="106" customFormat="1" ht="9" customHeight="1" x14ac:dyDescent="0.25">
      <c r="A35" s="1001"/>
      <c r="B35" s="127"/>
      <c r="C35" s="126"/>
      <c r="D35" s="999"/>
      <c r="E35" s="137"/>
      <c r="F35" s="113"/>
      <c r="G35" s="138"/>
      <c r="H35" s="137"/>
      <c r="I35" s="1002"/>
      <c r="J35" s="120"/>
    </row>
    <row r="36" spans="1:15" s="106" customFormat="1" ht="14.25" customHeight="1" x14ac:dyDescent="0.25">
      <c r="A36" s="125">
        <v>3.113</v>
      </c>
      <c r="B36" s="104" t="s">
        <v>1040</v>
      </c>
      <c r="C36" s="999"/>
      <c r="D36" s="999"/>
      <c r="E36" s="1003"/>
      <c r="F36" s="1003"/>
      <c r="G36" s="1003"/>
      <c r="H36" s="1003"/>
      <c r="I36" s="1343" t="s">
        <v>1041</v>
      </c>
      <c r="J36" s="1343"/>
    </row>
    <row r="37" spans="1:15" s="102" customFormat="1" ht="14.25" customHeight="1" x14ac:dyDescent="0.25">
      <c r="A37" s="1000"/>
      <c r="B37" s="819" t="s">
        <v>1042</v>
      </c>
      <c r="C37" s="1005"/>
      <c r="D37" s="1005"/>
      <c r="E37" s="905"/>
      <c r="F37" s="905"/>
      <c r="G37" s="905"/>
      <c r="H37" s="905"/>
      <c r="I37" s="1374" t="s">
        <v>1021</v>
      </c>
      <c r="J37" s="1374"/>
      <c r="K37" s="1002"/>
      <c r="L37" s="105"/>
    </row>
    <row r="38" spans="1:15" s="106" customFormat="1" ht="14.25" customHeight="1" x14ac:dyDescent="0.25">
      <c r="A38" s="1001"/>
      <c r="C38" s="905"/>
      <c r="D38" s="905"/>
      <c r="F38" s="905"/>
      <c r="G38" s="905"/>
      <c r="H38" s="905" t="s">
        <v>1022</v>
      </c>
      <c r="I38" s="1369"/>
      <c r="J38" s="1370"/>
      <c r="K38" s="1002"/>
      <c r="M38" s="108"/>
      <c r="N38" s="115"/>
      <c r="O38" s="115"/>
    </row>
    <row r="39" spans="1:15" s="106" customFormat="1" ht="12.75" customHeight="1" x14ac:dyDescent="0.25">
      <c r="A39" s="1001"/>
      <c r="B39" s="117" t="s">
        <v>736</v>
      </c>
      <c r="C39" s="905"/>
      <c r="D39" s="905"/>
      <c r="F39" s="905"/>
      <c r="G39" s="905"/>
      <c r="H39" s="905" t="s">
        <v>1023</v>
      </c>
      <c r="I39" s="1369"/>
      <c r="J39" s="1370"/>
      <c r="K39" s="1002"/>
      <c r="L39" s="118">
        <f>I38+I39</f>
        <v>0</v>
      </c>
      <c r="M39" s="108"/>
      <c r="N39" s="115"/>
      <c r="O39" s="115"/>
    </row>
    <row r="40" spans="1:15" s="106" customFormat="1" ht="12.75" customHeight="1" x14ac:dyDescent="0.25">
      <c r="B40" s="139" t="s">
        <v>1037</v>
      </c>
      <c r="C40" s="126"/>
      <c r="D40" s="999"/>
      <c r="E40" s="137"/>
      <c r="F40" s="113"/>
      <c r="G40" s="138"/>
      <c r="H40" s="137"/>
      <c r="I40" s="1002"/>
      <c r="J40" s="120"/>
    </row>
    <row r="41" spans="1:15" s="106" customFormat="1" ht="12.75" customHeight="1" x14ac:dyDescent="0.25">
      <c r="B41" s="139" t="s">
        <v>1025</v>
      </c>
      <c r="C41" s="126"/>
      <c r="D41" s="999"/>
      <c r="E41" s="137"/>
      <c r="F41" s="113"/>
      <c r="G41" s="138"/>
      <c r="H41" s="137"/>
      <c r="I41" s="1002"/>
      <c r="J41" s="120"/>
    </row>
    <row r="42" spans="1:15" s="106" customFormat="1" ht="12.75" customHeight="1" x14ac:dyDescent="0.25">
      <c r="B42" s="127" t="s">
        <v>1038</v>
      </c>
      <c r="C42" s="126"/>
      <c r="D42" s="999"/>
      <c r="E42" s="137"/>
      <c r="F42" s="113"/>
      <c r="G42" s="138"/>
      <c r="H42" s="137"/>
      <c r="I42" s="1002"/>
      <c r="J42" s="120"/>
    </row>
    <row r="43" spans="1:15" s="106" customFormat="1" ht="12.75" customHeight="1" x14ac:dyDescent="0.25">
      <c r="B43" s="127" t="s">
        <v>1043</v>
      </c>
      <c r="C43" s="126"/>
      <c r="D43" s="999"/>
      <c r="E43" s="137"/>
      <c r="F43" s="113"/>
      <c r="G43" s="138"/>
      <c r="H43" s="137"/>
      <c r="I43" s="1002"/>
      <c r="J43" s="120"/>
    </row>
    <row r="44" spans="1:15" s="106" customFormat="1" ht="9" customHeight="1" x14ac:dyDescent="0.25">
      <c r="B44" s="127"/>
      <c r="C44" s="126"/>
      <c r="D44" s="999"/>
      <c r="E44" s="137"/>
      <c r="F44" s="113"/>
      <c r="G44" s="138"/>
      <c r="H44" s="137"/>
      <c r="I44" s="1002"/>
      <c r="J44" s="120"/>
    </row>
    <row r="45" spans="1:15" s="106" customFormat="1" ht="9" customHeight="1" x14ac:dyDescent="0.25">
      <c r="B45" s="127"/>
      <c r="C45" s="126"/>
      <c r="D45" s="999"/>
      <c r="E45" s="137"/>
      <c r="F45" s="113"/>
      <c r="G45" s="138"/>
      <c r="H45" s="137"/>
      <c r="I45" s="1002"/>
      <c r="J45" s="120"/>
    </row>
    <row r="46" spans="1:15" s="106" customFormat="1" ht="14.25" customHeight="1" x14ac:dyDescent="0.25">
      <c r="A46" s="125">
        <v>3.1139999999999999</v>
      </c>
      <c r="B46" s="104" t="s">
        <v>1044</v>
      </c>
      <c r="C46" s="999"/>
      <c r="D46" s="999"/>
      <c r="E46" s="1003"/>
      <c r="F46" s="1003"/>
      <c r="G46" s="1003"/>
      <c r="H46" s="1003"/>
      <c r="I46" s="1343" t="s">
        <v>1045</v>
      </c>
      <c r="J46" s="1343"/>
    </row>
    <row r="47" spans="1:15" s="102" customFormat="1" ht="14.25" customHeight="1" x14ac:dyDescent="0.25">
      <c r="A47" s="1000"/>
      <c r="B47" s="819" t="s">
        <v>1046</v>
      </c>
      <c r="C47" s="1005"/>
      <c r="D47" s="1005"/>
      <c r="E47" s="905"/>
      <c r="F47" s="905"/>
      <c r="G47" s="905"/>
      <c r="H47" s="905"/>
      <c r="I47" s="1374" t="s">
        <v>1031</v>
      </c>
      <c r="J47" s="1374"/>
      <c r="K47" s="1002"/>
      <c r="L47" s="105"/>
    </row>
    <row r="48" spans="1:15" s="106" customFormat="1" ht="14.25" customHeight="1" x14ac:dyDescent="0.25">
      <c r="A48" s="1001"/>
      <c r="B48" s="117" t="s">
        <v>736</v>
      </c>
      <c r="C48" s="905"/>
      <c r="D48" s="905"/>
      <c r="F48" s="905"/>
      <c r="G48" s="905"/>
      <c r="H48" s="905"/>
      <c r="I48" s="1369"/>
      <c r="J48" s="1370"/>
      <c r="K48" s="1002"/>
      <c r="L48" s="118">
        <f>I48</f>
        <v>0</v>
      </c>
      <c r="M48" s="108"/>
      <c r="N48" s="115"/>
      <c r="O48" s="115"/>
    </row>
    <row r="49" spans="1:15" s="106" customFormat="1" ht="12.75" customHeight="1" x14ac:dyDescent="0.25">
      <c r="A49" s="1001"/>
      <c r="B49" s="139" t="s">
        <v>297</v>
      </c>
      <c r="D49" s="905"/>
      <c r="F49" s="905"/>
      <c r="G49" s="905"/>
      <c r="H49" s="905"/>
      <c r="I49" s="1002"/>
      <c r="J49" s="120"/>
      <c r="K49" s="1002"/>
      <c r="M49" s="108"/>
      <c r="N49" s="115"/>
      <c r="O49" s="115"/>
    </row>
    <row r="50" spans="1:15" s="106" customFormat="1" ht="12.75" customHeight="1" x14ac:dyDescent="0.25">
      <c r="B50" s="127" t="s">
        <v>1047</v>
      </c>
      <c r="D50" s="999"/>
      <c r="E50" s="137"/>
      <c r="F50" s="113"/>
      <c r="G50" s="138"/>
      <c r="H50" s="137"/>
      <c r="I50" s="1002"/>
      <c r="J50" s="120"/>
    </row>
    <row r="51" spans="1:15" s="106" customFormat="1" ht="7.5" customHeight="1" x14ac:dyDescent="0.25">
      <c r="B51" s="127"/>
      <c r="C51" s="126"/>
      <c r="D51" s="999"/>
      <c r="E51" s="137"/>
      <c r="F51" s="113"/>
      <c r="G51" s="138"/>
      <c r="H51" s="137"/>
      <c r="I51" s="1002"/>
      <c r="J51" s="120"/>
    </row>
    <row r="52" spans="1:15" s="106" customFormat="1" ht="9" customHeight="1" x14ac:dyDescent="0.25">
      <c r="B52" s="127"/>
      <c r="C52" s="126"/>
      <c r="D52" s="999"/>
      <c r="E52" s="137"/>
      <c r="F52" s="113"/>
      <c r="G52" s="138"/>
      <c r="H52" s="137"/>
      <c r="I52" s="1002"/>
      <c r="J52" s="120"/>
    </row>
    <row r="53" spans="1:15" s="106" customFormat="1" ht="14.25" customHeight="1" x14ac:dyDescent="0.25">
      <c r="A53" s="125">
        <v>3.1150000000000002</v>
      </c>
      <c r="B53" s="104" t="s">
        <v>1048</v>
      </c>
      <c r="C53" s="999"/>
      <c r="D53" s="999"/>
      <c r="E53" s="1003"/>
      <c r="F53" s="1003"/>
      <c r="G53" s="1003"/>
      <c r="H53" s="1003"/>
      <c r="I53" s="1343" t="s">
        <v>1049</v>
      </c>
      <c r="J53" s="1343"/>
    </row>
    <row r="54" spans="1:15" s="102" customFormat="1" ht="14.25" customHeight="1" x14ac:dyDescent="0.25">
      <c r="A54" s="1000"/>
      <c r="B54" s="819" t="s">
        <v>1050</v>
      </c>
      <c r="C54" s="1005"/>
      <c r="D54" s="1005"/>
      <c r="E54" s="905"/>
      <c r="F54" s="905"/>
      <c r="G54" s="905"/>
      <c r="H54" s="905"/>
      <c r="I54" s="1374" t="s">
        <v>1031</v>
      </c>
      <c r="J54" s="1374"/>
      <c r="K54" s="1002"/>
      <c r="L54" s="105"/>
    </row>
    <row r="55" spans="1:15" s="106" customFormat="1" ht="14.25" customHeight="1" x14ac:dyDescent="0.25">
      <c r="A55" s="1001"/>
      <c r="B55" s="117" t="s">
        <v>736</v>
      </c>
      <c r="C55" s="905"/>
      <c r="D55" s="905"/>
      <c r="F55" s="905"/>
      <c r="G55" s="905"/>
      <c r="H55" s="905"/>
      <c r="I55" s="1369"/>
      <c r="J55" s="1370"/>
      <c r="K55" s="1002"/>
      <c r="L55" s="118">
        <f>I55</f>
        <v>0</v>
      </c>
      <c r="M55" s="108"/>
      <c r="N55" s="115"/>
      <c r="O55" s="115"/>
    </row>
    <row r="56" spans="1:15" s="106" customFormat="1" ht="12.75" customHeight="1" x14ac:dyDescent="0.25">
      <c r="B56" s="139" t="s">
        <v>297</v>
      </c>
      <c r="D56" s="999"/>
      <c r="E56" s="137"/>
      <c r="F56" s="113"/>
      <c r="G56" s="138"/>
      <c r="H56" s="137"/>
      <c r="I56" s="1002"/>
      <c r="J56" s="120"/>
    </row>
    <row r="57" spans="1:15" s="106" customFormat="1" ht="12.75" customHeight="1" x14ac:dyDescent="0.25">
      <c r="B57" s="127" t="s">
        <v>1047</v>
      </c>
      <c r="D57" s="999"/>
      <c r="E57" s="137"/>
      <c r="F57" s="113"/>
      <c r="G57" s="138"/>
      <c r="H57" s="137"/>
      <c r="I57" s="1002"/>
      <c r="J57" s="120"/>
    </row>
    <row r="58" spans="1:15" s="106" customFormat="1" ht="7.5" customHeight="1" x14ac:dyDescent="0.25">
      <c r="B58" s="127"/>
      <c r="C58" s="126"/>
      <c r="D58" s="999"/>
      <c r="E58" s="137"/>
      <c r="F58" s="113"/>
      <c r="G58" s="138"/>
      <c r="H58" s="137"/>
      <c r="I58" s="1002"/>
      <c r="J58" s="120"/>
    </row>
    <row r="59" spans="1:15" s="106" customFormat="1" ht="9" customHeight="1" x14ac:dyDescent="0.25">
      <c r="B59" s="127"/>
      <c r="C59" s="126"/>
      <c r="D59" s="999"/>
      <c r="E59" s="137"/>
      <c r="F59" s="113"/>
      <c r="G59" s="138"/>
      <c r="H59" s="137"/>
      <c r="I59" s="1002"/>
      <c r="J59" s="120"/>
    </row>
    <row r="60" spans="1:15" s="106" customFormat="1" ht="14.25" customHeight="1" x14ac:dyDescent="0.25">
      <c r="A60" s="125">
        <v>3.1160000000000001</v>
      </c>
      <c r="B60" s="104" t="s">
        <v>1051</v>
      </c>
      <c r="C60" s="999"/>
      <c r="D60" s="999"/>
      <c r="E60" s="1003"/>
      <c r="F60" s="1003"/>
      <c r="G60" s="1003"/>
      <c r="H60" s="1003"/>
      <c r="I60" s="1343" t="s">
        <v>1052</v>
      </c>
      <c r="J60" s="1343"/>
    </row>
    <row r="61" spans="1:15" s="102" customFormat="1" ht="14.25" customHeight="1" x14ac:dyDescent="0.25">
      <c r="A61" s="1000"/>
      <c r="B61" s="819" t="s">
        <v>1053</v>
      </c>
      <c r="C61" s="1005"/>
      <c r="D61" s="1005"/>
      <c r="E61" s="905"/>
      <c r="F61" s="905"/>
      <c r="G61" s="905"/>
      <c r="H61" s="905"/>
      <c r="I61" s="1374" t="s">
        <v>1054</v>
      </c>
      <c r="J61" s="1374"/>
      <c r="K61" s="1002"/>
      <c r="L61" s="105"/>
    </row>
    <row r="62" spans="1:15" s="106" customFormat="1" ht="14.25" customHeight="1" x14ac:dyDescent="0.25">
      <c r="A62" s="1001"/>
      <c r="C62" s="905"/>
      <c r="D62" s="905"/>
      <c r="F62" s="905"/>
      <c r="G62" s="905"/>
      <c r="H62" s="905" t="s">
        <v>1022</v>
      </c>
      <c r="I62" s="1369"/>
      <c r="J62" s="1370"/>
      <c r="K62" s="1002"/>
      <c r="M62" s="108"/>
      <c r="N62" s="115"/>
      <c r="O62" s="115"/>
    </row>
    <row r="63" spans="1:15" s="106" customFormat="1" ht="12.75" customHeight="1" x14ac:dyDescent="0.25">
      <c r="A63" s="1001"/>
      <c r="B63" s="117" t="s">
        <v>736</v>
      </c>
      <c r="C63" s="905"/>
      <c r="D63" s="905"/>
      <c r="F63" s="905"/>
      <c r="G63" s="905"/>
      <c r="H63" s="905" t="s">
        <v>1023</v>
      </c>
      <c r="I63" s="1369"/>
      <c r="J63" s="1370"/>
      <c r="K63" s="1002"/>
      <c r="L63" s="118">
        <f>I62+I63</f>
        <v>0</v>
      </c>
      <c r="M63" s="108"/>
      <c r="N63" s="115"/>
      <c r="O63" s="115"/>
    </row>
    <row r="64" spans="1:15" s="106" customFormat="1" ht="12.75" customHeight="1" x14ac:dyDescent="0.25">
      <c r="B64" s="139" t="s">
        <v>1037</v>
      </c>
      <c r="C64" s="126"/>
      <c r="D64" s="999"/>
      <c r="E64" s="137"/>
      <c r="F64" s="113"/>
      <c r="G64" s="138"/>
      <c r="H64" s="137"/>
      <c r="I64" s="1002"/>
      <c r="J64" s="120"/>
    </row>
    <row r="65" spans="1:15" s="106" customFormat="1" ht="12.75" customHeight="1" x14ac:dyDescent="0.25">
      <c r="B65" s="139" t="s">
        <v>1025</v>
      </c>
      <c r="C65" s="126"/>
      <c r="D65" s="999"/>
      <c r="E65" s="137"/>
      <c r="F65" s="113"/>
      <c r="G65" s="138"/>
      <c r="H65" s="137"/>
      <c r="I65" s="1002"/>
      <c r="J65" s="120"/>
    </row>
    <row r="66" spans="1:15" s="106" customFormat="1" ht="12.75" customHeight="1" x14ac:dyDescent="0.25">
      <c r="B66" s="127" t="s">
        <v>1038</v>
      </c>
      <c r="C66" s="126"/>
      <c r="D66" s="999"/>
      <c r="E66" s="137"/>
      <c r="F66" s="113"/>
      <c r="G66" s="138"/>
      <c r="H66" s="137"/>
      <c r="I66" s="1002"/>
      <c r="J66" s="120"/>
    </row>
    <row r="67" spans="1:15" s="106" customFormat="1" ht="9" customHeight="1" x14ac:dyDescent="0.25">
      <c r="A67" s="1001"/>
      <c r="B67" s="318"/>
      <c r="C67" s="126"/>
      <c r="D67" s="999"/>
      <c r="E67" s="137"/>
      <c r="F67" s="113"/>
      <c r="G67" s="138"/>
      <c r="H67" s="137"/>
      <c r="I67" s="1002"/>
      <c r="J67" s="120"/>
    </row>
    <row r="68" spans="1:15" s="106" customFormat="1" ht="7.5" customHeight="1" x14ac:dyDescent="0.25">
      <c r="A68" s="1001"/>
      <c r="B68" s="127"/>
      <c r="C68" s="126"/>
      <c r="D68" s="999"/>
      <c r="E68" s="137"/>
      <c r="F68" s="113"/>
      <c r="G68" s="138"/>
      <c r="H68" s="137"/>
      <c r="I68" s="1002"/>
      <c r="J68" s="120"/>
    </row>
    <row r="69" spans="1:15" s="106" customFormat="1" ht="14.25" customHeight="1" x14ac:dyDescent="0.25">
      <c r="A69" s="125">
        <v>3.117</v>
      </c>
      <c r="B69" s="104" t="s">
        <v>1055</v>
      </c>
      <c r="C69" s="999"/>
      <c r="D69" s="999"/>
      <c r="E69" s="1003"/>
      <c r="F69" s="1003"/>
      <c r="G69" s="1003"/>
      <c r="H69" s="1003"/>
      <c r="I69" s="1343" t="s">
        <v>1052</v>
      </c>
      <c r="J69" s="1343"/>
    </row>
    <row r="70" spans="1:15" s="102" customFormat="1" ht="14.25" customHeight="1" x14ac:dyDescent="0.25">
      <c r="A70" s="1000"/>
      <c r="B70" s="819" t="s">
        <v>1056</v>
      </c>
      <c r="C70" s="1005"/>
      <c r="D70" s="1005"/>
      <c r="E70" s="905"/>
      <c r="F70" s="905"/>
      <c r="G70" s="905"/>
      <c r="H70" s="905"/>
      <c r="I70" s="1374" t="s">
        <v>1054</v>
      </c>
      <c r="J70" s="1374"/>
      <c r="K70" s="1002"/>
      <c r="L70" s="105"/>
    </row>
    <row r="71" spans="1:15" s="106" customFormat="1" ht="14.25" customHeight="1" x14ac:dyDescent="0.25">
      <c r="A71" s="1001"/>
      <c r="C71" s="905"/>
      <c r="D71" s="905"/>
      <c r="F71" s="905"/>
      <c r="G71" s="905"/>
      <c r="H71" s="905" t="s">
        <v>1022</v>
      </c>
      <c r="I71" s="1369"/>
      <c r="J71" s="1370"/>
      <c r="K71" s="1002"/>
      <c r="M71" s="108"/>
      <c r="N71" s="115"/>
      <c r="O71" s="115"/>
    </row>
    <row r="72" spans="1:15" s="106" customFormat="1" ht="12.75" customHeight="1" x14ac:dyDescent="0.25">
      <c r="A72" s="1001"/>
      <c r="B72" s="117" t="s">
        <v>736</v>
      </c>
      <c r="C72" s="905"/>
      <c r="D72" s="905"/>
      <c r="F72" s="905"/>
      <c r="G72" s="905"/>
      <c r="H72" s="905" t="s">
        <v>1023</v>
      </c>
      <c r="I72" s="1369"/>
      <c r="J72" s="1370"/>
      <c r="K72" s="1002"/>
      <c r="L72" s="118">
        <f>I71+I72</f>
        <v>0</v>
      </c>
      <c r="M72" s="108"/>
      <c r="N72" s="115"/>
      <c r="O72" s="115"/>
    </row>
    <row r="73" spans="1:15" s="106" customFormat="1" ht="12.75" customHeight="1" x14ac:dyDescent="0.25">
      <c r="B73" s="139" t="s">
        <v>1037</v>
      </c>
      <c r="C73" s="126"/>
      <c r="D73" s="999"/>
      <c r="E73" s="137"/>
      <c r="F73" s="113"/>
      <c r="G73" s="138"/>
      <c r="H73" s="137"/>
      <c r="I73" s="1002"/>
      <c r="J73" s="120"/>
    </row>
    <row r="74" spans="1:15" s="106" customFormat="1" ht="12.75" customHeight="1" x14ac:dyDescent="0.25">
      <c r="B74" s="139" t="s">
        <v>1025</v>
      </c>
      <c r="C74" s="126"/>
      <c r="D74" s="999"/>
      <c r="E74" s="137"/>
      <c r="F74" s="113"/>
      <c r="G74" s="138"/>
      <c r="H74" s="137"/>
      <c r="I74" s="1002"/>
      <c r="J74" s="120"/>
    </row>
    <row r="75" spans="1:15" s="106" customFormat="1" ht="12.75" customHeight="1" x14ac:dyDescent="0.25">
      <c r="B75" s="127" t="s">
        <v>1038</v>
      </c>
      <c r="C75" s="126"/>
      <c r="D75" s="999"/>
      <c r="E75" s="137"/>
      <c r="F75" s="113"/>
      <c r="G75" s="138"/>
      <c r="H75" s="137"/>
      <c r="I75" s="1002"/>
      <c r="J75" s="120"/>
    </row>
    <row r="76" spans="1:15" ht="8.25" customHeight="1" x14ac:dyDescent="0.2"/>
  </sheetData>
  <mergeCells count="29">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39:J39"/>
    <mergeCell ref="I26:J26"/>
    <mergeCell ref="I72:J72"/>
    <mergeCell ref="I60:J60"/>
    <mergeCell ref="I61:J61"/>
    <mergeCell ref="I62:J62"/>
    <mergeCell ref="I63:J63"/>
    <mergeCell ref="I69:J69"/>
    <mergeCell ref="I71:J71"/>
    <mergeCell ref="I27:J27"/>
    <mergeCell ref="I28:J28"/>
    <mergeCell ref="I29:J29"/>
    <mergeCell ref="I48:J48"/>
    <mergeCell ref="I36:J36"/>
    <mergeCell ref="I46:J46"/>
  </mergeCells>
  <phoneticPr fontId="3" type="noConversion"/>
  <printOptions horizontalCentered="1"/>
  <pageMargins left="0.5" right="0.5" top="0.5" bottom="0.5" header="0.4" footer="0.5"/>
  <pageSetup scale="79" orientation="portrait" r:id="rId1"/>
  <headerFooter alignWithMargins="0">
    <oddFooter>&amp;L&amp;8DWM/UST - Claim 8/1/2020&amp;R&amp;8(See also 2020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17"/>
    <pageSetUpPr fitToPage="1"/>
  </sheetPr>
  <dimension ref="A1:P89"/>
  <sheetViews>
    <sheetView view="pageBreakPreview" topLeftCell="A49" zoomScaleNormal="100" zoomScaleSheetLayoutView="100" workbookViewId="0">
      <selection activeCell="E79" sqref="E79"/>
    </sheetView>
  </sheetViews>
  <sheetFormatPr defaultRowHeight="12.75" x14ac:dyDescent="0.2"/>
  <cols>
    <col min="1" max="1" width="10.42578125" style="3" customWidth="1"/>
    <col min="2" max="2" width="13.28515625" style="3" customWidth="1"/>
    <col min="3" max="3" width="12" style="3" customWidth="1"/>
    <col min="4" max="4" width="11.28515625" style="3" customWidth="1"/>
    <col min="5" max="5" width="12.28515625" style="3" customWidth="1"/>
    <col min="6" max="6" width="13" style="3" customWidth="1"/>
    <col min="7" max="7" width="10.5703125" style="3" customWidth="1"/>
    <col min="8" max="8" width="14.42578125" style="3" customWidth="1"/>
    <col min="9" max="9" width="13.7109375" style="3" customWidth="1"/>
    <col min="10" max="10" width="14.5703125" style="3" customWidth="1"/>
    <col min="11" max="11" width="2.7109375" style="3" customWidth="1"/>
    <col min="12" max="12" width="2.42578125" style="3" bestFit="1" customWidth="1"/>
    <col min="13" max="13" width="9" style="3" customWidth="1"/>
  </cols>
  <sheetData>
    <row r="1" spans="1:13" s="145" customFormat="1" x14ac:dyDescent="0.2">
      <c r="A1" s="243" t="s">
        <v>793</v>
      </c>
      <c r="B1" s="1154" t="str">
        <f>IF('Cost Summary Forms'!J1&gt;0,'Cost Summary Forms'!J1,"")</f>
        <v/>
      </c>
      <c r="C1" s="146" t="s">
        <v>2</v>
      </c>
      <c r="D1" s="1151"/>
      <c r="E1" s="153"/>
      <c r="F1" s="797" t="str">
        <f>IF('Cost Summary Forms'!E3&gt;0,'Cost Summary Forms'!E3,"")</f>
        <v/>
      </c>
      <c r="G1" s="153"/>
      <c r="H1" s="153"/>
      <c r="I1" s="153"/>
      <c r="J1" s="146" t="s">
        <v>794</v>
      </c>
      <c r="K1" s="147"/>
      <c r="L1" s="148" t="s">
        <v>795</v>
      </c>
      <c r="M1" s="149"/>
    </row>
    <row r="2" spans="1:13" s="145" customFormat="1" ht="24.75" customHeight="1" x14ac:dyDescent="0.25">
      <c r="A2" s="97" t="s">
        <v>1057</v>
      </c>
      <c r="B2" s="98"/>
      <c r="C2" s="98"/>
      <c r="D2" s="98"/>
      <c r="E2" s="98"/>
      <c r="F2" s="150"/>
      <c r="G2" s="150"/>
      <c r="H2" s="150"/>
      <c r="I2" s="150"/>
      <c r="J2" s="150"/>
      <c r="K2" s="244"/>
      <c r="L2" s="98"/>
    </row>
    <row r="3" spans="1:13" ht="10.5" customHeight="1" x14ac:dyDescent="0.2">
      <c r="A3" s="1"/>
      <c r="B3" s="1"/>
      <c r="C3" s="1"/>
      <c r="D3" s="1"/>
      <c r="E3" s="1"/>
      <c r="F3" s="1"/>
      <c r="G3" s="1"/>
      <c r="H3" s="1"/>
      <c r="I3" s="1"/>
      <c r="J3" s="1"/>
      <c r="K3" s="1"/>
      <c r="L3" s="1"/>
      <c r="M3" s="1"/>
    </row>
    <row r="4" spans="1:13" ht="14.25" x14ac:dyDescent="0.2">
      <c r="A4" s="266" t="s">
        <v>1058</v>
      </c>
      <c r="B4" s="1"/>
      <c r="C4" s="1"/>
      <c r="D4" s="1"/>
      <c r="E4" s="1"/>
      <c r="F4" s="1"/>
      <c r="G4" s="1"/>
      <c r="H4" s="1"/>
      <c r="I4" s="1"/>
      <c r="J4" s="1"/>
      <c r="K4" s="1"/>
      <c r="L4" s="1"/>
      <c r="M4" s="1"/>
    </row>
    <row r="5" spans="1:13" ht="6" customHeight="1" x14ac:dyDescent="0.2">
      <c r="A5" s="266"/>
      <c r="B5" s="1"/>
      <c r="C5" s="1"/>
      <c r="D5" s="1"/>
      <c r="E5" s="1"/>
      <c r="F5" s="1"/>
      <c r="G5" s="1"/>
      <c r="H5" s="1"/>
      <c r="I5" s="1"/>
      <c r="J5" s="1"/>
      <c r="K5" s="1"/>
      <c r="L5" s="1"/>
      <c r="M5" s="1"/>
    </row>
    <row r="6" spans="1:13" x14ac:dyDescent="0.2">
      <c r="A6" s="287"/>
      <c r="B6" s="913" t="s">
        <v>1059</v>
      </c>
      <c r="C6" s="321" t="s">
        <v>1060</v>
      </c>
      <c r="D6" s="321" t="s">
        <v>1061</v>
      </c>
      <c r="E6" s="913" t="s">
        <v>1062</v>
      </c>
      <c r="F6" s="1086" t="s">
        <v>1063</v>
      </c>
      <c r="G6" s="913" t="s">
        <v>1059</v>
      </c>
      <c r="H6" s="914" t="s">
        <v>859</v>
      </c>
      <c r="I6" s="914" t="s">
        <v>289</v>
      </c>
      <c r="J6" s="914" t="s">
        <v>912</v>
      </c>
      <c r="K6" s="1"/>
      <c r="L6" s="1"/>
      <c r="M6" s="1"/>
    </row>
    <row r="7" spans="1:13" x14ac:dyDescent="0.2">
      <c r="A7" s="321" t="s">
        <v>635</v>
      </c>
      <c r="B7" s="913" t="s">
        <v>1064</v>
      </c>
      <c r="C7" s="321" t="s">
        <v>1065</v>
      </c>
      <c r="D7" s="321" t="s">
        <v>1066</v>
      </c>
      <c r="E7" s="1086" t="s">
        <v>544</v>
      </c>
      <c r="F7" s="1086" t="s">
        <v>1067</v>
      </c>
      <c r="G7" s="913" t="s">
        <v>383</v>
      </c>
      <c r="H7" s="914" t="s">
        <v>291</v>
      </c>
      <c r="I7" s="914" t="s">
        <v>866</v>
      </c>
      <c r="J7" s="914" t="s">
        <v>915</v>
      </c>
      <c r="K7" s="1"/>
      <c r="L7" s="1"/>
      <c r="M7" s="1"/>
    </row>
    <row r="8" spans="1:13" ht="14.25" x14ac:dyDescent="0.2">
      <c r="A8" s="321" t="s">
        <v>289</v>
      </c>
      <c r="B8" s="333" t="s">
        <v>549</v>
      </c>
      <c r="C8" s="323" t="s">
        <v>550</v>
      </c>
      <c r="D8" s="333" t="s">
        <v>529</v>
      </c>
      <c r="E8" s="334" t="s">
        <v>533</v>
      </c>
      <c r="F8" s="1086" t="s">
        <v>1068</v>
      </c>
      <c r="G8" s="321" t="s">
        <v>1069</v>
      </c>
      <c r="H8" s="914" t="s">
        <v>295</v>
      </c>
      <c r="I8" s="914" t="s">
        <v>296</v>
      </c>
      <c r="J8" s="324" t="s">
        <v>745</v>
      </c>
      <c r="K8" s="1393" t="s">
        <v>1070</v>
      </c>
      <c r="L8" s="1393"/>
      <c r="M8" s="1393"/>
    </row>
    <row r="9" spans="1:13" x14ac:dyDescent="0.2">
      <c r="A9" s="1155"/>
      <c r="B9" s="1156"/>
      <c r="C9" s="1157"/>
      <c r="D9" s="1157"/>
      <c r="E9" s="1158"/>
      <c r="F9" s="1156"/>
      <c r="G9" s="1156"/>
      <c r="H9" s="1156"/>
      <c r="I9" s="1159"/>
      <c r="J9" s="1156"/>
      <c r="K9" s="1394">
        <f t="shared" ref="K9:K16" si="0">D9*E9</f>
        <v>0</v>
      </c>
      <c r="L9" s="1395"/>
      <c r="M9" s="1396"/>
    </row>
    <row r="10" spans="1:13" x14ac:dyDescent="0.2">
      <c r="A10" s="1155"/>
      <c r="B10" s="1156"/>
      <c r="C10" s="1157"/>
      <c r="D10" s="1157"/>
      <c r="E10" s="1158"/>
      <c r="F10" s="1156"/>
      <c r="G10" s="1156"/>
      <c r="H10" s="1156"/>
      <c r="I10" s="1159"/>
      <c r="J10" s="1156"/>
      <c r="K10" s="1394">
        <f t="shared" si="0"/>
        <v>0</v>
      </c>
      <c r="L10" s="1395"/>
      <c r="M10" s="1396"/>
    </row>
    <row r="11" spans="1:13" x14ac:dyDescent="0.2">
      <c r="A11" s="1155"/>
      <c r="B11" s="1156"/>
      <c r="C11" s="1157"/>
      <c r="D11" s="1157"/>
      <c r="E11" s="1158"/>
      <c r="F11" s="1156"/>
      <c r="G11" s="1156"/>
      <c r="H11" s="1156"/>
      <c r="I11" s="1159"/>
      <c r="J11" s="1156"/>
      <c r="K11" s="1394">
        <f t="shared" si="0"/>
        <v>0</v>
      </c>
      <c r="L11" s="1395"/>
      <c r="M11" s="1396"/>
    </row>
    <row r="12" spans="1:13" x14ac:dyDescent="0.2">
      <c r="A12" s="1155"/>
      <c r="B12" s="1156"/>
      <c r="C12" s="1157"/>
      <c r="D12" s="1157"/>
      <c r="E12" s="1158"/>
      <c r="F12" s="1156"/>
      <c r="G12" s="1156"/>
      <c r="H12" s="1156"/>
      <c r="I12" s="1159"/>
      <c r="J12" s="1156"/>
      <c r="K12" s="1394">
        <f t="shared" si="0"/>
        <v>0</v>
      </c>
      <c r="L12" s="1395"/>
      <c r="M12" s="1396"/>
    </row>
    <row r="13" spans="1:13" x14ac:dyDescent="0.2">
      <c r="A13" s="1155"/>
      <c r="B13" s="1156"/>
      <c r="C13" s="1157"/>
      <c r="D13" s="1157"/>
      <c r="E13" s="1158"/>
      <c r="F13" s="1156"/>
      <c r="G13" s="1156"/>
      <c r="H13" s="1156"/>
      <c r="I13" s="1159"/>
      <c r="J13" s="1156"/>
      <c r="K13" s="1394">
        <f t="shared" si="0"/>
        <v>0</v>
      </c>
      <c r="L13" s="1395"/>
      <c r="M13" s="1396"/>
    </row>
    <row r="14" spans="1:13" x14ac:dyDescent="0.2">
      <c r="A14" s="1155"/>
      <c r="B14" s="1156"/>
      <c r="C14" s="1157"/>
      <c r="D14" s="1157"/>
      <c r="E14" s="1158"/>
      <c r="F14" s="1156"/>
      <c r="G14" s="1156"/>
      <c r="H14" s="1156"/>
      <c r="I14" s="1159"/>
      <c r="J14" s="1156"/>
      <c r="K14" s="1394">
        <f t="shared" si="0"/>
        <v>0</v>
      </c>
      <c r="L14" s="1395"/>
      <c r="M14" s="1396"/>
    </row>
    <row r="15" spans="1:13" x14ac:dyDescent="0.2">
      <c r="A15" s="1155"/>
      <c r="B15" s="1156"/>
      <c r="C15" s="1157"/>
      <c r="D15" s="1157"/>
      <c r="E15" s="1158"/>
      <c r="F15" s="1156"/>
      <c r="G15" s="1156"/>
      <c r="H15" s="1156"/>
      <c r="I15" s="1159"/>
      <c r="J15" s="1156"/>
      <c r="K15" s="1394">
        <f t="shared" si="0"/>
        <v>0</v>
      </c>
      <c r="L15" s="1395"/>
      <c r="M15" s="1396"/>
    </row>
    <row r="16" spans="1:13" ht="13.5" thickBot="1" x14ac:dyDescent="0.25">
      <c r="A16" s="1155"/>
      <c r="B16" s="1156"/>
      <c r="C16" s="1157"/>
      <c r="D16" s="1157"/>
      <c r="E16" s="1158"/>
      <c r="F16" s="1156"/>
      <c r="G16" s="1156"/>
      <c r="H16" s="1156"/>
      <c r="I16" s="1159"/>
      <c r="J16" s="1156"/>
      <c r="K16" s="1394">
        <f t="shared" si="0"/>
        <v>0</v>
      </c>
      <c r="L16" s="1395"/>
      <c r="M16" s="1396"/>
    </row>
    <row r="17" spans="1:15" ht="13.5" thickBot="1" x14ac:dyDescent="0.25">
      <c r="A17" s="1"/>
      <c r="B17" s="1160"/>
      <c r="C17" s="1"/>
      <c r="D17" s="1"/>
      <c r="E17" s="1"/>
      <c r="F17" s="1"/>
      <c r="G17" s="1"/>
      <c r="H17" s="1161"/>
      <c r="I17" s="1"/>
      <c r="J17" s="325" t="s">
        <v>1071</v>
      </c>
      <c r="K17" s="1397">
        <f>SUM(K9:M16)</f>
        <v>0</v>
      </c>
      <c r="L17" s="1398"/>
      <c r="M17" s="1399"/>
    </row>
    <row r="18" spans="1:15" ht="6" customHeight="1" x14ac:dyDescent="0.2">
      <c r="A18" s="1046"/>
      <c r="B18" s="1162"/>
      <c r="C18" s="1046"/>
      <c r="D18" s="1046"/>
      <c r="E18" s="1046"/>
      <c r="F18" s="1046"/>
      <c r="G18" s="1046"/>
      <c r="H18" s="1151"/>
      <c r="I18" s="1046"/>
      <c r="J18" s="466"/>
      <c r="K18" s="467"/>
      <c r="L18" s="467"/>
      <c r="M18" s="467"/>
    </row>
    <row r="19" spans="1:15" ht="6" customHeight="1" x14ac:dyDescent="0.2">
      <c r="A19" s="1"/>
      <c r="B19" s="1160"/>
      <c r="C19" s="1"/>
      <c r="D19" s="1"/>
      <c r="E19" s="1"/>
      <c r="F19" s="1"/>
      <c r="G19" s="1"/>
      <c r="H19" s="1161"/>
      <c r="I19" s="1"/>
      <c r="J19" s="340"/>
      <c r="K19" s="341"/>
      <c r="L19" s="341"/>
      <c r="M19" s="341"/>
    </row>
    <row r="20" spans="1:15" ht="14.25" x14ac:dyDescent="0.2">
      <c r="A20" s="266" t="s">
        <v>1072</v>
      </c>
      <c r="B20" s="468"/>
      <c r="C20" s="342" t="s">
        <v>1073</v>
      </c>
      <c r="D20" s="1"/>
      <c r="E20" s="1"/>
      <c r="F20" s="1"/>
      <c r="G20" s="1"/>
      <c r="H20" s="1"/>
      <c r="I20" s="1"/>
      <c r="J20" s="1"/>
      <c r="K20" s="287"/>
      <c r="L20" s="1"/>
      <c r="M20" s="1"/>
    </row>
    <row r="21" spans="1:15" ht="8.25" customHeight="1" x14ac:dyDescent="0.2">
      <c r="A21" s="266"/>
      <c r="B21" s="1"/>
      <c r="C21" s="1"/>
      <c r="D21" s="1"/>
      <c r="E21" s="1"/>
      <c r="F21" s="1"/>
      <c r="G21" s="1"/>
      <c r="H21" s="1"/>
      <c r="I21" s="1"/>
      <c r="J21" s="1"/>
      <c r="K21" s="287"/>
      <c r="L21" s="1"/>
      <c r="M21" s="1"/>
    </row>
    <row r="22" spans="1:15" x14ac:dyDescent="0.2">
      <c r="A22" s="321" t="s">
        <v>1074</v>
      </c>
      <c r="B22" s="321" t="s">
        <v>510</v>
      </c>
      <c r="C22" s="321" t="s">
        <v>510</v>
      </c>
      <c r="D22" s="321" t="s">
        <v>1061</v>
      </c>
      <c r="E22" s="321" t="s">
        <v>1059</v>
      </c>
      <c r="F22" s="321" t="s">
        <v>1059</v>
      </c>
      <c r="G22" s="321" t="s">
        <v>1059</v>
      </c>
      <c r="H22" s="321" t="s">
        <v>1075</v>
      </c>
      <c r="I22" s="321" t="s">
        <v>522</v>
      </c>
      <c r="J22" s="1"/>
      <c r="K22" s="1"/>
      <c r="L22" s="331"/>
      <c r="M22" s="1"/>
    </row>
    <row r="23" spans="1:15" x14ac:dyDescent="0.2">
      <c r="A23" s="321" t="s">
        <v>510</v>
      </c>
      <c r="B23" s="321" t="s">
        <v>511</v>
      </c>
      <c r="C23" s="321" t="s">
        <v>1076</v>
      </c>
      <c r="D23" s="321" t="s">
        <v>1077</v>
      </c>
      <c r="E23" s="321" t="s">
        <v>525</v>
      </c>
      <c r="F23" s="321" t="s">
        <v>1078</v>
      </c>
      <c r="G23" s="913" t="s">
        <v>383</v>
      </c>
      <c r="H23" s="321" t="s">
        <v>1079</v>
      </c>
      <c r="I23" s="321" t="s">
        <v>1080</v>
      </c>
      <c r="J23" s="321" t="s">
        <v>526</v>
      </c>
      <c r="K23" s="1"/>
      <c r="L23" s="331"/>
      <c r="M23" s="1"/>
      <c r="N23" s="1"/>
    </row>
    <row r="24" spans="1:15" ht="14.25" x14ac:dyDescent="0.2">
      <c r="A24" s="321" t="s">
        <v>1081</v>
      </c>
      <c r="B24" s="321" t="s">
        <v>289</v>
      </c>
      <c r="C24" s="339" t="s">
        <v>1082</v>
      </c>
      <c r="D24" s="333" t="s">
        <v>529</v>
      </c>
      <c r="E24" s="333" t="s">
        <v>533</v>
      </c>
      <c r="F24" s="321" t="s">
        <v>1083</v>
      </c>
      <c r="G24" s="321" t="s">
        <v>1069</v>
      </c>
      <c r="H24" s="333" t="s">
        <v>1084</v>
      </c>
      <c r="I24" s="334" t="s">
        <v>1085</v>
      </c>
      <c r="J24" s="321" t="s">
        <v>294</v>
      </c>
      <c r="K24" s="1393" t="s">
        <v>1070</v>
      </c>
      <c r="L24" s="1393"/>
      <c r="M24" s="1393"/>
    </row>
    <row r="25" spans="1:15" x14ac:dyDescent="0.2">
      <c r="A25" s="824"/>
      <c r="B25" s="831"/>
      <c r="C25" s="833"/>
      <c r="D25" s="833"/>
      <c r="E25" s="834"/>
      <c r="F25" s="1081"/>
      <c r="G25" s="833"/>
      <c r="H25" s="833"/>
      <c r="I25" s="824"/>
      <c r="J25" s="1082"/>
      <c r="K25" s="1387">
        <f t="shared" ref="K25:K32" si="1">E25*D25</f>
        <v>0</v>
      </c>
      <c r="L25" s="1388"/>
      <c r="M25" s="1389"/>
      <c r="N25" s="1"/>
    </row>
    <row r="26" spans="1:15" x14ac:dyDescent="0.2">
      <c r="A26" s="824"/>
      <c r="B26" s="831"/>
      <c r="C26" s="833"/>
      <c r="D26" s="833"/>
      <c r="E26" s="834"/>
      <c r="F26" s="1081"/>
      <c r="G26" s="833"/>
      <c r="H26" s="833"/>
      <c r="I26" s="824"/>
      <c r="J26" s="1082"/>
      <c r="K26" s="1387">
        <f t="shared" si="1"/>
        <v>0</v>
      </c>
      <c r="L26" s="1388"/>
      <c r="M26" s="1389"/>
      <c r="N26" s="1"/>
    </row>
    <row r="27" spans="1:15" x14ac:dyDescent="0.2">
      <c r="A27" s="824"/>
      <c r="B27" s="831"/>
      <c r="C27" s="833"/>
      <c r="D27" s="833"/>
      <c r="E27" s="834"/>
      <c r="F27" s="1081"/>
      <c r="G27" s="833"/>
      <c r="H27" s="833"/>
      <c r="I27" s="824"/>
      <c r="J27" s="1082"/>
      <c r="K27" s="1387">
        <f t="shared" si="1"/>
        <v>0</v>
      </c>
      <c r="L27" s="1388"/>
      <c r="M27" s="1389"/>
      <c r="N27" s="1"/>
      <c r="O27" s="1"/>
    </row>
    <row r="28" spans="1:15" x14ac:dyDescent="0.2">
      <c r="A28" s="824"/>
      <c r="B28" s="831"/>
      <c r="C28" s="833"/>
      <c r="D28" s="833"/>
      <c r="E28" s="834"/>
      <c r="F28" s="1081"/>
      <c r="G28" s="833"/>
      <c r="H28" s="833"/>
      <c r="I28" s="824"/>
      <c r="J28" s="1082"/>
      <c r="K28" s="1387">
        <f t="shared" si="1"/>
        <v>0</v>
      </c>
      <c r="L28" s="1388"/>
      <c r="M28" s="1389"/>
      <c r="N28" s="1"/>
      <c r="O28" s="1"/>
    </row>
    <row r="29" spans="1:15" x14ac:dyDescent="0.2">
      <c r="A29" s="824"/>
      <c r="B29" s="831"/>
      <c r="C29" s="833"/>
      <c r="D29" s="833"/>
      <c r="E29" s="834"/>
      <c r="F29" s="1081"/>
      <c r="G29" s="833"/>
      <c r="H29" s="833"/>
      <c r="I29" s="824"/>
      <c r="J29" s="1082"/>
      <c r="K29" s="1387">
        <f t="shared" si="1"/>
        <v>0</v>
      </c>
      <c r="L29" s="1388"/>
      <c r="M29" s="1389"/>
      <c r="N29" s="1"/>
      <c r="O29" s="1"/>
    </row>
    <row r="30" spans="1:15" x14ac:dyDescent="0.2">
      <c r="A30" s="824"/>
      <c r="B30" s="831"/>
      <c r="C30" s="833"/>
      <c r="D30" s="833"/>
      <c r="E30" s="834"/>
      <c r="F30" s="1081"/>
      <c r="G30" s="833"/>
      <c r="H30" s="833"/>
      <c r="I30" s="824"/>
      <c r="J30" s="1082"/>
      <c r="K30" s="1387">
        <f t="shared" si="1"/>
        <v>0</v>
      </c>
      <c r="L30" s="1388"/>
      <c r="M30" s="1389"/>
      <c r="N30" s="1"/>
    </row>
    <row r="31" spans="1:15" x14ac:dyDescent="0.2">
      <c r="A31" s="824"/>
      <c r="B31" s="831"/>
      <c r="C31" s="833"/>
      <c r="D31" s="833"/>
      <c r="E31" s="834"/>
      <c r="F31" s="1081"/>
      <c r="G31" s="833"/>
      <c r="H31" s="833"/>
      <c r="I31" s="824"/>
      <c r="J31" s="1082"/>
      <c r="K31" s="1387">
        <f t="shared" si="1"/>
        <v>0</v>
      </c>
      <c r="L31" s="1388"/>
      <c r="M31" s="1389"/>
      <c r="N31" s="1"/>
      <c r="O31" s="1"/>
    </row>
    <row r="32" spans="1:15" ht="13.5" thickBot="1" x14ac:dyDescent="0.25">
      <c r="A32" s="824"/>
      <c r="B32" s="831"/>
      <c r="C32" s="833"/>
      <c r="D32" s="833"/>
      <c r="E32" s="834"/>
      <c r="F32" s="1081"/>
      <c r="G32" s="833"/>
      <c r="H32" s="833"/>
      <c r="I32" s="824"/>
      <c r="J32" s="1082"/>
      <c r="K32" s="1390">
        <f t="shared" si="1"/>
        <v>0</v>
      </c>
      <c r="L32" s="1391"/>
      <c r="M32" s="1392"/>
      <c r="N32" s="1"/>
      <c r="O32" s="1"/>
    </row>
    <row r="33" spans="1:15" ht="13.5" thickBot="1" x14ac:dyDescent="0.25">
      <c r="A33" s="1"/>
      <c r="B33" s="330"/>
      <c r="C33" s="1"/>
      <c r="D33" s="1"/>
      <c r="E33" s="1"/>
      <c r="F33" s="1"/>
      <c r="G33" s="1"/>
      <c r="H33" s="335"/>
      <c r="I33" s="325" t="s">
        <v>1086</v>
      </c>
      <c r="J33" s="343" t="str">
        <f>"Task "&amp;B20</f>
        <v xml:space="preserve">Task </v>
      </c>
      <c r="K33" s="1384"/>
      <c r="L33" s="1385"/>
      <c r="M33" s="1386"/>
      <c r="N33" s="1"/>
    </row>
    <row r="34" spans="1:15" ht="6" customHeight="1" x14ac:dyDescent="0.2">
      <c r="A34" s="1046"/>
      <c r="B34" s="1162"/>
      <c r="C34" s="1046"/>
      <c r="D34" s="1046"/>
      <c r="E34" s="1046"/>
      <c r="F34" s="1046"/>
      <c r="G34" s="1046"/>
      <c r="H34" s="1151"/>
      <c r="I34" s="1046"/>
      <c r="J34" s="466"/>
      <c r="K34" s="467"/>
      <c r="L34" s="467"/>
      <c r="M34" s="467"/>
    </row>
    <row r="35" spans="1:15" ht="6" customHeight="1" x14ac:dyDescent="0.2">
      <c r="A35" s="1"/>
      <c r="B35" s="330"/>
      <c r="C35" s="1"/>
      <c r="D35" s="1"/>
      <c r="E35" s="1"/>
      <c r="F35" s="1"/>
      <c r="G35" s="1"/>
      <c r="H35" s="335"/>
      <c r="I35" s="340"/>
      <c r="J35" s="344"/>
      <c r="K35" s="1047"/>
      <c r="L35" s="1047"/>
      <c r="M35" s="1047"/>
      <c r="N35" s="1"/>
    </row>
    <row r="36" spans="1:15" ht="14.25" x14ac:dyDescent="0.2">
      <c r="A36" s="266" t="s">
        <v>1072</v>
      </c>
      <c r="B36" s="468"/>
      <c r="C36" s="342" t="s">
        <v>1073</v>
      </c>
      <c r="D36" s="1"/>
      <c r="E36" s="1"/>
      <c r="F36" s="1"/>
      <c r="G36" s="1"/>
      <c r="H36" s="1"/>
      <c r="I36" s="1"/>
      <c r="J36" s="1"/>
      <c r="K36" s="287"/>
      <c r="L36" s="1"/>
      <c r="M36" s="1"/>
    </row>
    <row r="37" spans="1:15" ht="8.25" customHeight="1" x14ac:dyDescent="0.2">
      <c r="A37" s="266"/>
      <c r="B37" s="1"/>
      <c r="C37" s="1"/>
      <c r="D37" s="1"/>
      <c r="E37" s="1"/>
      <c r="F37" s="1"/>
      <c r="G37" s="1"/>
      <c r="H37" s="1"/>
      <c r="I37" s="1"/>
      <c r="J37" s="1"/>
      <c r="K37" s="287"/>
      <c r="L37" s="1"/>
      <c r="M37" s="1"/>
    </row>
    <row r="38" spans="1:15" x14ac:dyDescent="0.2">
      <c r="A38" s="321" t="s">
        <v>1074</v>
      </c>
      <c r="B38" s="321" t="s">
        <v>510</v>
      </c>
      <c r="C38" s="321" t="s">
        <v>510</v>
      </c>
      <c r="D38" s="321" t="s">
        <v>1061</v>
      </c>
      <c r="E38" s="321" t="s">
        <v>1059</v>
      </c>
      <c r="F38" s="321" t="s">
        <v>1059</v>
      </c>
      <c r="G38" s="321" t="s">
        <v>1059</v>
      </c>
      <c r="H38" s="321" t="s">
        <v>1075</v>
      </c>
      <c r="I38" s="321" t="s">
        <v>522</v>
      </c>
      <c r="J38" s="1"/>
      <c r="K38" s="1"/>
      <c r="L38" s="331"/>
      <c r="M38" s="1"/>
    </row>
    <row r="39" spans="1:15" x14ac:dyDescent="0.2">
      <c r="A39" s="321" t="s">
        <v>510</v>
      </c>
      <c r="B39" s="321" t="s">
        <v>511</v>
      </c>
      <c r="C39" s="321" t="s">
        <v>1076</v>
      </c>
      <c r="D39" s="321" t="s">
        <v>1077</v>
      </c>
      <c r="E39" s="321" t="s">
        <v>525</v>
      </c>
      <c r="F39" s="321" t="s">
        <v>1078</v>
      </c>
      <c r="G39" s="913" t="s">
        <v>383</v>
      </c>
      <c r="H39" s="321" t="s">
        <v>1079</v>
      </c>
      <c r="I39" s="321" t="s">
        <v>1080</v>
      </c>
      <c r="J39" s="321" t="s">
        <v>526</v>
      </c>
      <c r="K39" s="1"/>
      <c r="L39" s="331"/>
      <c r="M39" s="1"/>
      <c r="N39" s="1"/>
    </row>
    <row r="40" spans="1:15" ht="14.25" x14ac:dyDescent="0.2">
      <c r="A40" s="321" t="s">
        <v>1081</v>
      </c>
      <c r="B40" s="321" t="s">
        <v>289</v>
      </c>
      <c r="C40" s="339" t="s">
        <v>1082</v>
      </c>
      <c r="D40" s="333" t="s">
        <v>529</v>
      </c>
      <c r="E40" s="333" t="s">
        <v>533</v>
      </c>
      <c r="F40" s="321" t="s">
        <v>1083</v>
      </c>
      <c r="G40" s="321" t="s">
        <v>1069</v>
      </c>
      <c r="H40" s="333" t="s">
        <v>1084</v>
      </c>
      <c r="I40" s="334" t="s">
        <v>1085</v>
      </c>
      <c r="J40" s="321" t="s">
        <v>294</v>
      </c>
      <c r="K40" s="1393" t="s">
        <v>1070</v>
      </c>
      <c r="L40" s="1393"/>
      <c r="M40" s="1393"/>
    </row>
    <row r="41" spans="1:15" x14ac:dyDescent="0.2">
      <c r="A41" s="824"/>
      <c r="B41" s="831"/>
      <c r="C41" s="833"/>
      <c r="D41" s="833"/>
      <c r="E41" s="834"/>
      <c r="F41" s="1081"/>
      <c r="G41" s="833"/>
      <c r="H41" s="833"/>
      <c r="I41" s="824"/>
      <c r="J41" s="1082"/>
      <c r="K41" s="1387">
        <f t="shared" ref="K41:K48" si="2">E41*D41</f>
        <v>0</v>
      </c>
      <c r="L41" s="1388"/>
      <c r="M41" s="1389"/>
      <c r="N41" s="1"/>
    </row>
    <row r="42" spans="1:15" x14ac:dyDescent="0.2">
      <c r="A42" s="824"/>
      <c r="B42" s="831"/>
      <c r="C42" s="833"/>
      <c r="D42" s="833"/>
      <c r="E42" s="834"/>
      <c r="F42" s="1081"/>
      <c r="G42" s="833"/>
      <c r="H42" s="833"/>
      <c r="I42" s="824"/>
      <c r="J42" s="1082"/>
      <c r="K42" s="1387">
        <f t="shared" si="2"/>
        <v>0</v>
      </c>
      <c r="L42" s="1388"/>
      <c r="M42" s="1389"/>
      <c r="N42" s="1"/>
      <c r="O42" s="1"/>
    </row>
    <row r="43" spans="1:15" x14ac:dyDescent="0.2">
      <c r="A43" s="824"/>
      <c r="B43" s="831"/>
      <c r="C43" s="833"/>
      <c r="D43" s="833"/>
      <c r="E43" s="834"/>
      <c r="F43" s="1081"/>
      <c r="G43" s="833"/>
      <c r="H43" s="833"/>
      <c r="I43" s="824"/>
      <c r="J43" s="1082"/>
      <c r="K43" s="1387">
        <f t="shared" si="2"/>
        <v>0</v>
      </c>
      <c r="L43" s="1388"/>
      <c r="M43" s="1389"/>
      <c r="N43" s="1"/>
      <c r="O43" s="1"/>
    </row>
    <row r="44" spans="1:15" x14ac:dyDescent="0.2">
      <c r="A44" s="824"/>
      <c r="B44" s="831"/>
      <c r="C44" s="833"/>
      <c r="D44" s="833"/>
      <c r="E44" s="834"/>
      <c r="F44" s="1081"/>
      <c r="G44" s="833"/>
      <c r="H44" s="833"/>
      <c r="I44" s="824"/>
      <c r="J44" s="1082"/>
      <c r="K44" s="1387">
        <f t="shared" si="2"/>
        <v>0</v>
      </c>
      <c r="L44" s="1388"/>
      <c r="M44" s="1389"/>
      <c r="N44" s="1"/>
      <c r="O44" s="1"/>
    </row>
    <row r="45" spans="1:15" x14ac:dyDescent="0.2">
      <c r="A45" s="824"/>
      <c r="B45" s="831"/>
      <c r="C45" s="833"/>
      <c r="D45" s="833"/>
      <c r="E45" s="834"/>
      <c r="F45" s="1081"/>
      <c r="G45" s="833"/>
      <c r="H45" s="833"/>
      <c r="I45" s="824"/>
      <c r="J45" s="1082"/>
      <c r="K45" s="1387">
        <f t="shared" si="2"/>
        <v>0</v>
      </c>
      <c r="L45" s="1388"/>
      <c r="M45" s="1389"/>
      <c r="N45" s="1"/>
    </row>
    <row r="46" spans="1:15" x14ac:dyDescent="0.2">
      <c r="A46" s="824"/>
      <c r="B46" s="831"/>
      <c r="C46" s="833"/>
      <c r="D46" s="833"/>
      <c r="E46" s="834"/>
      <c r="F46" s="1081"/>
      <c r="G46" s="833"/>
      <c r="H46" s="833"/>
      <c r="I46" s="824"/>
      <c r="J46" s="1082"/>
      <c r="K46" s="1387">
        <f t="shared" si="2"/>
        <v>0</v>
      </c>
      <c r="L46" s="1388"/>
      <c r="M46" s="1389"/>
      <c r="N46" s="1"/>
      <c r="O46" s="1"/>
    </row>
    <row r="47" spans="1:15" x14ac:dyDescent="0.2">
      <c r="A47" s="824"/>
      <c r="B47" s="831"/>
      <c r="C47" s="833"/>
      <c r="D47" s="833"/>
      <c r="E47" s="834"/>
      <c r="F47" s="1081"/>
      <c r="G47" s="833"/>
      <c r="H47" s="833"/>
      <c r="I47" s="824"/>
      <c r="J47" s="1082"/>
      <c r="K47" s="1387">
        <f t="shared" si="2"/>
        <v>0</v>
      </c>
      <c r="L47" s="1388"/>
      <c r="M47" s="1389"/>
      <c r="N47" s="1"/>
      <c r="O47" s="1"/>
    </row>
    <row r="48" spans="1:15" ht="13.5" thickBot="1" x14ac:dyDescent="0.25">
      <c r="A48" s="824"/>
      <c r="B48" s="831"/>
      <c r="C48" s="833"/>
      <c r="D48" s="833"/>
      <c r="E48" s="834"/>
      <c r="F48" s="1081"/>
      <c r="G48" s="833"/>
      <c r="H48" s="833"/>
      <c r="I48" s="824"/>
      <c r="J48" s="1082"/>
      <c r="K48" s="1390">
        <f t="shared" si="2"/>
        <v>0</v>
      </c>
      <c r="L48" s="1391"/>
      <c r="M48" s="1392"/>
      <c r="N48" s="1"/>
      <c r="O48" s="1"/>
    </row>
    <row r="49" spans="1:15" ht="13.5" thickBot="1" x14ac:dyDescent="0.25">
      <c r="A49" s="1"/>
      <c r="B49" s="330"/>
      <c r="C49" s="1"/>
      <c r="D49" s="1"/>
      <c r="E49" s="1"/>
      <c r="F49" s="1"/>
      <c r="G49" s="1"/>
      <c r="H49" s="335"/>
      <c r="I49" s="325" t="s">
        <v>1086</v>
      </c>
      <c r="J49" s="343" t="str">
        <f>"Task "&amp;B36</f>
        <v xml:space="preserve">Task </v>
      </c>
      <c r="K49" s="1384"/>
      <c r="L49" s="1385"/>
      <c r="M49" s="1386"/>
      <c r="N49" s="1"/>
    </row>
    <row r="50" spans="1:15" ht="6" customHeight="1" x14ac:dyDescent="0.2">
      <c r="A50" s="1046"/>
      <c r="B50" s="1162"/>
      <c r="C50" s="1046"/>
      <c r="D50" s="1046"/>
      <c r="E50" s="1046"/>
      <c r="F50" s="1046"/>
      <c r="G50" s="1046"/>
      <c r="H50" s="1151"/>
      <c r="I50" s="1046"/>
      <c r="J50" s="466"/>
      <c r="K50" s="467"/>
      <c r="L50" s="467"/>
      <c r="M50" s="467"/>
    </row>
    <row r="51" spans="1:15" ht="6" customHeight="1" x14ac:dyDescent="0.2">
      <c r="A51" s="1"/>
      <c r="B51" s="330"/>
      <c r="C51" s="1"/>
      <c r="D51" s="1"/>
      <c r="E51" s="1"/>
      <c r="F51" s="1"/>
      <c r="G51" s="1"/>
      <c r="H51" s="335"/>
      <c r="I51" s="340"/>
      <c r="J51" s="344"/>
      <c r="K51" s="1047"/>
      <c r="L51" s="1047"/>
      <c r="M51" s="1047"/>
      <c r="N51" s="1"/>
    </row>
    <row r="52" spans="1:15" ht="14.25" x14ac:dyDescent="0.2">
      <c r="A52" s="266" t="s">
        <v>1072</v>
      </c>
      <c r="B52" s="468"/>
      <c r="C52" s="342" t="s">
        <v>1073</v>
      </c>
      <c r="D52" s="1"/>
      <c r="E52" s="1"/>
      <c r="F52" s="1"/>
      <c r="G52" s="1"/>
      <c r="H52" s="1"/>
      <c r="I52" s="1"/>
      <c r="J52" s="1"/>
      <c r="K52" s="287"/>
      <c r="L52" s="1"/>
      <c r="M52" s="1"/>
    </row>
    <row r="53" spans="1:15" ht="8.25" customHeight="1" x14ac:dyDescent="0.2">
      <c r="A53" s="266"/>
      <c r="B53" s="1"/>
      <c r="C53" s="1"/>
      <c r="D53" s="1"/>
      <c r="E53" s="1"/>
      <c r="F53" s="1"/>
      <c r="G53" s="1"/>
      <c r="H53" s="1"/>
      <c r="I53" s="1"/>
      <c r="J53" s="1"/>
      <c r="K53" s="287"/>
      <c r="L53" s="1"/>
      <c r="M53" s="1"/>
    </row>
    <row r="54" spans="1:15" x14ac:dyDescent="0.2">
      <c r="A54" s="321" t="s">
        <v>1074</v>
      </c>
      <c r="B54" s="321" t="s">
        <v>510</v>
      </c>
      <c r="C54" s="321" t="s">
        <v>510</v>
      </c>
      <c r="D54" s="321" t="s">
        <v>1061</v>
      </c>
      <c r="E54" s="321" t="s">
        <v>1059</v>
      </c>
      <c r="F54" s="321" t="s">
        <v>1059</v>
      </c>
      <c r="G54" s="321" t="s">
        <v>1059</v>
      </c>
      <c r="H54" s="321" t="s">
        <v>1075</v>
      </c>
      <c r="I54" s="321" t="s">
        <v>522</v>
      </c>
      <c r="J54" s="1"/>
      <c r="K54" s="1"/>
      <c r="L54" s="331"/>
      <c r="M54" s="1"/>
    </row>
    <row r="55" spans="1:15" x14ac:dyDescent="0.2">
      <c r="A55" s="321" t="s">
        <v>510</v>
      </c>
      <c r="B55" s="321" t="s">
        <v>511</v>
      </c>
      <c r="C55" s="321" t="s">
        <v>1076</v>
      </c>
      <c r="D55" s="321" t="s">
        <v>1077</v>
      </c>
      <c r="E55" s="321" t="s">
        <v>525</v>
      </c>
      <c r="F55" s="321" t="s">
        <v>1078</v>
      </c>
      <c r="G55" s="913" t="s">
        <v>383</v>
      </c>
      <c r="H55" s="321" t="s">
        <v>1079</v>
      </c>
      <c r="I55" s="321" t="s">
        <v>1080</v>
      </c>
      <c r="J55" s="321" t="s">
        <v>526</v>
      </c>
      <c r="K55" s="1"/>
      <c r="L55" s="331"/>
      <c r="M55" s="1"/>
      <c r="N55" s="1"/>
    </row>
    <row r="56" spans="1:15" ht="14.25" x14ac:dyDescent="0.2">
      <c r="A56" s="321" t="s">
        <v>1081</v>
      </c>
      <c r="B56" s="321" t="s">
        <v>289</v>
      </c>
      <c r="C56" s="339" t="s">
        <v>1082</v>
      </c>
      <c r="D56" s="333" t="s">
        <v>529</v>
      </c>
      <c r="E56" s="333" t="s">
        <v>533</v>
      </c>
      <c r="F56" s="321" t="s">
        <v>1083</v>
      </c>
      <c r="G56" s="321" t="s">
        <v>1069</v>
      </c>
      <c r="H56" s="333" t="s">
        <v>1084</v>
      </c>
      <c r="I56" s="334" t="s">
        <v>1085</v>
      </c>
      <c r="J56" s="321" t="s">
        <v>294</v>
      </c>
      <c r="K56" s="1393" t="s">
        <v>1070</v>
      </c>
      <c r="L56" s="1393"/>
      <c r="M56" s="1393"/>
    </row>
    <row r="57" spans="1:15" x14ac:dyDescent="0.2">
      <c r="A57" s="824"/>
      <c r="B57" s="831"/>
      <c r="C57" s="833"/>
      <c r="D57" s="833"/>
      <c r="E57" s="834"/>
      <c r="F57" s="1081"/>
      <c r="G57" s="833"/>
      <c r="H57" s="833"/>
      <c r="I57" s="824"/>
      <c r="J57" s="1082"/>
      <c r="K57" s="1387">
        <f t="shared" ref="K57:K64" si="3">E57*D57</f>
        <v>0</v>
      </c>
      <c r="L57" s="1388"/>
      <c r="M57" s="1389"/>
      <c r="N57" s="1"/>
    </row>
    <row r="58" spans="1:15" x14ac:dyDescent="0.2">
      <c r="A58" s="824"/>
      <c r="B58" s="831"/>
      <c r="C58" s="833"/>
      <c r="D58" s="833"/>
      <c r="E58" s="834"/>
      <c r="F58" s="1081"/>
      <c r="G58" s="833"/>
      <c r="H58" s="833"/>
      <c r="I58" s="824"/>
      <c r="J58" s="1082"/>
      <c r="K58" s="1387">
        <f t="shared" si="3"/>
        <v>0</v>
      </c>
      <c r="L58" s="1388"/>
      <c r="M58" s="1389"/>
      <c r="N58" s="1"/>
      <c r="O58" s="1"/>
    </row>
    <row r="59" spans="1:15" x14ac:dyDescent="0.2">
      <c r="A59" s="824"/>
      <c r="B59" s="831"/>
      <c r="C59" s="833"/>
      <c r="D59" s="833"/>
      <c r="E59" s="834"/>
      <c r="F59" s="1081"/>
      <c r="G59" s="833"/>
      <c r="H59" s="833"/>
      <c r="I59" s="824"/>
      <c r="J59" s="1082"/>
      <c r="K59" s="1387">
        <f t="shared" si="3"/>
        <v>0</v>
      </c>
      <c r="L59" s="1388"/>
      <c r="M59" s="1389"/>
      <c r="N59" s="1"/>
      <c r="O59" s="1"/>
    </row>
    <row r="60" spans="1:15" x14ac:dyDescent="0.2">
      <c r="A60" s="824"/>
      <c r="B60" s="831"/>
      <c r="C60" s="833"/>
      <c r="D60" s="833"/>
      <c r="E60" s="834"/>
      <c r="F60" s="1081"/>
      <c r="G60" s="833"/>
      <c r="H60" s="833"/>
      <c r="I60" s="824"/>
      <c r="J60" s="1082"/>
      <c r="K60" s="1387">
        <f t="shared" si="3"/>
        <v>0</v>
      </c>
      <c r="L60" s="1388"/>
      <c r="M60" s="1389"/>
      <c r="N60" s="1"/>
      <c r="O60" s="1"/>
    </row>
    <row r="61" spans="1:15" x14ac:dyDescent="0.2">
      <c r="A61" s="824"/>
      <c r="B61" s="831"/>
      <c r="C61" s="833"/>
      <c r="D61" s="833"/>
      <c r="E61" s="834"/>
      <c r="F61" s="1081"/>
      <c r="G61" s="833"/>
      <c r="H61" s="833"/>
      <c r="I61" s="824"/>
      <c r="J61" s="1082"/>
      <c r="K61" s="1387">
        <f t="shared" si="3"/>
        <v>0</v>
      </c>
      <c r="L61" s="1388"/>
      <c r="M61" s="1389"/>
      <c r="N61" s="1"/>
    </row>
    <row r="62" spans="1:15" x14ac:dyDescent="0.2">
      <c r="A62" s="824"/>
      <c r="B62" s="831"/>
      <c r="C62" s="833"/>
      <c r="D62" s="833"/>
      <c r="E62" s="834"/>
      <c r="F62" s="1081"/>
      <c r="G62" s="833"/>
      <c r="H62" s="833"/>
      <c r="I62" s="824"/>
      <c r="J62" s="1082"/>
      <c r="K62" s="1387">
        <f t="shared" si="3"/>
        <v>0</v>
      </c>
      <c r="L62" s="1388"/>
      <c r="M62" s="1389"/>
      <c r="N62" s="1"/>
      <c r="O62" s="1"/>
    </row>
    <row r="63" spans="1:15" x14ac:dyDescent="0.2">
      <c r="A63" s="824"/>
      <c r="B63" s="831"/>
      <c r="C63" s="833"/>
      <c r="D63" s="833"/>
      <c r="E63" s="834"/>
      <c r="F63" s="1081"/>
      <c r="G63" s="833"/>
      <c r="H63" s="833"/>
      <c r="I63" s="824"/>
      <c r="J63" s="1082"/>
      <c r="K63" s="1387">
        <f t="shared" si="3"/>
        <v>0</v>
      </c>
      <c r="L63" s="1388"/>
      <c r="M63" s="1389"/>
      <c r="N63" s="1"/>
      <c r="O63" s="1"/>
    </row>
    <row r="64" spans="1:15" ht="13.5" thickBot="1" x14ac:dyDescent="0.25">
      <c r="A64" s="824"/>
      <c r="B64" s="831"/>
      <c r="C64" s="833"/>
      <c r="D64" s="833"/>
      <c r="E64" s="834"/>
      <c r="F64" s="1081"/>
      <c r="G64" s="833"/>
      <c r="H64" s="833"/>
      <c r="I64" s="824"/>
      <c r="J64" s="1082"/>
      <c r="K64" s="1390">
        <f t="shared" si="3"/>
        <v>0</v>
      </c>
      <c r="L64" s="1391"/>
      <c r="M64" s="1392"/>
      <c r="N64" s="1"/>
      <c r="O64" s="1"/>
    </row>
    <row r="65" spans="1:15" ht="13.5" thickBot="1" x14ac:dyDescent="0.25">
      <c r="A65" s="1"/>
      <c r="B65" s="330"/>
      <c r="C65" s="1"/>
      <c r="D65" s="1"/>
      <c r="E65" s="1"/>
      <c r="F65" s="1"/>
      <c r="G65" s="1"/>
      <c r="H65" s="335"/>
      <c r="I65" s="325" t="s">
        <v>1086</v>
      </c>
      <c r="J65" s="343" t="str">
        <f>"Task "&amp;B52</f>
        <v xml:space="preserve">Task </v>
      </c>
      <c r="K65" s="1384"/>
      <c r="L65" s="1385"/>
      <c r="M65" s="1386"/>
      <c r="N65" s="1"/>
    </row>
    <row r="66" spans="1:15" ht="6" customHeight="1" x14ac:dyDescent="0.2">
      <c r="A66" s="1046"/>
      <c r="B66" s="1162"/>
      <c r="C66" s="1046"/>
      <c r="D66" s="1046"/>
      <c r="E66" s="1046"/>
      <c r="F66" s="1046"/>
      <c r="G66" s="1046"/>
      <c r="H66" s="1151"/>
      <c r="I66" s="1046"/>
      <c r="J66" s="466"/>
      <c r="K66" s="467"/>
      <c r="L66" s="467"/>
      <c r="M66" s="467"/>
    </row>
    <row r="67" spans="1:15" x14ac:dyDescent="0.2">
      <c r="A67" s="469" t="s">
        <v>736</v>
      </c>
      <c r="B67" s="330"/>
      <c r="C67" s="1"/>
      <c r="D67" s="1"/>
      <c r="E67" s="1"/>
      <c r="F67" s="1"/>
      <c r="G67" s="1"/>
      <c r="H67" s="335"/>
      <c r="I67" s="340"/>
      <c r="J67" s="344"/>
      <c r="K67" s="1047"/>
      <c r="L67" s="1047"/>
      <c r="M67" s="1047"/>
      <c r="N67" s="1"/>
    </row>
    <row r="68" spans="1:15" x14ac:dyDescent="0.2">
      <c r="A68" s="471" t="s">
        <v>536</v>
      </c>
      <c r="B68" s="1"/>
      <c r="C68" s="1"/>
      <c r="D68" s="1"/>
      <c r="E68" s="1"/>
      <c r="F68" s="1"/>
      <c r="G68" s="1"/>
      <c r="H68" s="1"/>
      <c r="I68" s="1"/>
      <c r="J68" s="1"/>
      <c r="K68" s="1"/>
      <c r="L68" s="1"/>
      <c r="M68" s="1"/>
      <c r="N68" s="2"/>
    </row>
    <row r="69" spans="1:15" x14ac:dyDescent="0.2">
      <c r="A69" s="472" t="s">
        <v>1087</v>
      </c>
      <c r="B69" s="1"/>
      <c r="C69" s="1"/>
      <c r="D69" s="1"/>
      <c r="E69" s="1"/>
      <c r="F69" s="1"/>
      <c r="G69" s="1"/>
      <c r="H69" s="1"/>
      <c r="I69" s="1"/>
      <c r="J69" s="1"/>
      <c r="K69" s="1"/>
      <c r="L69" s="1"/>
      <c r="M69" s="1"/>
      <c r="N69" s="2"/>
    </row>
    <row r="70" spans="1:15" x14ac:dyDescent="0.2">
      <c r="A70" s="472" t="s">
        <v>1088</v>
      </c>
      <c r="B70" s="1"/>
      <c r="C70" s="1"/>
      <c r="D70" s="1"/>
      <c r="E70" s="1"/>
      <c r="F70" s="1"/>
      <c r="G70" s="1"/>
      <c r="H70" s="1"/>
      <c r="I70" s="1"/>
      <c r="J70" s="1"/>
      <c r="K70" s="1"/>
      <c r="L70" s="1"/>
      <c r="M70" s="1"/>
      <c r="N70" s="2"/>
    </row>
    <row r="71" spans="1:15" x14ac:dyDescent="0.2">
      <c r="A71" s="472" t="s">
        <v>1089</v>
      </c>
      <c r="B71" s="1"/>
      <c r="C71" s="1"/>
      <c r="D71" s="1"/>
      <c r="E71" s="1"/>
      <c r="F71" s="1"/>
      <c r="G71" s="1"/>
      <c r="H71" s="1"/>
      <c r="I71" s="1"/>
      <c r="J71" s="1"/>
      <c r="K71" s="1"/>
      <c r="L71" s="1"/>
      <c r="M71" s="1"/>
      <c r="N71" s="2"/>
    </row>
    <row r="72" spans="1:15" ht="6" customHeight="1" x14ac:dyDescent="0.2">
      <c r="A72" s="1046"/>
      <c r="B72" s="1162"/>
      <c r="C72" s="1046"/>
      <c r="D72" s="1046"/>
      <c r="E72" s="1046"/>
      <c r="F72" s="1046"/>
      <c r="G72" s="1046"/>
      <c r="H72" s="1151"/>
      <c r="I72" s="1046"/>
      <c r="J72" s="466"/>
      <c r="K72" s="467"/>
      <c r="L72" s="467"/>
      <c r="M72" s="467"/>
    </row>
    <row r="73" spans="1:15" ht="6" customHeight="1" x14ac:dyDescent="0.2">
      <c r="A73" s="1"/>
      <c r="B73" s="330"/>
      <c r="C73" s="1"/>
      <c r="D73" s="1"/>
      <c r="E73" s="1"/>
      <c r="F73" s="1"/>
      <c r="G73" s="1"/>
      <c r="H73" s="335"/>
      <c r="I73" s="340"/>
      <c r="J73" s="344"/>
      <c r="K73" s="1047"/>
      <c r="L73" s="1047"/>
      <c r="M73" s="1047"/>
      <c r="N73" s="1"/>
    </row>
    <row r="74" spans="1:15" x14ac:dyDescent="0.2">
      <c r="A74" s="287" t="s">
        <v>1090</v>
      </c>
      <c r="B74" s="1"/>
      <c r="C74" s="1"/>
      <c r="D74" s="1"/>
      <c r="E74" s="1"/>
      <c r="F74" s="1"/>
      <c r="G74" s="287" t="s">
        <v>1091</v>
      </c>
      <c r="H74" s="1"/>
      <c r="I74" s="1"/>
      <c r="J74" s="1"/>
      <c r="K74" s="1"/>
      <c r="L74" s="1"/>
      <c r="M74" s="1"/>
      <c r="N74" s="2"/>
    </row>
    <row r="75" spans="1:15" ht="4.5" customHeight="1" x14ac:dyDescent="0.2">
      <c r="A75" s="287"/>
      <c r="B75" s="1"/>
      <c r="C75" s="1"/>
      <c r="D75" s="1"/>
      <c r="E75" s="1"/>
      <c r="F75" s="1"/>
      <c r="G75" s="1"/>
      <c r="H75" s="287"/>
      <c r="I75" s="1"/>
      <c r="J75" s="1"/>
      <c r="K75" s="1"/>
      <c r="L75" s="1"/>
      <c r="M75" s="1"/>
      <c r="N75" s="2"/>
    </row>
    <row r="76" spans="1:15" x14ac:dyDescent="0.2">
      <c r="A76" s="1"/>
      <c r="B76" s="914" t="s">
        <v>859</v>
      </c>
      <c r="C76" s="914" t="s">
        <v>289</v>
      </c>
      <c r="D76" s="326" t="s">
        <v>1092</v>
      </c>
      <c r="E76" s="1"/>
      <c r="F76" s="1"/>
      <c r="G76" s="1"/>
      <c r="H76" s="913" t="s">
        <v>1093</v>
      </c>
      <c r="I76" s="913" t="s">
        <v>1094</v>
      </c>
      <c r="J76" s="913" t="s">
        <v>1094</v>
      </c>
      <c r="K76" s="1"/>
      <c r="L76" s="1"/>
      <c r="M76" s="1"/>
      <c r="N76" s="1"/>
      <c r="O76" s="335"/>
    </row>
    <row r="77" spans="1:15" s="3" customFormat="1" x14ac:dyDescent="0.2">
      <c r="A77" s="326" t="s">
        <v>1092</v>
      </c>
      <c r="B77" s="914" t="s">
        <v>1095</v>
      </c>
      <c r="C77" s="914" t="s">
        <v>743</v>
      </c>
      <c r="D77" s="326" t="s">
        <v>816</v>
      </c>
      <c r="E77" s="1"/>
      <c r="F77" s="1"/>
      <c r="G77" s="326" t="s">
        <v>1092</v>
      </c>
      <c r="H77" s="326" t="s">
        <v>1096</v>
      </c>
      <c r="I77" s="326" t="s">
        <v>834</v>
      </c>
      <c r="J77" s="326" t="s">
        <v>834</v>
      </c>
      <c r="K77" s="336"/>
      <c r="L77" s="336"/>
      <c r="M77" s="1"/>
      <c r="N77" s="1"/>
      <c r="O77" s="1"/>
    </row>
    <row r="78" spans="1:15" s="3" customFormat="1" x14ac:dyDescent="0.2">
      <c r="A78" s="327" t="s">
        <v>289</v>
      </c>
      <c r="B78" s="914" t="s">
        <v>295</v>
      </c>
      <c r="C78" s="914" t="s">
        <v>296</v>
      </c>
      <c r="D78" s="327" t="s">
        <v>378</v>
      </c>
      <c r="E78" s="1"/>
      <c r="F78" s="1"/>
      <c r="G78" s="327" t="s">
        <v>289</v>
      </c>
      <c r="H78" s="327" t="s">
        <v>1097</v>
      </c>
      <c r="I78" s="327" t="s">
        <v>891</v>
      </c>
      <c r="J78" s="327" t="s">
        <v>457</v>
      </c>
      <c r="K78" s="39"/>
      <c r="L78" s="39"/>
      <c r="M78" s="1"/>
      <c r="N78" s="1"/>
      <c r="O78" s="1"/>
    </row>
    <row r="79" spans="1:15" s="3" customFormat="1" x14ac:dyDescent="0.2">
      <c r="A79" s="1163"/>
      <c r="B79" s="1044"/>
      <c r="C79" s="1164"/>
      <c r="D79" s="1165"/>
      <c r="E79" s="1"/>
      <c r="F79" s="1"/>
      <c r="G79" s="1163"/>
      <c r="H79" s="1166"/>
      <c r="I79" s="1165"/>
      <c r="J79" s="1165">
        <f>H79*I79</f>
        <v>0</v>
      </c>
      <c r="K79" s="38"/>
      <c r="L79" s="38"/>
      <c r="M79" s="1"/>
      <c r="N79" s="1"/>
      <c r="O79" s="1"/>
    </row>
    <row r="80" spans="1:15" s="3" customFormat="1" x14ac:dyDescent="0.2">
      <c r="A80" s="1164"/>
      <c r="B80" s="1044"/>
      <c r="C80" s="1164"/>
      <c r="D80" s="1045"/>
      <c r="E80" s="1"/>
      <c r="F80" s="1"/>
      <c r="G80" s="1164"/>
      <c r="H80" s="1167"/>
      <c r="I80" s="1045"/>
      <c r="J80" s="1165">
        <f>H80*I80</f>
        <v>0</v>
      </c>
      <c r="K80" s="38"/>
      <c r="L80" s="38"/>
      <c r="M80" s="1"/>
      <c r="N80" s="1"/>
      <c r="O80" s="1"/>
    </row>
    <row r="81" spans="1:16" s="3" customFormat="1" x14ac:dyDescent="0.2">
      <c r="A81" s="1164"/>
      <c r="B81" s="1044"/>
      <c r="C81" s="1164"/>
      <c r="D81" s="1045"/>
      <c r="E81" s="1"/>
      <c r="F81" s="1"/>
      <c r="G81" s="1164"/>
      <c r="H81" s="1167"/>
      <c r="I81" s="1045"/>
      <c r="J81" s="1165">
        <f>H81*I81</f>
        <v>0</v>
      </c>
      <c r="K81" s="38"/>
      <c r="L81" s="38"/>
      <c r="M81" s="1"/>
      <c r="N81" s="1"/>
      <c r="O81" s="1"/>
      <c r="P81" s="1"/>
    </row>
    <row r="82" spans="1:16" s="3" customFormat="1" x14ac:dyDescent="0.2">
      <c r="A82" s="1164"/>
      <c r="B82" s="1044"/>
      <c r="C82" s="1164"/>
      <c r="D82" s="1045"/>
      <c r="E82" s="1"/>
      <c r="F82" s="1"/>
      <c r="G82" s="1164"/>
      <c r="H82" s="1167"/>
      <c r="I82" s="1045"/>
      <c r="J82" s="1165">
        <f>H82*I82</f>
        <v>0</v>
      </c>
      <c r="K82" s="38"/>
      <c r="L82" s="38"/>
      <c r="M82" s="1"/>
      <c r="N82" s="1"/>
      <c r="O82" s="1"/>
      <c r="P82" s="1"/>
    </row>
    <row r="83" spans="1:16" s="3" customFormat="1" ht="13.5" thickBot="1" x14ac:dyDescent="0.25">
      <c r="A83" s="1164"/>
      <c r="B83" s="1044"/>
      <c r="C83" s="1164"/>
      <c r="D83" s="1045"/>
      <c r="E83" s="1"/>
      <c r="F83" s="1"/>
      <c r="G83" s="1164"/>
      <c r="H83" s="1167"/>
      <c r="I83" s="1045"/>
      <c r="J83" s="1165">
        <f>H83*I83</f>
        <v>0</v>
      </c>
      <c r="K83" s="38"/>
      <c r="L83" s="38"/>
      <c r="M83" s="1"/>
      <c r="N83" s="1"/>
      <c r="O83" s="1"/>
      <c r="P83" s="1"/>
    </row>
    <row r="84" spans="1:16" s="3" customFormat="1" ht="13.5" thickBot="1" x14ac:dyDescent="0.25">
      <c r="A84" s="1"/>
      <c r="B84" s="1"/>
      <c r="C84" s="328" t="s">
        <v>1098</v>
      </c>
      <c r="D84" s="329">
        <f>SUM(D79:D83)</f>
        <v>0</v>
      </c>
      <c r="E84" s="1"/>
      <c r="F84" s="1"/>
      <c r="G84" s="1"/>
      <c r="H84" s="1"/>
      <c r="I84" s="328" t="s">
        <v>1099</v>
      </c>
      <c r="J84" s="329">
        <f>SUM(J79:J83)</f>
        <v>0</v>
      </c>
      <c r="K84" s="1"/>
      <c r="L84" s="1"/>
      <c r="M84" s="1"/>
      <c r="N84" s="38"/>
      <c r="O84" s="38"/>
      <c r="P84" s="38"/>
    </row>
    <row r="85" spans="1:16" s="3" customFormat="1" ht="6.75" customHeight="1" x14ac:dyDescent="0.2">
      <c r="A85" s="337"/>
      <c r="B85" s="39"/>
      <c r="C85" s="844"/>
      <c r="D85" s="845"/>
      <c r="E85" s="846"/>
      <c r="F85" s="39"/>
      <c r="G85" s="39"/>
      <c r="H85" s="39"/>
      <c r="I85" s="38"/>
      <c r="J85" s="38"/>
      <c r="K85" s="38"/>
      <c r="L85" s="1"/>
      <c r="M85" s="1"/>
      <c r="N85" s="1"/>
      <c r="O85" s="1"/>
      <c r="P85" s="1"/>
    </row>
    <row r="86" spans="1:16" s="148" customFormat="1" ht="12" x14ac:dyDescent="0.2">
      <c r="A86" s="470" t="s">
        <v>1100</v>
      </c>
      <c r="B86" s="1168"/>
      <c r="D86" s="345"/>
      <c r="E86" s="346"/>
      <c r="F86" s="346"/>
      <c r="G86" s="346"/>
      <c r="H86" s="346"/>
    </row>
    <row r="87" spans="1:16" s="148" customFormat="1" ht="12" x14ac:dyDescent="0.2">
      <c r="A87" s="470" t="s">
        <v>1101</v>
      </c>
    </row>
    <row r="88" spans="1:16" s="148" customFormat="1" ht="12" x14ac:dyDescent="0.2">
      <c r="A88" s="127" t="s">
        <v>1102</v>
      </c>
    </row>
    <row r="89" spans="1:16" x14ac:dyDescent="0.2">
      <c r="A89" s="553" t="s">
        <v>1543</v>
      </c>
      <c r="B89" s="1"/>
      <c r="C89" s="1"/>
      <c r="D89" s="1"/>
      <c r="E89" s="1"/>
      <c r="F89" s="1"/>
      <c r="G89" s="1"/>
      <c r="H89" s="1"/>
      <c r="I89" s="1"/>
      <c r="J89" s="1"/>
      <c r="K89" s="1"/>
      <c r="L89" s="1"/>
      <c r="M89" s="1"/>
    </row>
  </sheetData>
  <mergeCells count="40">
    <mergeCell ref="K8:M8"/>
    <mergeCell ref="K12:M12"/>
    <mergeCell ref="K13:M13"/>
    <mergeCell ref="K14:M14"/>
    <mergeCell ref="K26:M26"/>
    <mergeCell ref="K16:M16"/>
    <mergeCell ref="K17:M17"/>
    <mergeCell ref="K24:M24"/>
    <mergeCell ref="K25:M25"/>
    <mergeCell ref="K9:M9"/>
    <mergeCell ref="K10:M10"/>
    <mergeCell ref="K11:M11"/>
    <mergeCell ref="K15:M15"/>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65:M65"/>
    <mergeCell ref="K41:M41"/>
    <mergeCell ref="K42:M42"/>
    <mergeCell ref="K43:M43"/>
    <mergeCell ref="K44:M44"/>
    <mergeCell ref="K45:M45"/>
    <mergeCell ref="K46:M46"/>
    <mergeCell ref="K47:M47"/>
    <mergeCell ref="K48:M48"/>
    <mergeCell ref="K49:M49"/>
    <mergeCell ref="K64:M64"/>
    <mergeCell ref="K63:M63"/>
  </mergeCells>
  <phoneticPr fontId="3" type="noConversion"/>
  <printOptions horizontalCentered="1"/>
  <pageMargins left="0.5" right="0.5" top="0.45" bottom="0.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indexed="17"/>
    <pageSetUpPr fitToPage="1"/>
  </sheetPr>
  <dimension ref="A1:O63"/>
  <sheetViews>
    <sheetView view="pageBreakPreview" topLeftCell="A4" zoomScaleNormal="100" zoomScaleSheetLayoutView="100" workbookViewId="0">
      <selection activeCell="L21" sqref="L21"/>
    </sheetView>
  </sheetViews>
  <sheetFormatPr defaultRowHeight="12.75" x14ac:dyDescent="0.2"/>
  <cols>
    <col min="1" max="1" width="6.28515625" style="5" customWidth="1"/>
    <col min="2" max="2" width="10" style="5" customWidth="1"/>
    <col min="3" max="3" width="11" style="5" customWidth="1"/>
    <col min="4" max="4" width="10.140625" style="5" customWidth="1"/>
    <col min="5" max="5" width="12.7109375" style="5" customWidth="1"/>
    <col min="6" max="6" width="12.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97" t="s">
        <v>1103</v>
      </c>
      <c r="B1" s="121"/>
      <c r="C1" s="121"/>
      <c r="D1" s="121"/>
      <c r="E1" s="121"/>
      <c r="F1" s="121"/>
      <c r="G1" s="121"/>
      <c r="H1" s="121"/>
      <c r="I1" s="121"/>
      <c r="J1" s="121"/>
      <c r="K1" s="98"/>
      <c r="L1" s="98"/>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7.5" customHeight="1" x14ac:dyDescent="0.2">
      <c r="K5"/>
      <c r="L5"/>
    </row>
    <row r="6" spans="1:13" ht="19.5" customHeight="1" x14ac:dyDescent="0.2">
      <c r="A6" s="143" t="s">
        <v>1104</v>
      </c>
      <c r="K6"/>
      <c r="L6" s="144" t="s">
        <v>285</v>
      </c>
    </row>
    <row r="7" spans="1:13" s="106" customFormat="1" ht="12" customHeight="1" x14ac:dyDescent="0.25">
      <c r="A7" s="125">
        <v>3.31</v>
      </c>
      <c r="B7" s="104" t="s">
        <v>1105</v>
      </c>
      <c r="C7" s="999"/>
      <c r="D7" s="999"/>
      <c r="E7" s="1003"/>
      <c r="F7" s="1003"/>
      <c r="I7" s="1003"/>
      <c r="J7" s="134"/>
      <c r="L7" s="144" t="s">
        <v>287</v>
      </c>
    </row>
    <row r="8" spans="1:13" s="102" customFormat="1" ht="12" customHeight="1" x14ac:dyDescent="0.25">
      <c r="A8" s="1000"/>
      <c r="B8" s="819" t="s">
        <v>881</v>
      </c>
      <c r="C8" s="1005"/>
      <c r="D8" s="1005"/>
      <c r="E8" s="905" t="s">
        <v>289</v>
      </c>
      <c r="F8" s="905" t="s">
        <v>770</v>
      </c>
      <c r="G8" s="1343" t="s">
        <v>770</v>
      </c>
      <c r="H8" s="1343"/>
      <c r="I8" s="905" t="s">
        <v>879</v>
      </c>
      <c r="J8" s="905" t="s">
        <v>292</v>
      </c>
      <c r="K8" s="101"/>
      <c r="L8" s="123"/>
    </row>
    <row r="9" spans="1:13" s="106" customFormat="1" ht="12" customHeight="1" x14ac:dyDescent="0.25">
      <c r="A9" s="1001"/>
      <c r="B9" s="117" t="s">
        <v>736</v>
      </c>
      <c r="C9" s="999"/>
      <c r="D9" s="999"/>
      <c r="E9" s="905" t="s">
        <v>293</v>
      </c>
      <c r="F9" s="905" t="s">
        <v>772</v>
      </c>
      <c r="G9" s="1343" t="s">
        <v>294</v>
      </c>
      <c r="H9" s="1343"/>
      <c r="I9" s="905" t="s">
        <v>295</v>
      </c>
      <c r="J9" s="905" t="s">
        <v>296</v>
      </c>
      <c r="L9" s="105"/>
    </row>
    <row r="10" spans="1:13" s="106" customFormat="1" ht="12" customHeight="1" x14ac:dyDescent="0.25">
      <c r="A10" s="1001"/>
      <c r="B10" s="139" t="s">
        <v>297</v>
      </c>
      <c r="C10" s="126"/>
      <c r="D10" s="999"/>
      <c r="E10" s="109"/>
      <c r="F10" s="111"/>
      <c r="G10" s="1371"/>
      <c r="H10" s="1372"/>
      <c r="I10" s="112"/>
      <c r="J10" s="109"/>
      <c r="L10" s="118">
        <v>0</v>
      </c>
    </row>
    <row r="11" spans="1:13" s="106" customFormat="1" ht="12.75" customHeight="1" x14ac:dyDescent="0.25">
      <c r="A11" s="1001"/>
      <c r="B11" s="139" t="s">
        <v>882</v>
      </c>
      <c r="C11" s="128"/>
      <c r="D11" s="999"/>
      <c r="E11" s="1003"/>
      <c r="F11" s="1003"/>
      <c r="G11" s="1003"/>
      <c r="H11" s="131"/>
      <c r="I11" s="1002"/>
      <c r="J11" s="105"/>
    </row>
    <row r="12" spans="1:13" s="106" customFormat="1" ht="12.75" customHeight="1" x14ac:dyDescent="0.25">
      <c r="A12" s="1001"/>
      <c r="B12" s="880" t="s">
        <v>1106</v>
      </c>
      <c r="C12" s="999"/>
      <c r="D12" s="999"/>
      <c r="E12" s="1003"/>
      <c r="F12" s="1003"/>
      <c r="G12" s="1003"/>
      <c r="H12" s="131"/>
      <c r="I12" s="1002"/>
      <c r="J12" s="105"/>
    </row>
    <row r="13" spans="1:13" s="106" customFormat="1" ht="12.75" customHeight="1" x14ac:dyDescent="0.25">
      <c r="A13" s="1001"/>
      <c r="B13" s="133"/>
      <c r="C13" s="999"/>
      <c r="D13" s="999"/>
      <c r="E13" s="1003"/>
      <c r="F13" s="1003"/>
      <c r="G13" s="1003"/>
      <c r="H13" s="134"/>
      <c r="I13" s="1002"/>
      <c r="J13" s="119"/>
    </row>
    <row r="14" spans="1:13" ht="19.5" customHeight="1" x14ac:dyDescent="0.2">
      <c r="A14" s="143" t="s">
        <v>1107</v>
      </c>
      <c r="K14"/>
      <c r="L14" s="144"/>
    </row>
    <row r="15" spans="1:13" ht="4.5" customHeight="1" x14ac:dyDescent="0.2">
      <c r="A15" s="143"/>
      <c r="K15"/>
      <c r="L15" s="144"/>
    </row>
    <row r="16" spans="1:13" s="106" customFormat="1" ht="12" customHeight="1" x14ac:dyDescent="0.25">
      <c r="A16" s="125">
        <v>3.351</v>
      </c>
      <c r="B16" s="104" t="s">
        <v>1108</v>
      </c>
      <c r="C16" s="999"/>
      <c r="D16" s="999"/>
      <c r="E16" s="126"/>
      <c r="F16" s="126"/>
      <c r="G16" s="126"/>
      <c r="H16" s="126"/>
      <c r="I16" s="126"/>
      <c r="K16" s="108"/>
      <c r="M16" s="115"/>
    </row>
    <row r="17" spans="1:15" s="102" customFormat="1" ht="12" customHeight="1" x14ac:dyDescent="0.25">
      <c r="A17" s="1000"/>
      <c r="B17" s="819" t="s">
        <v>1109</v>
      </c>
      <c r="C17" s="905"/>
      <c r="D17" s="905"/>
      <c r="E17" s="905"/>
      <c r="F17" s="905"/>
      <c r="G17" s="126"/>
      <c r="H17" s="126"/>
      <c r="I17" s="905"/>
      <c r="J17" s="905"/>
      <c r="K17" s="101"/>
      <c r="L17" s="123"/>
      <c r="M17" s="116"/>
    </row>
    <row r="18" spans="1:15" s="102" customFormat="1" ht="12" customHeight="1" x14ac:dyDescent="0.25">
      <c r="A18" s="1000"/>
      <c r="B18" s="819"/>
      <c r="C18" s="905"/>
      <c r="D18" s="905" t="s">
        <v>790</v>
      </c>
      <c r="E18" s="905" t="s">
        <v>1110</v>
      </c>
      <c r="F18" s="905" t="s">
        <v>308</v>
      </c>
      <c r="G18" s="1343" t="s">
        <v>1005</v>
      </c>
      <c r="H18" s="1343"/>
      <c r="I18" s="905" t="s">
        <v>743</v>
      </c>
      <c r="J18" s="905" t="s">
        <v>292</v>
      </c>
      <c r="K18" s="101"/>
      <c r="L18" s="123"/>
      <c r="M18" s="116"/>
    </row>
    <row r="19" spans="1:15" s="102" customFormat="1" ht="12" customHeight="1" x14ac:dyDescent="0.25">
      <c r="A19" s="1000"/>
      <c r="B19" s="819"/>
      <c r="C19" s="905"/>
      <c r="D19" s="905" t="s">
        <v>1111</v>
      </c>
      <c r="E19" s="905" t="s">
        <v>1112</v>
      </c>
      <c r="F19" s="905" t="s">
        <v>510</v>
      </c>
      <c r="G19" s="1374" t="s">
        <v>294</v>
      </c>
      <c r="H19" s="1374"/>
      <c r="I19" s="905" t="s">
        <v>746</v>
      </c>
      <c r="J19" s="905" t="s">
        <v>296</v>
      </c>
      <c r="K19" s="101"/>
      <c r="L19" s="123"/>
      <c r="M19" s="116"/>
    </row>
    <row r="20" spans="1:15" s="106" customFormat="1" ht="12" customHeight="1" x14ac:dyDescent="0.25">
      <c r="A20" s="1001"/>
      <c r="C20" s="126"/>
      <c r="D20" s="109"/>
      <c r="E20" s="112"/>
      <c r="F20" s="110"/>
      <c r="G20" s="1371"/>
      <c r="H20" s="1372"/>
      <c r="I20" s="112"/>
      <c r="J20" s="109"/>
      <c r="L20" s="118">
        <f>((E20*F20)+(E21*F21)+(E22*F22))</f>
        <v>0</v>
      </c>
      <c r="M20" s="115"/>
    </row>
    <row r="21" spans="1:15" s="106" customFormat="1" ht="12" customHeight="1" x14ac:dyDescent="0.25">
      <c r="A21" s="1001"/>
      <c r="C21" s="126"/>
      <c r="D21" s="109"/>
      <c r="E21" s="112"/>
      <c r="F21" s="110"/>
      <c r="G21" s="1371"/>
      <c r="H21" s="1372"/>
      <c r="I21" s="112"/>
      <c r="J21" s="109"/>
      <c r="M21" s="115"/>
    </row>
    <row r="22" spans="1:15" s="106" customFormat="1" ht="12" customHeight="1" x14ac:dyDescent="0.25">
      <c r="A22" s="1001"/>
      <c r="B22" s="117" t="s">
        <v>736</v>
      </c>
      <c r="C22" s="128"/>
      <c r="D22" s="109"/>
      <c r="E22" s="112"/>
      <c r="F22" s="110"/>
      <c r="G22" s="1371"/>
      <c r="H22" s="1372"/>
      <c r="I22" s="112"/>
      <c r="J22" s="109"/>
    </row>
    <row r="23" spans="1:15" s="106" customFormat="1" ht="12" customHeight="1" x14ac:dyDescent="0.25">
      <c r="A23" s="1001"/>
      <c r="B23" s="139" t="s">
        <v>297</v>
      </c>
      <c r="C23" s="128"/>
      <c r="D23" s="126"/>
      <c r="E23" s="126"/>
      <c r="F23" s="126"/>
      <c r="G23" s="113"/>
      <c r="H23" s="126"/>
      <c r="I23" s="1002"/>
      <c r="L23" s="126"/>
    </row>
    <row r="24" spans="1:15" s="106" customFormat="1" ht="12" customHeight="1" x14ac:dyDescent="0.25">
      <c r="A24" s="1001"/>
      <c r="B24" s="127" t="s">
        <v>1113</v>
      </c>
      <c r="C24" s="128"/>
      <c r="D24" s="126"/>
      <c r="E24" s="126"/>
      <c r="F24" s="126"/>
      <c r="G24" s="113"/>
      <c r="H24" s="126"/>
      <c r="I24" s="1002"/>
      <c r="L24" s="126"/>
    </row>
    <row r="25" spans="1:15" s="106" customFormat="1" ht="11.25" customHeight="1" x14ac:dyDescent="0.25">
      <c r="A25" s="1001"/>
      <c r="C25" s="999"/>
      <c r="D25" s="999"/>
      <c r="E25" s="137"/>
      <c r="F25" s="113"/>
      <c r="G25" s="113"/>
      <c r="H25" s="113"/>
      <c r="I25" s="138"/>
      <c r="J25" s="137"/>
      <c r="K25" s="1002"/>
      <c r="L25" s="120"/>
    </row>
    <row r="26" spans="1:15" s="106" customFormat="1" ht="11.25" customHeight="1" x14ac:dyDescent="0.25">
      <c r="A26" s="1001"/>
      <c r="B26" s="127"/>
      <c r="C26" s="999"/>
      <c r="D26" s="999"/>
      <c r="E26" s="1003"/>
      <c r="F26" s="1003"/>
      <c r="G26" s="1003"/>
      <c r="H26" s="1003"/>
      <c r="I26" s="1003"/>
      <c r="J26" s="131"/>
      <c r="K26" s="1002"/>
      <c r="L26" s="105"/>
    </row>
    <row r="27" spans="1:15" s="106" customFormat="1" ht="12" customHeight="1" x14ac:dyDescent="0.25">
      <c r="A27" s="125">
        <v>3.3980000000000001</v>
      </c>
      <c r="B27" s="104" t="s">
        <v>1114</v>
      </c>
      <c r="C27" s="999"/>
      <c r="D27" s="999"/>
      <c r="E27" s="1003"/>
      <c r="F27" s="1003"/>
      <c r="G27" s="1003"/>
      <c r="H27" s="1003"/>
      <c r="I27" s="1343" t="s">
        <v>1115</v>
      </c>
      <c r="J27" s="1343"/>
    </row>
    <row r="28" spans="1:15" s="102" customFormat="1" ht="12" customHeight="1" x14ac:dyDescent="0.25">
      <c r="A28" s="1000"/>
      <c r="B28" s="819" t="s">
        <v>1601</v>
      </c>
      <c r="C28" s="1005"/>
      <c r="D28" s="1005"/>
      <c r="E28" s="905"/>
      <c r="F28" s="905"/>
      <c r="G28" s="905"/>
      <c r="H28" s="905"/>
      <c r="I28" s="1374" t="s">
        <v>1021</v>
      </c>
      <c r="J28" s="1374"/>
      <c r="K28" s="1002"/>
      <c r="L28" s="105"/>
    </row>
    <row r="29" spans="1:15" s="102" customFormat="1" ht="12" customHeight="1" x14ac:dyDescent="0.25">
      <c r="A29" s="1000"/>
      <c r="B29" s="819"/>
      <c r="C29" s="1005"/>
      <c r="D29" s="1005"/>
      <c r="E29" s="905"/>
      <c r="F29" s="905"/>
      <c r="H29" s="905" t="s">
        <v>1022</v>
      </c>
      <c r="I29" s="1369"/>
      <c r="J29" s="1370"/>
      <c r="K29" s="1002"/>
      <c r="L29" s="106"/>
    </row>
    <row r="30" spans="1:15" s="106" customFormat="1" ht="12" customHeight="1" x14ac:dyDescent="0.25">
      <c r="A30" s="1001"/>
      <c r="B30" s="117" t="s">
        <v>736</v>
      </c>
      <c r="C30" s="905"/>
      <c r="D30" s="905"/>
      <c r="F30" s="905"/>
      <c r="G30" s="905"/>
      <c r="H30" s="905" t="s">
        <v>1023</v>
      </c>
      <c r="I30" s="1369"/>
      <c r="J30" s="1370"/>
      <c r="K30" s="1002"/>
      <c r="L30" s="118">
        <f>I29+I30</f>
        <v>0</v>
      </c>
      <c r="M30" s="108"/>
      <c r="N30" s="115"/>
      <c r="O30" s="115"/>
    </row>
    <row r="31" spans="1:15" s="106" customFormat="1" ht="12" customHeight="1" x14ac:dyDescent="0.25">
      <c r="B31" s="139" t="s">
        <v>1116</v>
      </c>
      <c r="C31" s="126"/>
      <c r="D31" s="999"/>
      <c r="E31" s="137"/>
      <c r="F31" s="113"/>
      <c r="G31" s="138"/>
      <c r="H31" s="137"/>
      <c r="I31" s="1002"/>
      <c r="J31" s="120"/>
    </row>
    <row r="32" spans="1:15" s="106" customFormat="1" ht="12" customHeight="1" x14ac:dyDescent="0.25">
      <c r="A32" s="1001"/>
      <c r="B32" s="127" t="s">
        <v>1117</v>
      </c>
      <c r="C32" s="126"/>
      <c r="D32" s="999"/>
      <c r="E32" s="137"/>
      <c r="F32" s="113"/>
      <c r="G32" s="138"/>
      <c r="H32" s="137"/>
      <c r="I32" s="1002"/>
      <c r="J32" s="120"/>
    </row>
    <row r="33" spans="1:15" s="106" customFormat="1" ht="11.25" customHeight="1" x14ac:dyDescent="0.25">
      <c r="A33" s="1001"/>
      <c r="B33" s="127"/>
      <c r="C33" s="128"/>
      <c r="D33" s="126"/>
      <c r="E33" s="126"/>
      <c r="F33" s="126"/>
      <c r="G33" s="113"/>
      <c r="H33" s="126"/>
      <c r="I33" s="1002"/>
      <c r="L33" s="126"/>
    </row>
    <row r="34" spans="1:15" s="106" customFormat="1" ht="11.25" customHeight="1" x14ac:dyDescent="0.25">
      <c r="A34" s="1001"/>
      <c r="B34" s="132"/>
      <c r="C34" s="130"/>
      <c r="D34" s="999"/>
      <c r="E34" s="1003"/>
      <c r="F34" s="1003"/>
      <c r="G34" s="1003"/>
      <c r="H34" s="1003"/>
      <c r="I34" s="1003"/>
      <c r="J34" s="131"/>
      <c r="K34" s="1002"/>
      <c r="L34" s="105"/>
    </row>
    <row r="35" spans="1:15" s="106" customFormat="1" ht="12" customHeight="1" x14ac:dyDescent="0.25">
      <c r="A35" s="125">
        <v>3.399</v>
      </c>
      <c r="B35" s="104" t="s">
        <v>115</v>
      </c>
      <c r="C35" s="999"/>
      <c r="D35" s="999"/>
      <c r="E35" s="1003"/>
      <c r="F35" s="1003"/>
      <c r="G35" s="1003"/>
      <c r="H35" s="134"/>
      <c r="I35" s="1002"/>
      <c r="J35" s="120"/>
    </row>
    <row r="36" spans="1:15" s="102" customFormat="1" ht="12" customHeight="1" x14ac:dyDescent="0.25">
      <c r="A36" s="1000"/>
      <c r="B36" s="819" t="s">
        <v>1118</v>
      </c>
      <c r="C36" s="1005"/>
      <c r="D36" s="1005"/>
      <c r="E36" s="905"/>
      <c r="F36" s="905"/>
      <c r="G36" s="1343" t="s">
        <v>741</v>
      </c>
      <c r="H36" s="1343"/>
      <c r="I36" s="1006"/>
      <c r="J36" s="123"/>
      <c r="K36" s="101"/>
    </row>
    <row r="37" spans="1:15" s="106" customFormat="1" ht="12" customHeight="1" x14ac:dyDescent="0.25">
      <c r="A37" s="1001"/>
      <c r="B37" s="905" t="s">
        <v>289</v>
      </c>
      <c r="C37" s="905" t="s">
        <v>1061</v>
      </c>
      <c r="D37" s="905" t="s">
        <v>891</v>
      </c>
      <c r="E37" s="905" t="s">
        <v>526</v>
      </c>
      <c r="F37" s="905" t="s">
        <v>526</v>
      </c>
      <c r="G37" s="905" t="s">
        <v>285</v>
      </c>
      <c r="H37" s="905" t="s">
        <v>289</v>
      </c>
      <c r="I37" s="905" t="s">
        <v>743</v>
      </c>
      <c r="J37" s="905" t="s">
        <v>292</v>
      </c>
      <c r="K37" s="1006"/>
      <c r="L37" s="105"/>
      <c r="M37" s="108"/>
      <c r="N37" s="115"/>
      <c r="O37" s="115"/>
    </row>
    <row r="38" spans="1:15" s="106" customFormat="1" ht="12" customHeight="1" x14ac:dyDescent="0.25">
      <c r="A38" s="1001"/>
      <c r="B38" s="905" t="s">
        <v>293</v>
      </c>
      <c r="C38" s="905" t="s">
        <v>1066</v>
      </c>
      <c r="D38" s="905" t="s">
        <v>1119</v>
      </c>
      <c r="E38" s="905" t="s">
        <v>772</v>
      </c>
      <c r="F38" s="905" t="s">
        <v>294</v>
      </c>
      <c r="G38" s="1346" t="s">
        <v>745</v>
      </c>
      <c r="H38" s="1346"/>
      <c r="I38" s="905" t="s">
        <v>746</v>
      </c>
      <c r="J38" s="905" t="s">
        <v>296</v>
      </c>
      <c r="K38" s="1002"/>
      <c r="L38" s="102"/>
      <c r="M38" s="108"/>
      <c r="N38" s="115"/>
      <c r="O38" s="115"/>
    </row>
    <row r="39" spans="1:15" s="106" customFormat="1" ht="12" customHeight="1" x14ac:dyDescent="0.25">
      <c r="A39" s="1001"/>
      <c r="B39" s="109"/>
      <c r="C39" s="111"/>
      <c r="D39" s="110"/>
      <c r="E39" s="426"/>
      <c r="F39" s="111"/>
      <c r="G39" s="141"/>
      <c r="H39" s="109"/>
      <c r="I39" s="112"/>
      <c r="J39" s="109"/>
      <c r="K39" s="1002"/>
      <c r="L39" s="118">
        <f>(C39*D39)+(C40*D40)+(C41*D41)+(C42*D42)</f>
        <v>0</v>
      </c>
      <c r="M39" s="108"/>
      <c r="N39" s="115"/>
      <c r="O39" s="115"/>
    </row>
    <row r="40" spans="1:15" s="106" customFormat="1" ht="12" customHeight="1" x14ac:dyDescent="0.25">
      <c r="A40" s="1001"/>
      <c r="B40" s="109"/>
      <c r="C40" s="111"/>
      <c r="D40" s="110"/>
      <c r="E40" s="426"/>
      <c r="F40" s="111"/>
      <c r="G40" s="141"/>
      <c r="H40" s="109"/>
      <c r="I40" s="112"/>
      <c r="J40" s="109"/>
      <c r="K40" s="1002"/>
      <c r="L40" s="120"/>
      <c r="M40" s="113"/>
      <c r="N40" s="115"/>
      <c r="O40" s="115"/>
    </row>
    <row r="41" spans="1:15" s="106" customFormat="1" ht="12" customHeight="1" x14ac:dyDescent="0.25">
      <c r="A41" s="1001"/>
      <c r="B41" s="109"/>
      <c r="C41" s="111"/>
      <c r="D41" s="110"/>
      <c r="E41" s="426"/>
      <c r="F41" s="111"/>
      <c r="G41" s="141"/>
      <c r="H41" s="109"/>
      <c r="I41" s="112"/>
      <c r="J41" s="109"/>
      <c r="K41" s="1002"/>
      <c r="L41" s="120"/>
    </row>
    <row r="42" spans="1:15" s="106" customFormat="1" ht="12" customHeight="1" x14ac:dyDescent="0.25">
      <c r="B42" s="109"/>
      <c r="C42" s="111"/>
      <c r="D42" s="110"/>
      <c r="E42" s="426"/>
      <c r="F42" s="111"/>
      <c r="G42" s="141"/>
      <c r="H42" s="109"/>
      <c r="I42" s="112"/>
      <c r="J42" s="109"/>
      <c r="K42" s="1002"/>
      <c r="L42" s="120"/>
    </row>
    <row r="43" spans="1:15" s="106" customFormat="1" ht="12" customHeight="1" x14ac:dyDescent="0.25">
      <c r="B43" s="117" t="s">
        <v>736</v>
      </c>
      <c r="C43" s="126"/>
      <c r="D43" s="999"/>
      <c r="E43" s="137"/>
      <c r="F43" s="113"/>
      <c r="G43" s="138"/>
      <c r="H43" s="137"/>
      <c r="I43" s="1002"/>
      <c r="J43" s="120"/>
    </row>
    <row r="44" spans="1:15" s="106" customFormat="1" ht="12" customHeight="1" x14ac:dyDescent="0.25">
      <c r="A44" s="1001"/>
      <c r="B44" s="139" t="s">
        <v>297</v>
      </c>
      <c r="C44" s="126"/>
      <c r="D44" s="999"/>
      <c r="E44" s="137"/>
      <c r="F44" s="113"/>
      <c r="G44" s="138"/>
      <c r="H44" s="137"/>
      <c r="I44" s="1002"/>
      <c r="J44" s="120"/>
    </row>
    <row r="45" spans="1:15" s="106" customFormat="1" ht="12" customHeight="1" x14ac:dyDescent="0.25">
      <c r="A45" s="1001"/>
      <c r="B45" s="127" t="s">
        <v>1120</v>
      </c>
      <c r="C45" s="126"/>
      <c r="D45" s="999"/>
      <c r="E45" s="137"/>
      <c r="F45" s="113"/>
      <c r="G45" s="138"/>
      <c r="H45" s="137"/>
      <c r="I45" s="1002"/>
      <c r="J45" s="120"/>
    </row>
    <row r="46" spans="1:15" s="106" customFormat="1" ht="12" customHeight="1" x14ac:dyDescent="0.25">
      <c r="A46" s="1001"/>
      <c r="B46" s="127" t="s">
        <v>1121</v>
      </c>
      <c r="C46" s="126"/>
      <c r="D46" s="999"/>
      <c r="E46" s="137"/>
      <c r="F46" s="113"/>
      <c r="G46" s="138"/>
      <c r="H46" s="137"/>
      <c r="I46" s="1002"/>
      <c r="J46" s="120"/>
    </row>
    <row r="47" spans="1:15" s="106" customFormat="1" ht="11.25" customHeight="1" x14ac:dyDescent="0.25">
      <c r="A47" s="1001"/>
      <c r="B47" s="127"/>
      <c r="C47" s="126"/>
      <c r="D47" s="999"/>
      <c r="E47" s="137"/>
      <c r="F47" s="113"/>
      <c r="G47" s="138"/>
      <c r="H47" s="137"/>
      <c r="I47" s="1002"/>
      <c r="J47" s="120"/>
    </row>
    <row r="48" spans="1:15" s="106" customFormat="1" ht="11.25" customHeight="1" x14ac:dyDescent="0.25">
      <c r="A48" s="125">
        <v>3.5</v>
      </c>
      <c r="B48" s="104" t="s">
        <v>1602</v>
      </c>
      <c r="C48" s="999"/>
      <c r="D48" s="999"/>
      <c r="E48" s="1003"/>
      <c r="F48" s="1003"/>
      <c r="G48" s="1003"/>
      <c r="H48" s="134"/>
      <c r="I48" s="1002"/>
      <c r="J48" s="120"/>
      <c r="L48" s="144" t="s">
        <v>287</v>
      </c>
    </row>
    <row r="49" spans="1:12" s="106" customFormat="1" ht="11.25" customHeight="1" x14ac:dyDescent="0.25">
      <c r="A49" s="1000"/>
      <c r="B49" s="819" t="s">
        <v>1603</v>
      </c>
      <c r="C49" s="1005"/>
      <c r="D49" s="1005"/>
      <c r="E49" s="924" t="s">
        <v>285</v>
      </c>
      <c r="F49" s="924" t="s">
        <v>318</v>
      </c>
      <c r="G49" s="924" t="s">
        <v>292</v>
      </c>
      <c r="H49" s="101"/>
      <c r="I49" s="102"/>
      <c r="J49"/>
      <c r="K49"/>
      <c r="L49"/>
    </row>
    <row r="50" spans="1:12" s="106" customFormat="1" ht="11.25" customHeight="1" x14ac:dyDescent="0.25">
      <c r="A50" s="1001"/>
      <c r="B50" s="924" t="s">
        <v>541</v>
      </c>
      <c r="C50" s="924" t="s">
        <v>1490</v>
      </c>
      <c r="D50" s="924" t="s">
        <v>290</v>
      </c>
      <c r="E50" s="924" t="s">
        <v>1491</v>
      </c>
      <c r="F50" s="924" t="s">
        <v>1010</v>
      </c>
      <c r="G50" s="924" t="s">
        <v>296</v>
      </c>
      <c r="H50" s="1006"/>
      <c r="I50" s="105"/>
      <c r="J50"/>
      <c r="K50"/>
      <c r="L50"/>
    </row>
    <row r="51" spans="1:12" ht="15" x14ac:dyDescent="0.25">
      <c r="A51" s="1001"/>
      <c r="B51" s="924" t="s">
        <v>1492</v>
      </c>
      <c r="C51" s="924" t="s">
        <v>1512</v>
      </c>
      <c r="D51" s="924" t="s">
        <v>294</v>
      </c>
      <c r="E51" s="924" t="s">
        <v>1492</v>
      </c>
      <c r="F51" s="924" t="s">
        <v>1011</v>
      </c>
      <c r="G51" s="927" t="s">
        <v>323</v>
      </c>
      <c r="H51" s="1002"/>
      <c r="I51" s="102"/>
      <c r="J51"/>
      <c r="K51"/>
      <c r="L51"/>
    </row>
    <row r="52" spans="1:12" ht="15" x14ac:dyDescent="0.25">
      <c r="A52" s="1001"/>
      <c r="B52" s="109"/>
      <c r="C52" s="110"/>
      <c r="D52" s="111"/>
      <c r="E52" s="425"/>
      <c r="F52" s="112"/>
      <c r="G52" s="109"/>
      <c r="H52" s="1002"/>
      <c r="J52"/>
      <c r="K52"/>
      <c r="L52" s="118">
        <f>(SUM(C52:C56))</f>
        <v>0</v>
      </c>
    </row>
    <row r="53" spans="1:12" ht="15" x14ac:dyDescent="0.25">
      <c r="A53" s="1001"/>
      <c r="B53" s="109"/>
      <c r="C53" s="110"/>
      <c r="D53" s="111"/>
      <c r="E53" s="425"/>
      <c r="F53" s="112"/>
      <c r="G53" s="109"/>
      <c r="H53" s="1002"/>
      <c r="I53" s="120"/>
      <c r="J53"/>
      <c r="K53"/>
      <c r="L53"/>
    </row>
    <row r="54" spans="1:12" ht="15" x14ac:dyDescent="0.25">
      <c r="A54" s="1001"/>
      <c r="B54" s="109"/>
      <c r="C54" s="110"/>
      <c r="D54" s="111"/>
      <c r="E54" s="425"/>
      <c r="F54" s="112"/>
      <c r="G54" s="109"/>
      <c r="H54" s="1002"/>
      <c r="I54" s="120"/>
      <c r="J54"/>
      <c r="K54"/>
      <c r="L54"/>
    </row>
    <row r="55" spans="1:12" ht="15" x14ac:dyDescent="0.25">
      <c r="A55" s="1001"/>
      <c r="B55" s="109"/>
      <c r="C55" s="110"/>
      <c r="D55" s="111"/>
      <c r="E55" s="425"/>
      <c r="F55" s="112"/>
      <c r="G55" s="109"/>
      <c r="H55" s="1002"/>
      <c r="I55" s="120"/>
      <c r="J55"/>
      <c r="K55"/>
      <c r="L55"/>
    </row>
    <row r="56" spans="1:12" ht="15" x14ac:dyDescent="0.25">
      <c r="A56" s="1001"/>
      <c r="B56" s="109"/>
      <c r="C56" s="110"/>
      <c r="D56" s="111"/>
      <c r="E56" s="425"/>
      <c r="F56" s="112"/>
      <c r="G56" s="109"/>
      <c r="H56" s="1002"/>
      <c r="I56" s="120"/>
      <c r="J56"/>
      <c r="K56"/>
      <c r="L56"/>
    </row>
    <row r="57" spans="1:12" ht="15" x14ac:dyDescent="0.25">
      <c r="A57" s="106"/>
      <c r="B57" s="117" t="s">
        <v>736</v>
      </c>
      <c r="C57" s="126"/>
      <c r="D57" s="999"/>
      <c r="E57" s="137"/>
      <c r="F57" s="113"/>
      <c r="G57" s="138"/>
      <c r="H57" s="137"/>
      <c r="I57" s="1002"/>
      <c r="J57" s="120"/>
      <c r="K57" s="106"/>
      <c r="L57" s="106"/>
    </row>
    <row r="58" spans="1:12" ht="15" x14ac:dyDescent="0.25">
      <c r="A58" s="1001"/>
      <c r="B58" s="139" t="s">
        <v>1496</v>
      </c>
      <c r="C58" s="126"/>
      <c r="D58" s="999"/>
      <c r="E58" s="137"/>
      <c r="F58" s="113"/>
      <c r="G58" s="138"/>
      <c r="H58" s="137"/>
      <c r="I58" s="1002"/>
      <c r="J58" s="120"/>
      <c r="K58" s="106"/>
      <c r="L58" s="106"/>
    </row>
    <row r="59" spans="1:12" ht="15" x14ac:dyDescent="0.25">
      <c r="A59" s="1001"/>
      <c r="B59" s="139" t="s">
        <v>1448</v>
      </c>
      <c r="C59" s="126"/>
      <c r="D59" s="999"/>
      <c r="E59" s="137"/>
      <c r="F59" s="113"/>
      <c r="G59" s="138"/>
      <c r="H59" s="137"/>
      <c r="I59" s="1002"/>
      <c r="J59" s="120"/>
      <c r="K59" s="106"/>
      <c r="L59" s="106"/>
    </row>
    <row r="60" spans="1:12" ht="15" x14ac:dyDescent="0.25">
      <c r="A60" s="1001"/>
      <c r="B60" s="127" t="s">
        <v>1499</v>
      </c>
      <c r="C60" s="126"/>
      <c r="D60" s="999"/>
      <c r="E60" s="137"/>
      <c r="F60" s="113"/>
      <c r="G60" s="138"/>
      <c r="H60" s="137"/>
      <c r="I60" s="1002"/>
      <c r="J60" s="120"/>
      <c r="K60" s="106"/>
      <c r="L60" s="106"/>
    </row>
    <row r="61" spans="1:12" ht="15" x14ac:dyDescent="0.25">
      <c r="A61" s="1001"/>
      <c r="B61" s="127"/>
      <c r="C61" s="126"/>
      <c r="D61" s="999"/>
      <c r="E61" s="137"/>
      <c r="F61" s="113"/>
      <c r="G61" s="138"/>
      <c r="H61" s="137"/>
      <c r="I61" s="1002"/>
      <c r="J61" s="120"/>
      <c r="K61" s="106"/>
      <c r="L61" s="106"/>
    </row>
    <row r="62" spans="1:12" ht="15" x14ac:dyDescent="0.25">
      <c r="A62" s="1001"/>
      <c r="B62" s="319"/>
      <c r="C62" s="126"/>
      <c r="D62" s="999"/>
      <c r="E62" s="137"/>
      <c r="F62" s="113"/>
      <c r="G62" s="138"/>
      <c r="H62" s="137"/>
      <c r="I62" s="1002"/>
      <c r="J62" s="120"/>
      <c r="K62" s="106"/>
      <c r="L62" s="106"/>
    </row>
    <row r="63" spans="1:12" ht="15" x14ac:dyDescent="0.25">
      <c r="A63" s="1001"/>
      <c r="B63" s="127"/>
      <c r="C63" s="126"/>
      <c r="D63" s="999"/>
      <c r="E63" s="137"/>
      <c r="F63" s="113"/>
      <c r="G63" s="138"/>
      <c r="H63" s="137"/>
      <c r="I63" s="1002"/>
      <c r="J63" s="120"/>
      <c r="K63" s="106"/>
      <c r="L63" s="106"/>
    </row>
  </sheetData>
  <mergeCells count="14">
    <mergeCell ref="G38:H38"/>
    <mergeCell ref="G19:H19"/>
    <mergeCell ref="G8:H8"/>
    <mergeCell ref="G9:H9"/>
    <mergeCell ref="G10:H10"/>
    <mergeCell ref="G18:H18"/>
    <mergeCell ref="G20:H20"/>
    <mergeCell ref="G21:H21"/>
    <mergeCell ref="G22:H22"/>
    <mergeCell ref="I30:J30"/>
    <mergeCell ref="I29:J29"/>
    <mergeCell ref="I27:J27"/>
    <mergeCell ref="I28:J28"/>
    <mergeCell ref="G36:H36"/>
  </mergeCells>
  <phoneticPr fontId="3" type="noConversion"/>
  <printOptions horizontalCentered="1"/>
  <pageMargins left="0.5" right="0.5" top="0.5" bottom="0.5" header="0.4" footer="0.5"/>
  <pageSetup scale="86" orientation="portrait" r:id="rId1"/>
  <headerFooter alignWithMargins="0">
    <oddFooter>&amp;L&amp;8DWM/UST - Claim 8/1/2020&amp;R&amp;8(See also 2020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48"/>
    <pageSetUpPr fitToPage="1"/>
  </sheetPr>
  <dimension ref="A1:O40"/>
  <sheetViews>
    <sheetView view="pageBreakPreview" topLeftCell="A7" zoomScaleNormal="100" zoomScaleSheetLayoutView="100" workbookViewId="0">
      <selection activeCell="C30" sqref="C30"/>
    </sheetView>
  </sheetViews>
  <sheetFormatPr defaultRowHeight="12.75" x14ac:dyDescent="0.2"/>
  <cols>
    <col min="1" max="1" width="6.28515625" style="5" customWidth="1"/>
    <col min="2" max="2" width="10.42578125" style="5" customWidth="1"/>
    <col min="3" max="3" width="8.85546875" style="5" customWidth="1"/>
    <col min="4" max="4" width="9.140625" style="5"/>
    <col min="5" max="6" width="11.7109375" style="5" customWidth="1"/>
    <col min="7" max="7" width="10.7109375" style="5" customWidth="1"/>
    <col min="8" max="8" width="10.42578125" style="5" customWidth="1"/>
    <col min="9" max="9" width="11.5703125" style="5" customWidth="1"/>
    <col min="10" max="10" width="13" style="5" customWidth="1"/>
    <col min="11" max="11" width="0.85546875" style="5" customWidth="1"/>
    <col min="12" max="12" width="14.140625" style="5" customWidth="1"/>
    <col min="14" max="14" width="7.42578125" bestFit="1" customWidth="1"/>
  </cols>
  <sheetData>
    <row r="1" spans="1:15" ht="15.75" x14ac:dyDescent="0.25">
      <c r="A1" s="97" t="s">
        <v>1122</v>
      </c>
      <c r="B1" s="121"/>
      <c r="C1" s="121"/>
      <c r="D1" s="121"/>
      <c r="E1" s="121"/>
      <c r="F1" s="121"/>
      <c r="G1" s="121"/>
      <c r="H1" s="121"/>
      <c r="I1" s="121"/>
      <c r="J1" s="121"/>
      <c r="K1" s="98"/>
      <c r="L1" s="98"/>
    </row>
    <row r="2" spans="1:15" ht="8.2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3.75" customHeight="1" x14ac:dyDescent="0.2">
      <c r="K5"/>
      <c r="L5"/>
    </row>
    <row r="6" spans="1:15" ht="19.5" customHeight="1" x14ac:dyDescent="0.2">
      <c r="A6" s="143" t="s">
        <v>1123</v>
      </c>
      <c r="K6"/>
      <c r="L6" s="144" t="s">
        <v>285</v>
      </c>
    </row>
    <row r="7" spans="1:15" s="106" customFormat="1" ht="14.25" customHeight="1" x14ac:dyDescent="0.25">
      <c r="A7" s="125">
        <v>4.0309999999999997</v>
      </c>
      <c r="B7" s="104" t="s">
        <v>1124</v>
      </c>
      <c r="C7" s="999"/>
      <c r="D7" s="999"/>
      <c r="E7" s="1003"/>
      <c r="F7" s="1003"/>
      <c r="G7" s="1003"/>
      <c r="H7" s="1003"/>
      <c r="I7" s="1343" t="s">
        <v>1125</v>
      </c>
      <c r="J7" s="1343"/>
      <c r="L7" s="878" t="s">
        <v>287</v>
      </c>
    </row>
    <row r="8" spans="1:15" s="102" customFormat="1" ht="14.25" customHeight="1" x14ac:dyDescent="0.25">
      <c r="A8" s="1000"/>
      <c r="B8" s="819" t="s">
        <v>1604</v>
      </c>
      <c r="C8" s="1005"/>
      <c r="D8" s="1005"/>
      <c r="E8" s="905"/>
      <c r="F8" s="905"/>
      <c r="G8" s="905"/>
      <c r="H8" s="905"/>
      <c r="I8" s="1374" t="s">
        <v>1021</v>
      </c>
      <c r="J8" s="1374"/>
      <c r="K8" s="1002"/>
      <c r="L8" s="105"/>
    </row>
    <row r="9" spans="1:15" s="106" customFormat="1" ht="14.25" customHeight="1" x14ac:dyDescent="0.25">
      <c r="A9" s="1001"/>
      <c r="C9" s="905"/>
      <c r="D9" s="905"/>
      <c r="F9" s="905"/>
      <c r="G9" s="905"/>
      <c r="H9" s="905" t="s">
        <v>1022</v>
      </c>
      <c r="I9" s="1369"/>
      <c r="J9" s="1370"/>
      <c r="K9" s="1002"/>
      <c r="M9" s="108"/>
      <c r="N9" s="115"/>
      <c r="O9" s="115"/>
    </row>
    <row r="10" spans="1:15" s="106" customFormat="1" ht="14.25" customHeight="1" x14ac:dyDescent="0.25">
      <c r="A10" s="1001"/>
      <c r="B10" s="117" t="s">
        <v>736</v>
      </c>
      <c r="C10" s="905"/>
      <c r="D10" s="905"/>
      <c r="F10" s="905"/>
      <c r="G10" s="905"/>
      <c r="H10" s="905" t="s">
        <v>1126</v>
      </c>
      <c r="I10" s="1369"/>
      <c r="J10" s="1370"/>
      <c r="K10" s="1002"/>
      <c r="L10" s="118">
        <f>I9+I10</f>
        <v>0</v>
      </c>
      <c r="M10" s="108"/>
      <c r="N10" s="115"/>
      <c r="O10" s="115"/>
    </row>
    <row r="11" spans="1:15" s="106" customFormat="1" ht="12.75" customHeight="1" x14ac:dyDescent="0.25">
      <c r="A11" s="1001"/>
      <c r="B11" s="139" t="s">
        <v>1127</v>
      </c>
      <c r="C11" s="905"/>
      <c r="D11" s="905"/>
      <c r="F11" s="905"/>
      <c r="G11" s="905"/>
      <c r="H11" s="905"/>
      <c r="M11" s="108"/>
      <c r="N11" s="115"/>
      <c r="O11" s="115"/>
    </row>
    <row r="12" spans="1:15" s="106" customFormat="1" ht="12.75" customHeight="1" x14ac:dyDescent="0.25">
      <c r="B12" s="127" t="s">
        <v>1128</v>
      </c>
      <c r="C12" s="126"/>
      <c r="D12" s="999"/>
      <c r="E12" s="137"/>
      <c r="F12" s="113"/>
      <c r="G12" s="138"/>
      <c r="H12" s="137"/>
      <c r="I12" s="1002"/>
      <c r="J12" s="120"/>
    </row>
    <row r="13" spans="1:15" s="106" customFormat="1" ht="12.75" customHeight="1" x14ac:dyDescent="0.25">
      <c r="B13" s="127" t="s">
        <v>1129</v>
      </c>
      <c r="C13" s="126"/>
      <c r="D13" s="999"/>
      <c r="E13" s="137"/>
      <c r="F13" s="113"/>
      <c r="G13" s="138"/>
      <c r="H13" s="137"/>
      <c r="I13" s="1002"/>
      <c r="J13" s="120"/>
    </row>
    <row r="14" spans="1:15" s="106" customFormat="1" ht="11.25" customHeight="1" x14ac:dyDescent="0.25">
      <c r="A14" s="1001"/>
      <c r="B14" s="318"/>
      <c r="C14" s="126"/>
      <c r="D14" s="999"/>
      <c r="E14" s="137"/>
      <c r="F14" s="113"/>
      <c r="G14" s="138"/>
      <c r="H14" s="137"/>
      <c r="I14" s="1002"/>
      <c r="J14" s="120"/>
    </row>
    <row r="15" spans="1:15" s="106" customFormat="1" ht="11.25" customHeight="1" x14ac:dyDescent="0.25">
      <c r="A15" s="1001"/>
      <c r="B15" s="127"/>
      <c r="C15" s="126"/>
      <c r="D15" s="999"/>
      <c r="E15" s="137"/>
      <c r="F15" s="113"/>
      <c r="G15" s="138"/>
      <c r="H15" s="137"/>
      <c r="I15" s="1002"/>
      <c r="J15" s="120"/>
    </row>
    <row r="16" spans="1:15" s="106" customFormat="1" ht="14.25" customHeight="1" x14ac:dyDescent="0.25">
      <c r="A16" s="125">
        <v>4.0410000000000004</v>
      </c>
      <c r="B16" s="104" t="s">
        <v>1130</v>
      </c>
      <c r="C16" s="999"/>
      <c r="D16" s="999"/>
      <c r="E16" s="1003"/>
      <c r="F16" s="1003"/>
      <c r="G16" s="1003"/>
      <c r="H16" s="1003"/>
      <c r="I16" s="1343" t="s">
        <v>1131</v>
      </c>
      <c r="J16" s="1343"/>
    </row>
    <row r="17" spans="1:15" s="102" customFormat="1" ht="14.25" customHeight="1" x14ac:dyDescent="0.25">
      <c r="A17" s="1000"/>
      <c r="B17" s="819" t="s">
        <v>1605</v>
      </c>
      <c r="C17" s="1005"/>
      <c r="D17" s="1005"/>
      <c r="E17" s="905"/>
      <c r="F17" s="905"/>
      <c r="G17" s="905"/>
      <c r="H17" s="905"/>
      <c r="I17" s="1374" t="s">
        <v>1021</v>
      </c>
      <c r="J17" s="1374"/>
      <c r="K17" s="1002"/>
      <c r="L17" s="105"/>
    </row>
    <row r="18" spans="1:15" s="106" customFormat="1" ht="14.25" customHeight="1" x14ac:dyDescent="0.25">
      <c r="A18" s="1001"/>
      <c r="B18" s="879" t="s">
        <v>1132</v>
      </c>
      <c r="C18" s="905"/>
      <c r="D18" s="905"/>
      <c r="G18" s="905"/>
      <c r="H18" s="905" t="s">
        <v>1022</v>
      </c>
      <c r="I18" s="1369"/>
      <c r="J18" s="1400"/>
      <c r="K18" s="1002"/>
      <c r="M18" s="108"/>
      <c r="N18" s="115"/>
      <c r="O18" s="115"/>
    </row>
    <row r="19" spans="1:15" s="106" customFormat="1" ht="14.25" customHeight="1" x14ac:dyDescent="0.25">
      <c r="A19" s="1001"/>
      <c r="B19" s="117" t="s">
        <v>736</v>
      </c>
      <c r="C19" s="905"/>
      <c r="D19" s="905"/>
      <c r="G19" s="905"/>
      <c r="H19" s="905" t="s">
        <v>1126</v>
      </c>
      <c r="I19" s="1369"/>
      <c r="J19" s="1400"/>
      <c r="K19" s="1002"/>
      <c r="L19" s="118">
        <f>I18+I19</f>
        <v>0</v>
      </c>
      <c r="M19" s="108"/>
      <c r="N19" s="115"/>
      <c r="O19" s="115"/>
    </row>
    <row r="20" spans="1:15" s="106" customFormat="1" ht="12.75" customHeight="1" x14ac:dyDescent="0.25">
      <c r="A20" s="1001"/>
      <c r="B20" s="139" t="s">
        <v>1133</v>
      </c>
      <c r="C20" s="905"/>
      <c r="D20" s="905"/>
      <c r="F20" s="905"/>
      <c r="G20" s="905"/>
      <c r="H20" s="905"/>
      <c r="M20" s="108"/>
      <c r="N20" s="115"/>
      <c r="O20" s="115"/>
    </row>
    <row r="21" spans="1:15" s="106" customFormat="1" ht="12.75" customHeight="1" x14ac:dyDescent="0.25">
      <c r="A21" s="1001"/>
      <c r="B21" s="139" t="s">
        <v>1134</v>
      </c>
      <c r="C21" s="905"/>
      <c r="D21" s="905"/>
      <c r="F21" s="905"/>
      <c r="G21" s="905"/>
      <c r="H21" s="905"/>
      <c r="M21" s="108"/>
      <c r="N21" s="115"/>
      <c r="O21" s="115"/>
    </row>
    <row r="22" spans="1:15" s="106" customFormat="1" ht="12.75" customHeight="1" x14ac:dyDescent="0.25">
      <c r="B22" s="127" t="s">
        <v>1135</v>
      </c>
      <c r="C22" s="126"/>
      <c r="D22" s="999"/>
      <c r="E22" s="137"/>
      <c r="F22" s="113"/>
      <c r="G22" s="138"/>
      <c r="H22" s="137"/>
      <c r="I22" s="1002"/>
      <c r="J22" s="120"/>
    </row>
    <row r="23" spans="1:15" s="106" customFormat="1" ht="12.75" customHeight="1" x14ac:dyDescent="0.25">
      <c r="B23" s="127" t="s">
        <v>1136</v>
      </c>
      <c r="C23" s="126"/>
      <c r="D23" s="999"/>
      <c r="E23" s="137"/>
      <c r="F23" s="113"/>
      <c r="G23" s="138"/>
      <c r="H23" s="137"/>
      <c r="I23" s="1002"/>
      <c r="J23" s="120"/>
    </row>
    <row r="24" spans="1:15" s="106" customFormat="1" ht="11.25" customHeight="1" x14ac:dyDescent="0.25">
      <c r="B24" s="127"/>
      <c r="C24" s="126"/>
      <c r="D24" s="999"/>
      <c r="E24" s="137"/>
      <c r="F24" s="113"/>
      <c r="G24" s="138"/>
      <c r="H24" s="137"/>
      <c r="I24" s="1002"/>
      <c r="J24" s="120"/>
    </row>
    <row r="25" spans="1:15" s="106" customFormat="1" ht="11.25" customHeight="1" x14ac:dyDescent="0.25">
      <c r="B25" s="127"/>
      <c r="C25" s="126"/>
      <c r="D25" s="999"/>
      <c r="E25" s="137"/>
      <c r="F25" s="113"/>
      <c r="G25" s="138"/>
      <c r="H25" s="137"/>
      <c r="I25" s="1002"/>
      <c r="J25" s="120"/>
    </row>
    <row r="26" spans="1:15" s="106" customFormat="1" ht="14.25" customHeight="1" x14ac:dyDescent="0.25">
      <c r="A26" s="125">
        <v>4.0449999999999999</v>
      </c>
      <c r="B26" s="104" t="s">
        <v>1137</v>
      </c>
      <c r="C26" s="999"/>
      <c r="D26" s="999"/>
      <c r="E26" s="1003"/>
      <c r="F26" s="1003"/>
      <c r="G26" s="1003"/>
      <c r="H26" s="1003"/>
      <c r="I26" s="1343" t="s">
        <v>1131</v>
      </c>
      <c r="J26" s="1343"/>
    </row>
    <row r="27" spans="1:15" s="102" customFormat="1" ht="14.25" customHeight="1" x14ac:dyDescent="0.25">
      <c r="A27" s="1000"/>
      <c r="B27" s="819" t="s">
        <v>1605</v>
      </c>
      <c r="C27" s="1005"/>
      <c r="D27" s="1005"/>
      <c r="E27" s="905"/>
      <c r="F27" s="905"/>
      <c r="G27" s="905"/>
      <c r="H27" s="905"/>
      <c r="I27" s="1374" t="s">
        <v>1021</v>
      </c>
      <c r="J27" s="1374"/>
      <c r="K27" s="1002"/>
      <c r="L27" s="105"/>
    </row>
    <row r="28" spans="1:15" s="106" customFormat="1" ht="14.25" customHeight="1" x14ac:dyDescent="0.25">
      <c r="A28" s="1001"/>
      <c r="B28" s="879" t="s">
        <v>1132</v>
      </c>
      <c r="C28" s="905"/>
      <c r="D28" s="905"/>
      <c r="G28" s="905"/>
      <c r="H28" s="905" t="s">
        <v>1126</v>
      </c>
      <c r="I28" s="1369"/>
      <c r="J28" s="1400"/>
      <c r="K28" s="1002"/>
      <c r="L28" s="118">
        <f>I28</f>
        <v>0</v>
      </c>
      <c r="M28" s="108"/>
      <c r="N28" s="115"/>
      <c r="O28" s="115"/>
    </row>
    <row r="29" spans="1:15" s="106" customFormat="1" ht="14.25" customHeight="1" x14ac:dyDescent="0.25">
      <c r="A29" s="1001"/>
      <c r="B29" s="117" t="s">
        <v>736</v>
      </c>
      <c r="C29" s="905"/>
      <c r="D29" s="905"/>
      <c r="G29" s="905"/>
      <c r="H29" s="905"/>
      <c r="I29" s="140"/>
      <c r="J29" s="103"/>
      <c r="K29" s="1002"/>
      <c r="L29" s="120"/>
      <c r="M29" s="108"/>
      <c r="N29" s="115"/>
      <c r="O29" s="115"/>
    </row>
    <row r="30" spans="1:15" s="106" customFormat="1" ht="12.75" customHeight="1" x14ac:dyDescent="0.25">
      <c r="B30" s="139" t="s">
        <v>1138</v>
      </c>
      <c r="C30" s="126"/>
      <c r="D30" s="999"/>
      <c r="E30" s="137"/>
      <c r="F30" s="113"/>
      <c r="G30" s="138"/>
      <c r="H30" s="137"/>
      <c r="I30" s="1002"/>
      <c r="J30" s="120"/>
    </row>
    <row r="31" spans="1:15" s="106" customFormat="1" ht="12.75" customHeight="1" x14ac:dyDescent="0.25">
      <c r="B31" s="127" t="s">
        <v>1139</v>
      </c>
      <c r="C31" s="126"/>
      <c r="D31" s="999"/>
      <c r="E31" s="137"/>
      <c r="F31" s="113"/>
      <c r="G31" s="138"/>
      <c r="H31" s="137"/>
      <c r="I31" s="1002"/>
      <c r="J31" s="120"/>
    </row>
    <row r="32" spans="1:15" s="106" customFormat="1" ht="11.25" customHeight="1" x14ac:dyDescent="0.25">
      <c r="B32" s="127"/>
      <c r="C32" s="126"/>
      <c r="D32" s="999"/>
      <c r="E32" s="137"/>
      <c r="F32" s="113"/>
      <c r="G32" s="138"/>
      <c r="H32" s="137"/>
      <c r="I32" s="1002"/>
      <c r="J32" s="120"/>
    </row>
    <row r="33" spans="1:15" s="106" customFormat="1" ht="11.25" customHeight="1" x14ac:dyDescent="0.25">
      <c r="B33" s="127"/>
      <c r="C33" s="126"/>
      <c r="D33" s="999"/>
      <c r="E33" s="137"/>
      <c r="F33" s="113"/>
      <c r="G33" s="138"/>
      <c r="H33" s="137"/>
      <c r="I33" s="1002"/>
      <c r="J33" s="120"/>
    </row>
    <row r="34" spans="1:15" s="106" customFormat="1" ht="14.25" customHeight="1" x14ac:dyDescent="0.25">
      <c r="A34" s="125">
        <v>4.0510000000000002</v>
      </c>
      <c r="B34" s="104" t="s">
        <v>1140</v>
      </c>
      <c r="C34" s="999"/>
      <c r="D34" s="999"/>
      <c r="E34" s="1003"/>
      <c r="F34" s="1003"/>
      <c r="G34" s="1003"/>
      <c r="H34" s="1003"/>
      <c r="I34" s="1343" t="s">
        <v>1141</v>
      </c>
      <c r="J34" s="1343"/>
    </row>
    <row r="35" spans="1:15" s="102" customFormat="1" ht="14.25" customHeight="1" x14ac:dyDescent="0.25">
      <c r="A35" s="1000"/>
      <c r="B35" s="819" t="s">
        <v>1606</v>
      </c>
      <c r="C35" s="1005"/>
      <c r="D35" s="1005"/>
      <c r="E35" s="905"/>
      <c r="F35" s="905"/>
      <c r="G35" s="905"/>
      <c r="H35" s="905"/>
      <c r="I35" s="1374" t="s">
        <v>1021</v>
      </c>
      <c r="J35" s="1374"/>
      <c r="K35" s="1002"/>
      <c r="L35" s="105"/>
    </row>
    <row r="36" spans="1:15" s="106" customFormat="1" ht="14.25" customHeight="1" x14ac:dyDescent="0.25">
      <c r="A36" s="1001"/>
      <c r="C36" s="905"/>
      <c r="D36" s="905"/>
      <c r="F36" s="905"/>
      <c r="G36" s="905"/>
      <c r="H36" s="905" t="s">
        <v>1022</v>
      </c>
      <c r="I36" s="1369"/>
      <c r="J36" s="1370"/>
      <c r="K36" s="1002"/>
      <c r="M36" s="108"/>
      <c r="N36" s="115"/>
      <c r="O36" s="115"/>
    </row>
    <row r="37" spans="1:15" s="106" customFormat="1" ht="14.25" customHeight="1" x14ac:dyDescent="0.25">
      <c r="A37" s="1001"/>
      <c r="B37" s="117" t="s">
        <v>736</v>
      </c>
      <c r="C37" s="905"/>
      <c r="D37" s="905"/>
      <c r="F37" s="905"/>
      <c r="G37" s="905"/>
      <c r="H37" s="905" t="s">
        <v>1126</v>
      </c>
      <c r="I37" s="1369"/>
      <c r="J37" s="1370"/>
      <c r="K37" s="1002"/>
      <c r="L37" s="118">
        <f>I36+I37</f>
        <v>0</v>
      </c>
      <c r="M37" s="108"/>
      <c r="N37" s="115"/>
      <c r="O37" s="115"/>
    </row>
    <row r="38" spans="1:15" s="106" customFormat="1" ht="12.75" customHeight="1" x14ac:dyDescent="0.25">
      <c r="A38" s="1001"/>
      <c r="B38" s="139" t="s">
        <v>1142</v>
      </c>
      <c r="C38" s="905"/>
      <c r="D38" s="905"/>
      <c r="F38" s="905"/>
      <c r="G38" s="905"/>
      <c r="H38" s="905"/>
      <c r="M38" s="108"/>
      <c r="N38" s="115"/>
      <c r="O38" s="115"/>
    </row>
    <row r="39" spans="1:15" s="106" customFormat="1" ht="12.75" customHeight="1" x14ac:dyDescent="0.25">
      <c r="A39" s="1001"/>
      <c r="B39" s="139" t="s">
        <v>1134</v>
      </c>
      <c r="C39" s="905"/>
      <c r="D39" s="905"/>
      <c r="F39" s="905"/>
      <c r="G39" s="905"/>
      <c r="H39" s="905"/>
      <c r="M39" s="108"/>
      <c r="N39" s="115"/>
      <c r="O39" s="115"/>
    </row>
    <row r="40" spans="1:15" s="106" customFormat="1" ht="12.75" customHeight="1" x14ac:dyDescent="0.25">
      <c r="B40" s="127" t="s">
        <v>1128</v>
      </c>
      <c r="C40" s="126"/>
      <c r="D40" s="999"/>
      <c r="E40" s="137"/>
      <c r="F40" s="113"/>
      <c r="G40" s="138"/>
      <c r="H40" s="137"/>
      <c r="I40" s="1002"/>
      <c r="J40" s="120"/>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2" orientation="portrait" r:id="rId1"/>
  <headerFooter alignWithMargins="0">
    <oddFooter>&amp;L&amp;8DWM/UST - Claim 8/1/2020&amp;R&amp;8(See also 2020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indexed="48"/>
    <pageSetUpPr fitToPage="1"/>
  </sheetPr>
  <dimension ref="A1:L64"/>
  <sheetViews>
    <sheetView view="pageBreakPreview" topLeftCell="A13" zoomScaleNormal="100" zoomScaleSheetLayoutView="100" workbookViewId="0">
      <selection activeCell="C34" sqref="C34"/>
    </sheetView>
  </sheetViews>
  <sheetFormatPr defaultRowHeight="12.75" x14ac:dyDescent="0.2"/>
  <cols>
    <col min="1" max="1" width="9.5703125" customWidth="1"/>
    <col min="2" max="2" width="10" customWidth="1"/>
    <col min="3" max="3" width="11.140625" customWidth="1"/>
    <col min="4" max="4" width="19.5703125" customWidth="1"/>
    <col min="5" max="5" width="12.5703125" customWidth="1"/>
    <col min="6" max="6" width="12.28515625" customWidth="1"/>
    <col min="7" max="7" width="11.5703125" customWidth="1"/>
    <col min="8" max="8" width="12.85546875" customWidth="1"/>
    <col min="9" max="9" width="1.7109375" customWidth="1"/>
    <col min="10" max="10" width="1.28515625" customWidth="1"/>
    <col min="11" max="11" width="10" customWidth="1"/>
  </cols>
  <sheetData>
    <row r="1" spans="1:12" s="145" customFormat="1" x14ac:dyDescent="0.2">
      <c r="A1" s="243" t="s">
        <v>793</v>
      </c>
      <c r="B1" s="908" t="str">
        <f>IF('Cost Summary Forms'!J1&gt;0,'Cost Summary Forms'!J1,"")</f>
        <v/>
      </c>
      <c r="C1" s="146" t="s">
        <v>2</v>
      </c>
      <c r="D1" s="153"/>
      <c r="E1" s="797" t="str">
        <f>IF('Cost Summary Forms'!E3&gt;0,'Cost Summary Forms'!E3,"")</f>
        <v/>
      </c>
      <c r="F1" s="153"/>
      <c r="G1" s="153"/>
      <c r="H1" s="146" t="s">
        <v>794</v>
      </c>
      <c r="I1" s="147"/>
      <c r="J1" s="148" t="s">
        <v>795</v>
      </c>
      <c r="K1" s="149"/>
    </row>
    <row r="2" spans="1:12" s="145" customFormat="1" ht="24.75" customHeight="1" x14ac:dyDescent="0.25">
      <c r="A2" s="97" t="s">
        <v>1143</v>
      </c>
      <c r="B2" s="98"/>
      <c r="C2" s="98"/>
      <c r="D2" s="98"/>
      <c r="E2" s="98"/>
      <c r="F2" s="150"/>
      <c r="G2" s="150"/>
      <c r="H2" s="150"/>
      <c r="I2" s="150"/>
      <c r="J2" s="150"/>
      <c r="K2" s="244"/>
      <c r="L2" s="98"/>
    </row>
    <row r="3" spans="1:12" ht="9.75" customHeight="1" x14ac:dyDescent="0.2"/>
    <row r="4" spans="1:12" ht="13.5" customHeight="1" x14ac:dyDescent="0.2">
      <c r="A4" s="347" t="s">
        <v>1144</v>
      </c>
      <c r="B4" s="348"/>
      <c r="C4" s="348"/>
      <c r="D4" s="348"/>
      <c r="E4" s="348"/>
      <c r="F4" s="348"/>
      <c r="G4" s="348"/>
      <c r="H4" s="348"/>
      <c r="I4" s="348"/>
      <c r="J4" s="349"/>
      <c r="K4" s="350"/>
    </row>
    <row r="5" spans="1:12" ht="9" customHeight="1" x14ac:dyDescent="0.2">
      <c r="A5" s="385"/>
      <c r="B5" s="250"/>
      <c r="C5" s="250"/>
      <c r="D5" s="250"/>
      <c r="E5" s="250"/>
      <c r="F5" s="250"/>
      <c r="G5" s="250"/>
      <c r="H5" s="250"/>
      <c r="I5" s="250"/>
      <c r="J5" s="351"/>
      <c r="K5" s="352"/>
    </row>
    <row r="6" spans="1:12" ht="14.25" x14ac:dyDescent="0.2">
      <c r="A6" s="395" t="s">
        <v>1145</v>
      </c>
      <c r="B6" s="351"/>
      <c r="C6" s="351"/>
      <c r="D6" s="250"/>
      <c r="E6" s="250"/>
      <c r="F6" s="250"/>
      <c r="G6" s="250"/>
      <c r="H6" s="250"/>
      <c r="I6" s="250"/>
      <c r="J6" s="351"/>
      <c r="K6" s="352"/>
    </row>
    <row r="7" spans="1:12" x14ac:dyDescent="0.2">
      <c r="A7" s="354"/>
      <c r="B7" s="905"/>
      <c r="C7" s="103"/>
      <c r="D7" s="905" t="s">
        <v>1146</v>
      </c>
      <c r="E7" s="905" t="s">
        <v>911</v>
      </c>
      <c r="F7" s="905" t="s">
        <v>859</v>
      </c>
      <c r="G7" s="905" t="s">
        <v>289</v>
      </c>
      <c r="H7" s="905" t="s">
        <v>912</v>
      </c>
      <c r="I7" s="905"/>
      <c r="J7" s="108"/>
      <c r="K7" s="353"/>
    </row>
    <row r="8" spans="1:12" x14ac:dyDescent="0.2">
      <c r="A8" s="354" t="s">
        <v>860</v>
      </c>
      <c r="B8" s="905" t="s">
        <v>308</v>
      </c>
      <c r="C8" s="905" t="s">
        <v>307</v>
      </c>
      <c r="D8" s="905" t="s">
        <v>1147</v>
      </c>
      <c r="E8" s="905" t="s">
        <v>770</v>
      </c>
      <c r="F8" s="905" t="s">
        <v>291</v>
      </c>
      <c r="G8" s="905" t="s">
        <v>866</v>
      </c>
      <c r="H8" s="905" t="s">
        <v>915</v>
      </c>
      <c r="I8" s="905"/>
      <c r="J8" s="108"/>
      <c r="K8" s="353"/>
    </row>
    <row r="9" spans="1:12" x14ac:dyDescent="0.2">
      <c r="A9" s="354" t="s">
        <v>790</v>
      </c>
      <c r="B9" s="905" t="s">
        <v>1147</v>
      </c>
      <c r="C9" s="905" t="s">
        <v>1148</v>
      </c>
      <c r="D9" s="905" t="s">
        <v>1149</v>
      </c>
      <c r="E9" s="905" t="s">
        <v>294</v>
      </c>
      <c r="F9" s="905" t="s">
        <v>295</v>
      </c>
      <c r="G9" s="905" t="s">
        <v>296</v>
      </c>
      <c r="H9" s="915" t="s">
        <v>745</v>
      </c>
      <c r="I9" s="355"/>
      <c r="J9" s="108"/>
      <c r="K9" s="356" t="s">
        <v>457</v>
      </c>
    </row>
    <row r="10" spans="1:12" x14ac:dyDescent="0.2">
      <c r="A10" s="109"/>
      <c r="B10" s="110"/>
      <c r="C10" s="398"/>
      <c r="D10" s="399"/>
      <c r="E10" s="111"/>
      <c r="F10" s="112"/>
      <c r="G10" s="109"/>
      <c r="H10" s="111"/>
      <c r="I10" s="260"/>
      <c r="J10" s="113"/>
      <c r="K10" s="357">
        <f t="shared" ref="K10:K17" si="0">B10*C10</f>
        <v>0</v>
      </c>
    </row>
    <row r="11" spans="1:12" x14ac:dyDescent="0.2">
      <c r="A11" s="109"/>
      <c r="B11" s="110"/>
      <c r="C11" s="398"/>
      <c r="D11" s="399"/>
      <c r="E11" s="111"/>
      <c r="F11" s="112"/>
      <c r="G11" s="109"/>
      <c r="H11" s="111"/>
      <c r="I11" s="260"/>
      <c r="J11" s="113"/>
      <c r="K11" s="357">
        <f t="shared" si="0"/>
        <v>0</v>
      </c>
    </row>
    <row r="12" spans="1:12" x14ac:dyDescent="0.2">
      <c r="A12" s="109"/>
      <c r="B12" s="110"/>
      <c r="C12" s="398"/>
      <c r="D12" s="399"/>
      <c r="E12" s="111"/>
      <c r="F12" s="112"/>
      <c r="G12" s="109"/>
      <c r="H12" s="111"/>
      <c r="I12" s="260"/>
      <c r="J12" s="113"/>
      <c r="K12" s="357">
        <f t="shared" si="0"/>
        <v>0</v>
      </c>
    </row>
    <row r="13" spans="1:12" x14ac:dyDescent="0.2">
      <c r="A13" s="109"/>
      <c r="B13" s="110"/>
      <c r="C13" s="398"/>
      <c r="D13" s="399"/>
      <c r="E13" s="111"/>
      <c r="F13" s="112"/>
      <c r="G13" s="109"/>
      <c r="H13" s="111"/>
      <c r="I13" s="260"/>
      <c r="J13" s="113"/>
      <c r="K13" s="357">
        <f t="shared" si="0"/>
        <v>0</v>
      </c>
    </row>
    <row r="14" spans="1:12" x14ac:dyDescent="0.2">
      <c r="A14" s="109"/>
      <c r="B14" s="110"/>
      <c r="C14" s="398"/>
      <c r="D14" s="399"/>
      <c r="E14" s="111"/>
      <c r="F14" s="112"/>
      <c r="G14" s="109"/>
      <c r="H14" s="111"/>
      <c r="I14" s="260"/>
      <c r="J14" s="113"/>
      <c r="K14" s="357">
        <f t="shared" si="0"/>
        <v>0</v>
      </c>
    </row>
    <row r="15" spans="1:12" x14ac:dyDescent="0.2">
      <c r="A15" s="109"/>
      <c r="B15" s="110"/>
      <c r="C15" s="398"/>
      <c r="D15" s="399"/>
      <c r="E15" s="111"/>
      <c r="F15" s="112"/>
      <c r="G15" s="109"/>
      <c r="H15" s="111"/>
      <c r="I15" s="260"/>
      <c r="J15" s="113"/>
      <c r="K15" s="357">
        <f t="shared" si="0"/>
        <v>0</v>
      </c>
    </row>
    <row r="16" spans="1:12" x14ac:dyDescent="0.2">
      <c r="A16" s="109"/>
      <c r="B16" s="110"/>
      <c r="C16" s="398"/>
      <c r="D16" s="399"/>
      <c r="E16" s="111"/>
      <c r="F16" s="112"/>
      <c r="G16" s="109"/>
      <c r="H16" s="111"/>
      <c r="I16" s="260"/>
      <c r="J16" s="113"/>
      <c r="K16" s="357">
        <f t="shared" si="0"/>
        <v>0</v>
      </c>
    </row>
    <row r="17" spans="1:11" ht="13.5" thickBot="1" x14ac:dyDescent="0.25">
      <c r="A17" s="109"/>
      <c r="B17" s="110"/>
      <c r="C17" s="398"/>
      <c r="D17" s="399"/>
      <c r="E17" s="111"/>
      <c r="F17" s="112"/>
      <c r="G17" s="109"/>
      <c r="H17" s="111"/>
      <c r="I17" s="260"/>
      <c r="J17" s="113"/>
      <c r="K17" s="357">
        <f t="shared" si="0"/>
        <v>0</v>
      </c>
    </row>
    <row r="18" spans="1:11" ht="13.5" customHeight="1" thickBot="1" x14ac:dyDescent="0.3">
      <c r="A18" s="383" t="s">
        <v>1150</v>
      </c>
      <c r="B18" s="358"/>
      <c r="C18" s="396"/>
      <c r="D18" s="259"/>
      <c r="E18" s="257"/>
      <c r="F18" s="258"/>
      <c r="G18" s="259"/>
      <c r="H18" s="259"/>
      <c r="I18" s="359" t="s">
        <v>1151</v>
      </c>
      <c r="J18" s="103"/>
      <c r="K18" s="1169">
        <f>SUM(K10:K17)</f>
        <v>0</v>
      </c>
    </row>
    <row r="19" spans="1:11" s="148" customFormat="1" ht="11.25" x14ac:dyDescent="0.2">
      <c r="A19" s="383" t="s">
        <v>1152</v>
      </c>
      <c r="B19" s="358"/>
      <c r="C19" s="733"/>
      <c r="D19" s="1170"/>
      <c r="E19" s="1171"/>
      <c r="F19" s="1172"/>
      <c r="G19" s="1170"/>
      <c r="H19" s="1170"/>
      <c r="I19" s="1173"/>
      <c r="J19" s="389"/>
      <c r="K19" s="734"/>
    </row>
    <row r="20" spans="1:11" x14ac:dyDescent="0.2">
      <c r="A20" s="235"/>
      <c r="B20" s="351"/>
      <c r="C20" s="351"/>
      <c r="D20" s="250"/>
      <c r="E20" s="250"/>
      <c r="F20" s="250"/>
      <c r="G20" s="250"/>
      <c r="H20" s="250"/>
      <c r="I20" s="250"/>
      <c r="J20" s="351"/>
      <c r="K20" s="352"/>
    </row>
    <row r="21" spans="1:11" ht="12.75" customHeight="1" x14ac:dyDescent="0.2">
      <c r="A21" s="395" t="s">
        <v>1153</v>
      </c>
      <c r="B21" s="358"/>
      <c r="C21" s="140"/>
      <c r="D21" s="260"/>
      <c r="E21" s="113"/>
      <c r="F21" s="142"/>
      <c r="G21" s="260"/>
      <c r="H21" s="260"/>
      <c r="I21" s="260"/>
      <c r="J21" s="113"/>
      <c r="K21" s="360"/>
    </row>
    <row r="22" spans="1:11" x14ac:dyDescent="0.2">
      <c r="A22" s="109"/>
      <c r="B22" s="110"/>
      <c r="C22" s="398"/>
      <c r="D22" s="399"/>
      <c r="E22" s="369"/>
      <c r="F22" s="112"/>
      <c r="G22" s="109"/>
      <c r="H22" s="369"/>
      <c r="I22" s="362"/>
      <c r="J22" s="113"/>
      <c r="K22" s="357">
        <f t="shared" ref="K22:K27" si="1">B22*C22</f>
        <v>0</v>
      </c>
    </row>
    <row r="23" spans="1:11" x14ac:dyDescent="0.2">
      <c r="A23" s="109"/>
      <c r="B23" s="110"/>
      <c r="C23" s="398"/>
      <c r="D23" s="399"/>
      <c r="E23" s="369"/>
      <c r="F23" s="112"/>
      <c r="G23" s="109"/>
      <c r="H23" s="369"/>
      <c r="I23" s="362"/>
      <c r="J23" s="113"/>
      <c r="K23" s="357">
        <f t="shared" si="1"/>
        <v>0</v>
      </c>
    </row>
    <row r="24" spans="1:11" x14ac:dyDescent="0.2">
      <c r="A24" s="109"/>
      <c r="B24" s="110"/>
      <c r="C24" s="398"/>
      <c r="D24" s="399"/>
      <c r="E24" s="369"/>
      <c r="F24" s="112"/>
      <c r="G24" s="109"/>
      <c r="H24" s="369"/>
      <c r="I24" s="362"/>
      <c r="J24" s="113"/>
      <c r="K24" s="357">
        <f t="shared" si="1"/>
        <v>0</v>
      </c>
    </row>
    <row r="25" spans="1:11" x14ac:dyDescent="0.2">
      <c r="A25" s="109"/>
      <c r="B25" s="110"/>
      <c r="C25" s="398"/>
      <c r="D25" s="399"/>
      <c r="E25" s="369"/>
      <c r="F25" s="112"/>
      <c r="G25" s="109"/>
      <c r="H25" s="369"/>
      <c r="I25" s="362"/>
      <c r="J25" s="113"/>
      <c r="K25" s="357">
        <f t="shared" si="1"/>
        <v>0</v>
      </c>
    </row>
    <row r="26" spans="1:11" x14ac:dyDescent="0.2">
      <c r="A26" s="109"/>
      <c r="B26" s="110"/>
      <c r="C26" s="398"/>
      <c r="D26" s="399"/>
      <c r="E26" s="369"/>
      <c r="F26" s="112"/>
      <c r="G26" s="109"/>
      <c r="H26" s="369"/>
      <c r="I26" s="362"/>
      <c r="J26" s="113"/>
      <c r="K26" s="357">
        <f t="shared" si="1"/>
        <v>0</v>
      </c>
    </row>
    <row r="27" spans="1:11" ht="13.5" thickBot="1" x14ac:dyDescent="0.25">
      <c r="A27" s="109"/>
      <c r="B27" s="110"/>
      <c r="C27" s="398"/>
      <c r="D27" s="399"/>
      <c r="E27" s="369"/>
      <c r="F27" s="112"/>
      <c r="G27" s="109"/>
      <c r="H27" s="369"/>
      <c r="I27" s="361"/>
      <c r="J27" s="256"/>
      <c r="K27" s="357">
        <f t="shared" si="1"/>
        <v>0</v>
      </c>
    </row>
    <row r="28" spans="1:11" ht="15" thickBot="1" x14ac:dyDescent="0.25">
      <c r="A28" s="383" t="s">
        <v>1154</v>
      </c>
      <c r="B28" s="364"/>
      <c r="C28" s="370"/>
      <c r="D28" s="154"/>
      <c r="E28" s="371"/>
      <c r="F28" s="154"/>
      <c r="G28" s="154"/>
      <c r="H28" s="154"/>
      <c r="I28" s="363" t="s">
        <v>1155</v>
      </c>
      <c r="J28" s="372"/>
      <c r="K28" s="1169">
        <f>SUM(K22:K27)</f>
        <v>0</v>
      </c>
    </row>
    <row r="29" spans="1:11" s="148" customFormat="1" ht="11.25" x14ac:dyDescent="0.2">
      <c r="A29" s="384"/>
      <c r="B29" s="1174"/>
      <c r="C29" s="390"/>
      <c r="D29" s="391"/>
      <c r="E29" s="392"/>
      <c r="F29" s="393"/>
      <c r="G29" s="391"/>
      <c r="H29" s="391"/>
      <c r="I29" s="391"/>
      <c r="J29" s="391"/>
      <c r="K29" s="394"/>
    </row>
    <row r="30" spans="1:11" ht="12.75" customHeight="1" x14ac:dyDescent="0.2">
      <c r="A30" s="395" t="s">
        <v>1710</v>
      </c>
      <c r="B30" s="358"/>
      <c r="C30" s="140"/>
      <c r="D30" s="260"/>
      <c r="E30" s="113"/>
      <c r="F30" s="142"/>
      <c r="G30" s="260"/>
      <c r="H30" s="260"/>
      <c r="I30" s="260"/>
      <c r="J30" s="113"/>
      <c r="K30" s="360"/>
    </row>
    <row r="31" spans="1:11" x14ac:dyDescent="0.2">
      <c r="A31" s="109"/>
      <c r="B31" s="110"/>
      <c r="C31" s="398"/>
      <c r="D31" s="399"/>
      <c r="E31" s="369"/>
      <c r="F31" s="112"/>
      <c r="G31" s="109"/>
      <c r="H31" s="369"/>
      <c r="I31" s="362"/>
      <c r="J31" s="113"/>
      <c r="K31" s="357">
        <f t="shared" ref="K31:K36" si="2">B31*C31</f>
        <v>0</v>
      </c>
    </row>
    <row r="32" spans="1:11" x14ac:dyDescent="0.2">
      <c r="A32" s="109"/>
      <c r="B32" s="110"/>
      <c r="C32" s="398"/>
      <c r="D32" s="399"/>
      <c r="E32" s="369"/>
      <c r="F32" s="112"/>
      <c r="G32" s="109"/>
      <c r="H32" s="369"/>
      <c r="I32" s="362"/>
      <c r="J32" s="113"/>
      <c r="K32" s="357">
        <f t="shared" si="2"/>
        <v>0</v>
      </c>
    </row>
    <row r="33" spans="1:11" x14ac:dyDescent="0.2">
      <c r="A33" s="109"/>
      <c r="B33" s="110"/>
      <c r="C33" s="398"/>
      <c r="D33" s="399"/>
      <c r="E33" s="369"/>
      <c r="F33" s="112"/>
      <c r="G33" s="109"/>
      <c r="H33" s="369"/>
      <c r="I33" s="362"/>
      <c r="J33" s="113"/>
      <c r="K33" s="357">
        <f t="shared" si="2"/>
        <v>0</v>
      </c>
    </row>
    <row r="34" spans="1:11" x14ac:dyDescent="0.2">
      <c r="A34" s="109"/>
      <c r="B34" s="110"/>
      <c r="C34" s="398"/>
      <c r="D34" s="399"/>
      <c r="E34" s="369"/>
      <c r="F34" s="112"/>
      <c r="G34" s="109"/>
      <c r="H34" s="369"/>
      <c r="I34" s="362"/>
      <c r="J34" s="113"/>
      <c r="K34" s="357">
        <f t="shared" si="2"/>
        <v>0</v>
      </c>
    </row>
    <row r="35" spans="1:11" x14ac:dyDescent="0.2">
      <c r="A35" s="109"/>
      <c r="B35" s="110"/>
      <c r="C35" s="398"/>
      <c r="D35" s="399"/>
      <c r="E35" s="369"/>
      <c r="F35" s="112"/>
      <c r="G35" s="109"/>
      <c r="H35" s="369"/>
      <c r="I35" s="362"/>
      <c r="J35" s="113"/>
      <c r="K35" s="357">
        <f t="shared" si="2"/>
        <v>0</v>
      </c>
    </row>
    <row r="36" spans="1:11" ht="13.5" thickBot="1" x14ac:dyDescent="0.25">
      <c r="A36" s="109"/>
      <c r="B36" s="110"/>
      <c r="C36" s="398"/>
      <c r="D36" s="399"/>
      <c r="E36" s="369"/>
      <c r="F36" s="112"/>
      <c r="G36" s="109"/>
      <c r="H36" s="369"/>
      <c r="I36" s="361"/>
      <c r="J36" s="256"/>
      <c r="K36" s="357">
        <f t="shared" si="2"/>
        <v>0</v>
      </c>
    </row>
    <row r="37" spans="1:11" ht="15" thickBot="1" x14ac:dyDescent="0.25">
      <c r="A37" s="383" t="s">
        <v>1156</v>
      </c>
      <c r="B37" s="364"/>
      <c r="C37" s="370"/>
      <c r="D37" s="154"/>
      <c r="E37" s="371"/>
      <c r="F37" s="154"/>
      <c r="G37" s="154"/>
      <c r="H37" s="154"/>
      <c r="I37" s="363" t="s">
        <v>1157</v>
      </c>
      <c r="J37" s="372"/>
      <c r="K37" s="1169">
        <f>SUM(K31:K36)</f>
        <v>0</v>
      </c>
    </row>
    <row r="38" spans="1:11" s="148" customFormat="1" ht="11.25" x14ac:dyDescent="0.2">
      <c r="A38" s="383" t="s">
        <v>1711</v>
      </c>
      <c r="B38" s="1174"/>
      <c r="C38" s="386"/>
      <c r="D38" s="387"/>
      <c r="E38" s="388"/>
      <c r="F38" s="387"/>
      <c r="G38" s="387"/>
      <c r="H38" s="387"/>
      <c r="I38" s="1175"/>
      <c r="J38" s="389"/>
      <c r="K38" s="397"/>
    </row>
    <row r="39" spans="1:11" x14ac:dyDescent="0.2">
      <c r="A39" s="383"/>
      <c r="B39" s="364"/>
      <c r="C39" s="365"/>
      <c r="D39" s="362"/>
      <c r="E39" s="366"/>
      <c r="F39" s="367"/>
      <c r="G39" s="362"/>
      <c r="H39" s="362"/>
      <c r="I39" s="362"/>
      <c r="J39" s="362"/>
      <c r="K39" s="368"/>
    </row>
    <row r="40" spans="1:11" ht="12.75" customHeight="1" x14ac:dyDescent="0.2">
      <c r="A40" s="395" t="s">
        <v>1158</v>
      </c>
      <c r="B40" s="358"/>
      <c r="C40" s="140"/>
      <c r="D40" s="260"/>
      <c r="E40" s="113"/>
      <c r="F40" s="142"/>
      <c r="G40" s="260"/>
      <c r="H40" s="260"/>
      <c r="I40" s="260"/>
      <c r="J40" s="113"/>
      <c r="K40" s="360"/>
    </row>
    <row r="41" spans="1:11" x14ac:dyDescent="0.2">
      <c r="A41" s="109"/>
      <c r="B41" s="110"/>
      <c r="C41" s="398"/>
      <c r="D41" s="399"/>
      <c r="E41" s="369"/>
      <c r="F41" s="112"/>
      <c r="G41" s="109"/>
      <c r="H41" s="369"/>
      <c r="I41" s="362"/>
      <c r="J41" s="113"/>
      <c r="K41" s="357">
        <f>B41*C41</f>
        <v>0</v>
      </c>
    </row>
    <row r="42" spans="1:11" x14ac:dyDescent="0.2">
      <c r="A42" s="109"/>
      <c r="B42" s="110"/>
      <c r="C42" s="398"/>
      <c r="D42" s="399"/>
      <c r="E42" s="369"/>
      <c r="F42" s="112"/>
      <c r="G42" s="109"/>
      <c r="H42" s="369"/>
      <c r="I42" s="362"/>
      <c r="J42" s="113"/>
      <c r="K42" s="357">
        <f>B42*C42</f>
        <v>0</v>
      </c>
    </row>
    <row r="43" spans="1:11" ht="13.5" thickBot="1" x14ac:dyDescent="0.25">
      <c r="A43" s="109"/>
      <c r="B43" s="110"/>
      <c r="C43" s="398"/>
      <c r="D43" s="399"/>
      <c r="E43" s="369"/>
      <c r="F43" s="112"/>
      <c r="G43" s="109"/>
      <c r="H43" s="369"/>
      <c r="I43" s="362"/>
      <c r="J43" s="113"/>
      <c r="K43" s="357">
        <f>B43*C43</f>
        <v>0</v>
      </c>
    </row>
    <row r="44" spans="1:11" ht="15" thickBot="1" x14ac:dyDescent="0.25">
      <c r="A44" s="373"/>
      <c r="B44" s="374"/>
      <c r="C44" s="375"/>
      <c r="D44" s="230"/>
      <c r="E44" s="230"/>
      <c r="F44" s="230"/>
      <c r="G44" s="230"/>
      <c r="H44" s="230"/>
      <c r="I44" s="376" t="s">
        <v>1159</v>
      </c>
      <c r="J44" s="377"/>
      <c r="K44" s="1169">
        <f>SUM(K41:K43)</f>
        <v>0</v>
      </c>
    </row>
    <row r="45" spans="1:11" ht="15" customHeight="1" x14ac:dyDescent="0.2">
      <c r="A45" s="378"/>
      <c r="B45" s="364"/>
      <c r="C45" s="379"/>
      <c r="D45" s="378"/>
      <c r="E45" s="378"/>
      <c r="F45" s="378"/>
      <c r="G45" s="378"/>
      <c r="H45" s="378"/>
      <c r="I45" s="378"/>
      <c r="J45" s="378"/>
      <c r="K45" s="380"/>
    </row>
    <row r="46" spans="1:11" ht="14.25" x14ac:dyDescent="0.2">
      <c r="A46" s="395" t="s">
        <v>1160</v>
      </c>
      <c r="B46" s="140"/>
      <c r="C46" s="113"/>
      <c r="D46" s="103"/>
      <c r="E46" s="103"/>
      <c r="F46" s="355"/>
      <c r="G46" s="355"/>
      <c r="H46" s="355"/>
      <c r="I46" s="260"/>
      <c r="J46" s="113"/>
      <c r="K46" s="360"/>
    </row>
    <row r="47" spans="1:11" x14ac:dyDescent="0.2">
      <c r="A47" s="109"/>
      <c r="B47" s="110"/>
      <c r="D47" s="103"/>
      <c r="E47" s="111"/>
      <c r="F47" s="381"/>
      <c r="G47" s="109"/>
      <c r="H47" s="111"/>
      <c r="I47" s="260"/>
      <c r="J47" s="113"/>
      <c r="K47" s="357">
        <f t="shared" ref="K47:K52" si="3">B47</f>
        <v>0</v>
      </c>
    </row>
    <row r="48" spans="1:11" x14ac:dyDescent="0.2">
      <c r="A48" s="109"/>
      <c r="B48" s="110"/>
      <c r="D48" s="103"/>
      <c r="E48" s="111"/>
      <c r="F48" s="381"/>
      <c r="G48" s="109"/>
      <c r="H48" s="111"/>
      <c r="I48" s="260"/>
      <c r="J48" s="113"/>
      <c r="K48" s="357">
        <f t="shared" si="3"/>
        <v>0</v>
      </c>
    </row>
    <row r="49" spans="1:12" x14ac:dyDescent="0.2">
      <c r="A49" s="109"/>
      <c r="B49" s="110"/>
      <c r="D49" s="103"/>
      <c r="E49" s="111"/>
      <c r="F49" s="381"/>
      <c r="G49" s="109"/>
      <c r="H49" s="111"/>
      <c r="I49" s="260"/>
      <c r="J49" s="113"/>
      <c r="K49" s="357">
        <f t="shared" si="3"/>
        <v>0</v>
      </c>
    </row>
    <row r="50" spans="1:12" x14ac:dyDescent="0.2">
      <c r="A50" s="109"/>
      <c r="B50" s="110"/>
      <c r="D50" s="103"/>
      <c r="E50" s="111"/>
      <c r="F50" s="381"/>
      <c r="G50" s="109"/>
      <c r="H50" s="111"/>
      <c r="I50" s="260"/>
      <c r="J50" s="113"/>
      <c r="K50" s="357">
        <f t="shared" si="3"/>
        <v>0</v>
      </c>
    </row>
    <row r="51" spans="1:12" x14ac:dyDescent="0.2">
      <c r="A51" s="109"/>
      <c r="B51" s="110"/>
      <c r="D51" s="103"/>
      <c r="E51" s="111"/>
      <c r="F51" s="381"/>
      <c r="G51" s="109"/>
      <c r="H51" s="111"/>
      <c r="I51" s="260"/>
      <c r="J51" s="113"/>
      <c r="K51" s="357">
        <f t="shared" si="3"/>
        <v>0</v>
      </c>
    </row>
    <row r="52" spans="1:12" ht="13.5" thickBot="1" x14ac:dyDescent="0.25">
      <c r="A52" s="109"/>
      <c r="B52" s="110"/>
      <c r="D52" s="103"/>
      <c r="E52" s="111"/>
      <c r="F52" s="381"/>
      <c r="G52" s="109"/>
      <c r="H52" s="111"/>
      <c r="I52" s="260"/>
      <c r="J52" s="113"/>
      <c r="K52" s="357">
        <f t="shared" si="3"/>
        <v>0</v>
      </c>
    </row>
    <row r="53" spans="1:12" ht="15" thickBot="1" x14ac:dyDescent="0.25">
      <c r="A53" s="473" t="s">
        <v>1161</v>
      </c>
      <c r="B53" s="153"/>
      <c r="C53" s="153"/>
      <c r="D53" s="153"/>
      <c r="E53" s="153"/>
      <c r="F53" s="153"/>
      <c r="G53" s="153"/>
      <c r="H53" s="153"/>
      <c r="I53" s="376" t="s">
        <v>1162</v>
      </c>
      <c r="J53" s="735"/>
      <c r="K53" s="1176">
        <f>SUM(K47:K52)</f>
        <v>0</v>
      </c>
    </row>
    <row r="54" spans="1:12" ht="14.25" x14ac:dyDescent="0.2">
      <c r="A54" s="383"/>
      <c r="B54" s="155"/>
      <c r="C54" s="155"/>
      <c r="D54" s="155"/>
      <c r="E54" s="155"/>
      <c r="F54" s="155"/>
      <c r="G54" s="155"/>
      <c r="H54" s="155"/>
      <c r="I54" s="363"/>
      <c r="J54" s="103"/>
      <c r="K54" s="1223"/>
    </row>
    <row r="55" spans="1:12" ht="14.25" x14ac:dyDescent="0.2">
      <c r="A55" s="395" t="s">
        <v>1607</v>
      </c>
      <c r="B55" s="140"/>
      <c r="C55" s="113"/>
      <c r="D55" s="103"/>
      <c r="E55" s="103"/>
      <c r="F55" s="355"/>
      <c r="G55" s="355"/>
      <c r="H55" s="355"/>
      <c r="I55" s="260"/>
      <c r="J55" s="113"/>
      <c r="K55" s="360"/>
    </row>
    <row r="56" spans="1:12" x14ac:dyDescent="0.2">
      <c r="A56" s="109"/>
      <c r="B56" s="110"/>
      <c r="D56" s="103"/>
      <c r="E56" s="111"/>
      <c r="F56" s="381"/>
      <c r="G56" s="109"/>
      <c r="H56" s="111"/>
      <c r="I56" s="260"/>
      <c r="J56" s="113"/>
      <c r="K56" s="357">
        <f t="shared" ref="K56:K61" si="4">B56</f>
        <v>0</v>
      </c>
      <c r="L56" s="103"/>
    </row>
    <row r="57" spans="1:12" x14ac:dyDescent="0.2">
      <c r="A57" s="109"/>
      <c r="B57" s="110"/>
      <c r="D57" s="103"/>
      <c r="E57" s="111"/>
      <c r="F57" s="381"/>
      <c r="G57" s="109"/>
      <c r="H57" s="111"/>
      <c r="I57" s="260"/>
      <c r="J57" s="113"/>
      <c r="K57" s="357">
        <f t="shared" si="4"/>
        <v>0</v>
      </c>
    </row>
    <row r="58" spans="1:12" x14ac:dyDescent="0.2">
      <c r="A58" s="109"/>
      <c r="B58" s="110"/>
      <c r="D58" s="103"/>
      <c r="E58" s="111"/>
      <c r="F58" s="381"/>
      <c r="G58" s="109"/>
      <c r="H58" s="111"/>
      <c r="I58" s="260"/>
      <c r="J58" s="113"/>
      <c r="K58" s="357">
        <f t="shared" si="4"/>
        <v>0</v>
      </c>
    </row>
    <row r="59" spans="1:12" x14ac:dyDescent="0.2">
      <c r="A59" s="109"/>
      <c r="B59" s="110"/>
      <c r="D59" s="103"/>
      <c r="E59" s="111"/>
      <c r="F59" s="381"/>
      <c r="G59" s="109"/>
      <c r="H59" s="111"/>
      <c r="I59" s="260"/>
      <c r="J59" s="113"/>
      <c r="K59" s="357">
        <f t="shared" si="4"/>
        <v>0</v>
      </c>
    </row>
    <row r="60" spans="1:12" x14ac:dyDescent="0.2">
      <c r="A60" s="109"/>
      <c r="B60" s="110"/>
      <c r="D60" s="103"/>
      <c r="E60" s="111"/>
      <c r="F60" s="381"/>
      <c r="G60" s="109"/>
      <c r="H60" s="111"/>
      <c r="I60" s="260"/>
      <c r="J60" s="113"/>
      <c r="K60" s="357">
        <f t="shared" si="4"/>
        <v>0</v>
      </c>
    </row>
    <row r="61" spans="1:12" ht="13.5" thickBot="1" x14ac:dyDescent="0.25">
      <c r="A61" s="109"/>
      <c r="B61" s="110"/>
      <c r="D61" s="103"/>
      <c r="E61" s="111"/>
      <c r="F61" s="381"/>
      <c r="G61" s="109"/>
      <c r="H61" s="111"/>
      <c r="I61" s="260"/>
      <c r="J61" s="113"/>
      <c r="K61" s="357">
        <f t="shared" si="4"/>
        <v>0</v>
      </c>
    </row>
    <row r="62" spans="1:12" ht="15" thickBot="1" x14ac:dyDescent="0.25">
      <c r="A62" s="473" t="s">
        <v>1161</v>
      </c>
      <c r="B62" s="153"/>
      <c r="C62" s="153"/>
      <c r="D62" s="153"/>
      <c r="E62" s="153"/>
      <c r="F62" s="153"/>
      <c r="G62" s="153"/>
      <c r="H62" s="153"/>
      <c r="I62" s="376" t="s">
        <v>1608</v>
      </c>
      <c r="J62" s="735"/>
      <c r="K62" s="1176">
        <f>SUM(K56:K61)</f>
        <v>0</v>
      </c>
    </row>
    <row r="63" spans="1:12" x14ac:dyDescent="0.2">
      <c r="A63" s="553" t="s">
        <v>1543</v>
      </c>
    </row>
    <row r="64" spans="1:12" ht="14.25" x14ac:dyDescent="0.2">
      <c r="A64" s="103"/>
      <c r="B64" s="103"/>
      <c r="C64" s="103"/>
      <c r="D64" s="32"/>
      <c r="E64" s="32"/>
      <c r="F64" s="32"/>
      <c r="G64" s="32"/>
      <c r="H64" s="32"/>
      <c r="I64" s="32"/>
      <c r="J64" s="32"/>
      <c r="K64" s="382"/>
    </row>
  </sheetData>
  <phoneticPr fontId="3" type="noConversion"/>
  <printOptions horizontalCentered="1"/>
  <pageMargins left="0.25" right="0.25" top="0.45" bottom="0.5" header="0.5" footer="0.5"/>
  <pageSetup scale="8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indexed="48"/>
    <pageSetUpPr fitToPage="1"/>
  </sheetPr>
  <dimension ref="A1:O42"/>
  <sheetViews>
    <sheetView view="pageBreakPreview" zoomScaleNormal="100" zoomScaleSheetLayoutView="100" workbookViewId="0">
      <selection activeCell="F30" sqref="F30"/>
    </sheetView>
  </sheetViews>
  <sheetFormatPr defaultRowHeight="12.75" x14ac:dyDescent="0.2"/>
  <cols>
    <col min="1" max="1" width="6.28515625" style="5" customWidth="1"/>
    <col min="2" max="2" width="10.42578125" style="5" customWidth="1"/>
    <col min="3" max="3" width="8.85546875" style="5" customWidth="1"/>
    <col min="4" max="4" width="9.140625" style="5"/>
    <col min="5" max="6" width="11.7109375" style="5" customWidth="1"/>
    <col min="7" max="7" width="10.7109375" style="5" customWidth="1"/>
    <col min="8" max="8" width="10.42578125" style="5" customWidth="1"/>
    <col min="9" max="9" width="11.5703125" style="5" customWidth="1"/>
    <col min="10" max="10" width="13" style="5" customWidth="1"/>
    <col min="11" max="11" width="0.85546875" style="5" customWidth="1"/>
    <col min="12" max="12" width="14.140625" style="5" customWidth="1"/>
    <col min="14" max="14" width="7.42578125" bestFit="1" customWidth="1"/>
  </cols>
  <sheetData>
    <row r="1" spans="1:15" ht="15.75" x14ac:dyDescent="0.25">
      <c r="A1" s="97" t="s">
        <v>1163</v>
      </c>
      <c r="B1" s="121"/>
      <c r="C1" s="121"/>
      <c r="D1" s="121"/>
      <c r="E1" s="121"/>
      <c r="F1" s="121"/>
      <c r="G1" s="121"/>
      <c r="H1" s="121"/>
      <c r="I1" s="121"/>
      <c r="J1" s="121"/>
      <c r="K1" s="98"/>
      <c r="L1" s="98"/>
    </row>
    <row r="2" spans="1:15" ht="8.25" customHeight="1" x14ac:dyDescent="0.2">
      <c r="K2"/>
      <c r="L2"/>
    </row>
    <row r="3" spans="1:15" s="102" customFormat="1" ht="15" customHeight="1" x14ac:dyDescent="0.25">
      <c r="A3" s="122" t="s">
        <v>2</v>
      </c>
      <c r="B3" s="123"/>
      <c r="C3" s="770"/>
      <c r="D3" s="99"/>
      <c r="E3" s="99"/>
      <c r="F3" s="771" t="str">
        <f>IF('Cost Summary Forms'!E3&gt;0,'Cost Summary Forms'!E3,"")</f>
        <v/>
      </c>
      <c r="G3" s="99"/>
      <c r="H3" s="99"/>
      <c r="I3" s="99"/>
      <c r="K3" s="124" t="s">
        <v>1</v>
      </c>
      <c r="L3" s="771" t="str">
        <f>IF('Cost Summary Forms'!J1&gt;0,'Cost Summary Forms'!J1,"")</f>
        <v/>
      </c>
    </row>
    <row r="4" spans="1:15" ht="6" customHeight="1" x14ac:dyDescent="0.2">
      <c r="H4" s="32"/>
      <c r="I4" s="32"/>
      <c r="K4"/>
      <c r="L4"/>
    </row>
    <row r="5" spans="1:15" ht="3.75" customHeight="1" x14ac:dyDescent="0.2">
      <c r="K5"/>
      <c r="L5"/>
    </row>
    <row r="6" spans="1:15" ht="19.5" customHeight="1" x14ac:dyDescent="0.2">
      <c r="A6" s="143" t="s">
        <v>1164</v>
      </c>
      <c r="K6"/>
      <c r="L6" s="144" t="s">
        <v>285</v>
      </c>
    </row>
    <row r="7" spans="1:15" s="106" customFormat="1" ht="14.25" customHeight="1" x14ac:dyDescent="0.25">
      <c r="A7" s="125">
        <v>4.0709999999999997</v>
      </c>
      <c r="B7" s="104" t="s">
        <v>1165</v>
      </c>
      <c r="C7" s="999"/>
      <c r="D7" s="999"/>
      <c r="E7" s="1003"/>
      <c r="F7" s="1003"/>
      <c r="G7" s="1003"/>
      <c r="H7" s="1003"/>
      <c r="I7" s="1343" t="s">
        <v>1166</v>
      </c>
      <c r="J7" s="1343"/>
      <c r="L7" s="144" t="s">
        <v>287</v>
      </c>
    </row>
    <row r="8" spans="1:15" s="102" customFormat="1" ht="14.25" customHeight="1" x14ac:dyDescent="0.25">
      <c r="A8" s="1000"/>
      <c r="B8" s="819" t="s">
        <v>1167</v>
      </c>
      <c r="C8" s="1005"/>
      <c r="D8" s="1005"/>
      <c r="E8" s="905"/>
      <c r="F8" s="905"/>
      <c r="G8" s="905"/>
      <c r="H8" s="905"/>
      <c r="I8" s="1374" t="s">
        <v>1168</v>
      </c>
      <c r="J8" s="1374"/>
      <c r="K8" s="1002"/>
      <c r="L8" s="105"/>
    </row>
    <row r="9" spans="1:15" s="106" customFormat="1" ht="14.25" customHeight="1" x14ac:dyDescent="0.25">
      <c r="A9" s="1001"/>
      <c r="B9" s="117" t="s">
        <v>736</v>
      </c>
      <c r="C9" s="905"/>
      <c r="D9" s="905"/>
      <c r="F9" s="905"/>
      <c r="G9" s="905"/>
      <c r="H9" s="905"/>
      <c r="I9" s="1369"/>
      <c r="J9" s="1370"/>
      <c r="K9" s="1002"/>
      <c r="L9" s="118">
        <f>I9</f>
        <v>0</v>
      </c>
      <c r="M9" s="108"/>
      <c r="N9" s="115"/>
      <c r="O9" s="115"/>
    </row>
    <row r="10" spans="1:15" s="106" customFormat="1" ht="12.75" customHeight="1" x14ac:dyDescent="0.25">
      <c r="B10" s="139" t="s">
        <v>1169</v>
      </c>
      <c r="D10" s="999"/>
      <c r="E10" s="137"/>
      <c r="F10" s="113"/>
      <c r="G10" s="138"/>
      <c r="H10" s="137"/>
      <c r="I10" s="1002"/>
      <c r="J10" s="120"/>
    </row>
    <row r="11" spans="1:15" s="106" customFormat="1" ht="12.75" customHeight="1" x14ac:dyDescent="0.25">
      <c r="B11" s="127"/>
      <c r="D11" s="999"/>
      <c r="E11" s="137"/>
      <c r="F11" s="113"/>
      <c r="G11" s="138"/>
      <c r="H11" s="137"/>
      <c r="I11" s="1002"/>
      <c r="J11" s="120"/>
    </row>
    <row r="12" spans="1:15" s="102" customFormat="1" ht="14.25" customHeight="1" x14ac:dyDescent="0.25">
      <c r="A12" s="125">
        <v>4.08</v>
      </c>
      <c r="B12" s="104" t="s">
        <v>1609</v>
      </c>
      <c r="C12" s="999"/>
      <c r="D12" s="999"/>
      <c r="E12" s="1003"/>
      <c r="F12" s="1003"/>
      <c r="G12" s="1003"/>
      <c r="H12" s="1003"/>
      <c r="I12" s="1343" t="s">
        <v>1611</v>
      </c>
      <c r="J12" s="1343"/>
      <c r="K12" s="106"/>
      <c r="L12" s="144" t="s">
        <v>287</v>
      </c>
    </row>
    <row r="13" spans="1:15" s="106" customFormat="1" ht="14.25" customHeight="1" x14ac:dyDescent="0.25">
      <c r="A13" s="1000"/>
      <c r="B13" s="819" t="s">
        <v>1610</v>
      </c>
      <c r="C13" s="1005"/>
      <c r="D13" s="1005"/>
      <c r="E13" s="924"/>
      <c r="F13" s="924"/>
      <c r="G13" s="924"/>
      <c r="H13" s="924"/>
      <c r="I13" s="1374" t="s">
        <v>1168</v>
      </c>
      <c r="J13" s="1374"/>
      <c r="K13" s="1002"/>
      <c r="L13" s="105"/>
      <c r="M13" s="108"/>
      <c r="N13" s="115"/>
      <c r="O13" s="115"/>
    </row>
    <row r="14" spans="1:15" s="106" customFormat="1" ht="14.25" customHeight="1" x14ac:dyDescent="0.25">
      <c r="A14" s="1001"/>
      <c r="B14" s="117" t="s">
        <v>736</v>
      </c>
      <c r="C14" s="924"/>
      <c r="D14" s="924"/>
      <c r="F14" s="924"/>
      <c r="G14" s="924"/>
      <c r="H14" s="924"/>
      <c r="I14" s="1369"/>
      <c r="J14" s="1370"/>
      <c r="K14" s="1002"/>
      <c r="L14" s="118">
        <f>I14</f>
        <v>0</v>
      </c>
      <c r="M14" s="108"/>
      <c r="N14" s="115"/>
      <c r="O14" s="115"/>
    </row>
    <row r="15" spans="1:15" s="106" customFormat="1" ht="14.25" customHeight="1" x14ac:dyDescent="0.25">
      <c r="B15" s="139" t="s">
        <v>1169</v>
      </c>
      <c r="D15" s="999"/>
      <c r="E15" s="137"/>
      <c r="F15" s="113"/>
      <c r="G15" s="138"/>
      <c r="H15" s="137"/>
      <c r="I15" s="1002"/>
      <c r="J15" s="120"/>
      <c r="M15" s="108"/>
      <c r="N15" s="115"/>
      <c r="O15" s="115"/>
    </row>
    <row r="16" spans="1:15" s="106" customFormat="1" ht="14.25" customHeight="1" x14ac:dyDescent="0.25">
      <c r="B16" s="139"/>
      <c r="D16" s="999"/>
      <c r="E16" s="137"/>
      <c r="F16" s="113"/>
      <c r="G16" s="138"/>
      <c r="H16" s="137"/>
      <c r="I16" s="1002"/>
      <c r="J16" s="120"/>
      <c r="M16" s="108"/>
      <c r="N16" s="115"/>
      <c r="O16" s="115"/>
    </row>
    <row r="17" spans="1:15" s="106" customFormat="1" ht="12.75" customHeight="1" x14ac:dyDescent="0.25">
      <c r="A17" s="125">
        <v>4.09</v>
      </c>
      <c r="B17" s="104" t="s">
        <v>1170</v>
      </c>
      <c r="C17" s="999"/>
      <c r="D17" s="999"/>
      <c r="E17" s="1003"/>
      <c r="F17" s="1003"/>
      <c r="G17" s="1003"/>
      <c r="H17" s="1003"/>
      <c r="I17" s="1343" t="s">
        <v>1171</v>
      </c>
      <c r="J17" s="1343"/>
      <c r="M17" s="108"/>
      <c r="N17" s="115"/>
      <c r="O17" s="115"/>
    </row>
    <row r="18" spans="1:15" s="106" customFormat="1" ht="12.75" customHeight="1" x14ac:dyDescent="0.25">
      <c r="A18" s="1000"/>
      <c r="B18" s="819" t="s">
        <v>1172</v>
      </c>
      <c r="C18" s="1005"/>
      <c r="D18" s="1005"/>
      <c r="E18" s="905"/>
      <c r="F18" s="905"/>
      <c r="G18" s="905"/>
      <c r="H18" s="905"/>
      <c r="I18" s="1374" t="s">
        <v>1021</v>
      </c>
      <c r="J18" s="1374"/>
      <c r="K18" s="1002"/>
      <c r="L18" s="105"/>
      <c r="M18" s="108"/>
      <c r="N18" s="115"/>
      <c r="O18" s="115"/>
    </row>
    <row r="19" spans="1:15" s="106" customFormat="1" ht="12.75" customHeight="1" x14ac:dyDescent="0.25">
      <c r="A19" s="1001"/>
      <c r="C19" s="905"/>
      <c r="D19" s="905"/>
      <c r="G19" s="905"/>
      <c r="H19" s="905" t="s">
        <v>1173</v>
      </c>
      <c r="I19" s="1369"/>
      <c r="J19" s="1400"/>
      <c r="K19" s="1002"/>
    </row>
    <row r="20" spans="1:15" s="106" customFormat="1" ht="12.75" customHeight="1" x14ac:dyDescent="0.25">
      <c r="A20" s="1001"/>
      <c r="C20" s="905"/>
      <c r="D20" s="905"/>
      <c r="G20" s="905"/>
      <c r="H20" s="905" t="s">
        <v>1022</v>
      </c>
      <c r="I20" s="1369"/>
      <c r="J20" s="1400"/>
      <c r="K20" s="1002"/>
    </row>
    <row r="21" spans="1:15" s="106" customFormat="1" ht="14.25" customHeight="1" x14ac:dyDescent="0.25">
      <c r="A21" s="1001"/>
      <c r="B21" s="117" t="s">
        <v>736</v>
      </c>
      <c r="C21" s="905"/>
      <c r="D21" s="905"/>
      <c r="G21" s="905"/>
      <c r="H21" s="405" t="s">
        <v>1174</v>
      </c>
      <c r="I21" s="1369"/>
      <c r="J21" s="1400"/>
      <c r="K21" s="1002"/>
      <c r="L21" s="118">
        <f>I19+I20+I21</f>
        <v>0</v>
      </c>
    </row>
    <row r="22" spans="1:15" s="102" customFormat="1" ht="14.25" customHeight="1" x14ac:dyDescent="0.25">
      <c r="A22" s="1001"/>
      <c r="B22" s="139" t="s">
        <v>1175</v>
      </c>
      <c r="C22" s="905"/>
      <c r="D22" s="905"/>
      <c r="E22" s="106"/>
      <c r="F22" s="905"/>
      <c r="G22" s="905"/>
      <c r="H22" s="905"/>
      <c r="I22" s="106"/>
      <c r="J22" s="106"/>
      <c r="K22" s="106"/>
      <c r="L22" s="106"/>
    </row>
    <row r="23" spans="1:15" s="106" customFormat="1" ht="14.25" customHeight="1" x14ac:dyDescent="0.25">
      <c r="A23" s="1001"/>
      <c r="B23" s="139" t="s">
        <v>1176</v>
      </c>
      <c r="C23" s="905"/>
      <c r="D23" s="905"/>
      <c r="F23" s="905"/>
      <c r="G23" s="905"/>
      <c r="H23" s="905"/>
      <c r="M23" s="108"/>
      <c r="N23" s="115"/>
      <c r="O23" s="115"/>
    </row>
    <row r="24" spans="1:15" s="106" customFormat="1" ht="14.25" customHeight="1" x14ac:dyDescent="0.25">
      <c r="B24" s="127" t="s">
        <v>1177</v>
      </c>
      <c r="C24" s="126"/>
      <c r="D24" s="999"/>
      <c r="E24" s="137"/>
      <c r="F24" s="113"/>
      <c r="G24" s="138"/>
      <c r="H24" s="137"/>
      <c r="I24" s="1002"/>
      <c r="J24" s="120"/>
      <c r="M24" s="108"/>
      <c r="N24" s="115"/>
      <c r="O24" s="115"/>
    </row>
    <row r="25" spans="1:15" s="106" customFormat="1" ht="14.25" customHeight="1" x14ac:dyDescent="0.25">
      <c r="B25" s="127"/>
      <c r="C25" s="126"/>
      <c r="D25" s="999"/>
      <c r="E25" s="137"/>
      <c r="F25" s="113"/>
      <c r="G25" s="138"/>
      <c r="H25" s="137"/>
      <c r="I25" s="1002"/>
      <c r="J25" s="120"/>
      <c r="M25" s="108"/>
      <c r="N25" s="115"/>
      <c r="O25" s="115"/>
    </row>
    <row r="26" spans="1:15" ht="15" x14ac:dyDescent="0.25">
      <c r="A26" s="125">
        <v>4.0910000000000002</v>
      </c>
      <c r="B26" s="104" t="s">
        <v>1178</v>
      </c>
      <c r="C26" s="999"/>
      <c r="D26" s="999"/>
      <c r="E26" s="1003"/>
      <c r="F26" s="1003"/>
      <c r="G26" s="1003"/>
      <c r="H26" s="1003"/>
      <c r="I26" s="1343" t="s">
        <v>1171</v>
      </c>
      <c r="J26" s="1343"/>
      <c r="K26" s="106"/>
      <c r="L26" s="106"/>
    </row>
    <row r="27" spans="1:15" s="106" customFormat="1" ht="14.25" customHeight="1" x14ac:dyDescent="0.25">
      <c r="A27" s="1000"/>
      <c r="B27" s="819" t="s">
        <v>1179</v>
      </c>
      <c r="C27" s="1005"/>
      <c r="D27" s="1005"/>
      <c r="E27" s="905"/>
      <c r="F27" s="905"/>
      <c r="G27" s="905"/>
      <c r="H27" s="905"/>
      <c r="I27" s="1374" t="s">
        <v>1021</v>
      </c>
      <c r="J27" s="1374"/>
      <c r="K27" s="1002"/>
      <c r="L27" s="105"/>
    </row>
    <row r="28" spans="1:15" s="102" customFormat="1" ht="14.25" customHeight="1" x14ac:dyDescent="0.25">
      <c r="A28" s="1001"/>
      <c r="B28" s="879" t="s">
        <v>1180</v>
      </c>
      <c r="C28" s="905"/>
      <c r="D28" s="905"/>
      <c r="E28" s="106"/>
      <c r="F28" s="106"/>
      <c r="G28" s="905"/>
      <c r="H28" s="905" t="s">
        <v>1173</v>
      </c>
      <c r="I28" s="1369"/>
      <c r="J28" s="1400"/>
      <c r="K28" s="1002"/>
      <c r="L28" s="106"/>
    </row>
    <row r="29" spans="1:15" s="106" customFormat="1" ht="14.25" customHeight="1" x14ac:dyDescent="0.25">
      <c r="A29" s="1001"/>
      <c r="C29" s="905"/>
      <c r="D29" s="905"/>
      <c r="G29" s="905"/>
      <c r="H29" s="905" t="s">
        <v>1022</v>
      </c>
      <c r="I29" s="1369"/>
      <c r="J29" s="1400"/>
      <c r="K29" s="1002"/>
      <c r="M29" s="108"/>
      <c r="N29" s="115"/>
      <c r="O29" s="115"/>
    </row>
    <row r="30" spans="1:15" s="106" customFormat="1" ht="12.75" customHeight="1" x14ac:dyDescent="0.25">
      <c r="A30" s="1001"/>
      <c r="B30" s="117"/>
      <c r="C30" s="905"/>
      <c r="D30" s="905"/>
      <c r="G30" s="905"/>
      <c r="H30" s="405" t="s">
        <v>1181</v>
      </c>
      <c r="I30" s="1369"/>
      <c r="J30" s="1400"/>
      <c r="K30" s="1002"/>
      <c r="L30" s="118">
        <f>I28+I29+I30</f>
        <v>0</v>
      </c>
    </row>
    <row r="32" spans="1:15" ht="15" x14ac:dyDescent="0.25">
      <c r="A32" s="125">
        <v>4.0949999999999998</v>
      </c>
      <c r="B32" s="104" t="s">
        <v>1708</v>
      </c>
      <c r="C32" s="999"/>
      <c r="D32" s="999"/>
      <c r="E32" s="1003"/>
      <c r="F32" s="1003"/>
      <c r="G32" s="1003"/>
      <c r="H32" s="1003"/>
      <c r="I32" s="1343" t="s">
        <v>1171</v>
      </c>
      <c r="J32" s="1343"/>
      <c r="K32" s="106"/>
      <c r="L32" s="106"/>
    </row>
    <row r="33" spans="1:15" s="106" customFormat="1" ht="14.25" customHeight="1" x14ac:dyDescent="0.25">
      <c r="A33" s="1000"/>
      <c r="B33" s="819" t="s">
        <v>1172</v>
      </c>
      <c r="C33" s="1005"/>
      <c r="D33" s="1005"/>
      <c r="E33" s="905"/>
      <c r="F33" s="905"/>
      <c r="G33" s="905"/>
      <c r="H33" s="905"/>
      <c r="I33" s="1374" t="s">
        <v>1021</v>
      </c>
      <c r="J33" s="1374"/>
      <c r="K33" s="1002"/>
      <c r="L33" s="105"/>
    </row>
    <row r="34" spans="1:15" s="102" customFormat="1" ht="14.25" customHeight="1" x14ac:dyDescent="0.25">
      <c r="A34" s="1001"/>
      <c r="B34" s="117" t="s">
        <v>736</v>
      </c>
      <c r="C34" s="905"/>
      <c r="D34" s="905"/>
      <c r="E34" s="106"/>
      <c r="F34" s="106"/>
      <c r="G34" s="905"/>
      <c r="H34" s="405" t="s">
        <v>1182</v>
      </c>
      <c r="I34" s="1369"/>
      <c r="J34" s="1400"/>
      <c r="K34" s="1002"/>
      <c r="L34" s="118">
        <f>I34</f>
        <v>0</v>
      </c>
    </row>
    <row r="35" spans="1:15" s="106" customFormat="1" ht="14.25" customHeight="1" x14ac:dyDescent="0.25">
      <c r="B35" s="139" t="s">
        <v>1183</v>
      </c>
      <c r="C35" s="126"/>
      <c r="D35" s="999"/>
      <c r="E35" s="137"/>
      <c r="F35" s="113"/>
      <c r="G35" s="138"/>
      <c r="H35" s="137"/>
      <c r="I35" s="1002"/>
      <c r="J35" s="120"/>
      <c r="M35" s="108"/>
      <c r="N35" s="115"/>
      <c r="O35" s="115"/>
    </row>
    <row r="36" spans="1:15" s="106" customFormat="1" ht="14.25" customHeight="1" x14ac:dyDescent="0.2">
      <c r="A36" s="5"/>
      <c r="B36" s="127" t="s">
        <v>1184</v>
      </c>
      <c r="C36" s="5"/>
      <c r="D36" s="5"/>
      <c r="E36" s="5"/>
      <c r="F36" s="5"/>
      <c r="G36" s="5"/>
      <c r="H36" s="5"/>
      <c r="I36" s="5"/>
      <c r="J36" s="5"/>
      <c r="K36" s="5"/>
      <c r="L36" s="5"/>
      <c r="M36" s="108"/>
      <c r="N36" s="115"/>
      <c r="O36" s="115"/>
    </row>
    <row r="37" spans="1:15" s="106" customFormat="1" ht="14.25" customHeight="1" x14ac:dyDescent="0.2">
      <c r="A37" s="5"/>
      <c r="B37" s="5"/>
      <c r="C37" s="5"/>
      <c r="D37" s="5"/>
      <c r="E37" s="5"/>
      <c r="F37" s="5"/>
      <c r="G37" s="5"/>
      <c r="H37" s="5"/>
      <c r="I37" s="5"/>
      <c r="J37" s="5"/>
      <c r="K37" s="5"/>
      <c r="L37" s="5"/>
      <c r="M37" s="108"/>
      <c r="N37" s="115"/>
      <c r="O37" s="115"/>
    </row>
    <row r="38" spans="1:15" ht="15" x14ac:dyDescent="0.25">
      <c r="A38" s="125">
        <v>4.0960000000000001</v>
      </c>
      <c r="B38" s="104" t="s">
        <v>1709</v>
      </c>
      <c r="C38" s="999"/>
      <c r="D38" s="999"/>
      <c r="E38" s="1003"/>
      <c r="F38" s="1003"/>
      <c r="G38" s="1003"/>
      <c r="H38" s="1003"/>
      <c r="I38" s="1343" t="s">
        <v>1171</v>
      </c>
      <c r="J38" s="1343"/>
      <c r="K38" s="106"/>
      <c r="L38" s="106"/>
    </row>
    <row r="39" spans="1:15" ht="15" x14ac:dyDescent="0.25">
      <c r="A39" s="1000"/>
      <c r="B39" s="819" t="s">
        <v>1185</v>
      </c>
      <c r="C39" s="1005"/>
      <c r="D39" s="1005"/>
      <c r="E39" s="905"/>
      <c r="F39" s="905"/>
      <c r="G39" s="905"/>
      <c r="H39" s="905"/>
      <c r="I39" s="1374" t="s">
        <v>1021</v>
      </c>
      <c r="J39" s="1374"/>
      <c r="K39" s="1002"/>
      <c r="L39" s="105"/>
    </row>
    <row r="40" spans="1:15" ht="15" x14ac:dyDescent="0.25">
      <c r="A40" s="1001"/>
      <c r="B40" s="879" t="s">
        <v>1180</v>
      </c>
      <c r="C40" s="905"/>
      <c r="D40" s="905"/>
      <c r="E40" s="106"/>
      <c r="F40" s="106"/>
      <c r="G40" s="905"/>
      <c r="H40" s="905" t="s">
        <v>1173</v>
      </c>
      <c r="I40" s="1369"/>
      <c r="J40" s="1400"/>
      <c r="K40" s="1002"/>
      <c r="L40" s="106"/>
    </row>
    <row r="41" spans="1:15" ht="15" x14ac:dyDescent="0.25">
      <c r="A41" s="1001"/>
      <c r="B41" s="106"/>
      <c r="C41" s="905"/>
      <c r="D41" s="905"/>
      <c r="E41" s="106"/>
      <c r="F41" s="106"/>
      <c r="G41" s="905"/>
      <c r="H41" s="905" t="s">
        <v>1022</v>
      </c>
      <c r="I41" s="1369"/>
      <c r="J41" s="1400"/>
      <c r="K41" s="1002"/>
      <c r="L41" s="106"/>
    </row>
    <row r="42" spans="1:15" ht="15" x14ac:dyDescent="0.25">
      <c r="A42" s="1001"/>
      <c r="B42" s="117"/>
      <c r="C42" s="905"/>
      <c r="D42" s="905"/>
      <c r="E42" s="106"/>
      <c r="F42" s="106"/>
      <c r="G42" s="905"/>
      <c r="H42" s="405" t="s">
        <v>1186</v>
      </c>
      <c r="I42" s="1369"/>
      <c r="J42" s="1400"/>
      <c r="K42" s="1002"/>
      <c r="L42" s="118">
        <f>I40+I41+I42</f>
        <v>0</v>
      </c>
    </row>
  </sheetData>
  <mergeCells count="24">
    <mergeCell ref="I7:J7"/>
    <mergeCell ref="I8:J8"/>
    <mergeCell ref="I9:J9"/>
    <mergeCell ref="I19:J19"/>
    <mergeCell ref="I17:J17"/>
    <mergeCell ref="I12:J12"/>
    <mergeCell ref="I13:J13"/>
    <mergeCell ref="I14:J14"/>
    <mergeCell ref="I34:J34"/>
    <mergeCell ref="I20:J20"/>
    <mergeCell ref="I18:J18"/>
    <mergeCell ref="I32:J32"/>
    <mergeCell ref="I33:J33"/>
    <mergeCell ref="I21:J21"/>
    <mergeCell ref="I26:J26"/>
    <mergeCell ref="I27:J27"/>
    <mergeCell ref="I28:J28"/>
    <mergeCell ref="I29:J29"/>
    <mergeCell ref="I30:J30"/>
    <mergeCell ref="I38:J38"/>
    <mergeCell ref="I39:J39"/>
    <mergeCell ref="I40:J40"/>
    <mergeCell ref="I41:J41"/>
    <mergeCell ref="I42:J42"/>
  </mergeCells>
  <phoneticPr fontId="3" type="noConversion"/>
  <printOptions horizontalCentered="1"/>
  <pageMargins left="0.5" right="0.5" top="0.5" bottom="0.5" header="0.4" footer="0.5"/>
  <pageSetup scale="82" orientation="portrait" r:id="rId1"/>
  <headerFooter alignWithMargins="0">
    <oddFooter>&amp;L&amp;8DWM/UST - Claim 8/1/2020&amp;R&amp;8(See also 2020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48"/>
    <pageSetUpPr fitToPage="1"/>
  </sheetPr>
  <dimension ref="A1:L74"/>
  <sheetViews>
    <sheetView view="pageBreakPreview" topLeftCell="A13" zoomScaleNormal="100" zoomScaleSheetLayoutView="100" workbookViewId="0">
      <selection activeCell="F9" sqref="F9"/>
    </sheetView>
  </sheetViews>
  <sheetFormatPr defaultRowHeight="12.75" x14ac:dyDescent="0.2"/>
  <cols>
    <col min="1" max="1" width="10.140625" style="3" customWidth="1"/>
    <col min="2" max="2" width="11.85546875" style="3" customWidth="1"/>
    <col min="3" max="4" width="13.140625" style="3" customWidth="1"/>
    <col min="5" max="5" width="12.28515625" style="3" customWidth="1"/>
    <col min="6" max="6" width="14" style="3" bestFit="1" customWidth="1"/>
    <col min="7" max="7" width="14.140625" style="3" customWidth="1"/>
    <col min="8" max="8" width="13.85546875" style="3" customWidth="1"/>
    <col min="9" max="9" width="2.5703125" style="3" customWidth="1"/>
    <col min="10" max="10" width="2.42578125" style="3" bestFit="1" customWidth="1"/>
    <col min="11" max="16384" width="9.140625" style="3"/>
  </cols>
  <sheetData>
    <row r="1" spans="1:12" s="145" customFormat="1" x14ac:dyDescent="0.2">
      <c r="A1" s="243" t="s">
        <v>793</v>
      </c>
      <c r="B1" s="908" t="str">
        <f>IF('Cost Summary Forms'!J1&gt;0,'Cost Summary Forms'!J1,"")</f>
        <v/>
      </c>
      <c r="C1" s="146" t="s">
        <v>2</v>
      </c>
      <c r="D1" s="153"/>
      <c r="E1" s="797" t="str">
        <f>IF('Cost Summary Forms'!E3&gt;0,'Cost Summary Forms'!E3,"")</f>
        <v/>
      </c>
      <c r="F1" s="153"/>
      <c r="G1" s="153"/>
      <c r="H1" s="146" t="s">
        <v>794</v>
      </c>
      <c r="I1" s="147"/>
      <c r="J1" s="148" t="s">
        <v>795</v>
      </c>
      <c r="K1" s="149"/>
    </row>
    <row r="2" spans="1:12" s="145" customFormat="1" ht="24.75" customHeight="1" x14ac:dyDescent="0.25">
      <c r="A2" s="97" t="s">
        <v>1187</v>
      </c>
      <c r="B2" s="98"/>
      <c r="C2" s="98"/>
      <c r="D2" s="98"/>
      <c r="E2" s="98"/>
      <c r="F2" s="150"/>
      <c r="G2" s="150"/>
      <c r="H2" s="150"/>
      <c r="I2" s="150"/>
      <c r="J2" s="150"/>
      <c r="K2" s="244"/>
      <c r="L2" s="98"/>
    </row>
    <row r="3" spans="1:12" ht="18" customHeight="1" x14ac:dyDescent="0.2">
      <c r="A3" s="1"/>
      <c r="B3" s="1"/>
      <c r="C3" s="1"/>
      <c r="D3" s="1"/>
      <c r="E3" s="1"/>
      <c r="F3" s="1"/>
      <c r="G3" s="1"/>
      <c r="H3" s="1"/>
      <c r="I3" s="1"/>
      <c r="J3" s="1"/>
      <c r="K3" s="1"/>
      <c r="L3" s="1"/>
    </row>
    <row r="4" spans="1:12" x14ac:dyDescent="0.2">
      <c r="A4" s="287" t="s">
        <v>1188</v>
      </c>
      <c r="B4" s="1"/>
      <c r="C4" s="1"/>
      <c r="D4" s="1"/>
      <c r="E4" s="1"/>
      <c r="F4" s="736" t="s">
        <v>1189</v>
      </c>
      <c r="G4" s="1177"/>
      <c r="H4" s="1"/>
      <c r="I4" s="1"/>
      <c r="J4" s="1"/>
      <c r="K4" s="1"/>
      <c r="L4" s="1"/>
    </row>
    <row r="5" spans="1:12" ht="5.25" customHeight="1" x14ac:dyDescent="0.2">
      <c r="A5" s="1"/>
      <c r="B5" s="1"/>
      <c r="C5" s="1"/>
      <c r="D5" s="1"/>
      <c r="E5" s="1"/>
      <c r="F5" s="1"/>
      <c r="G5" s="1"/>
      <c r="H5" s="1"/>
      <c r="I5" s="1"/>
      <c r="J5" s="1"/>
      <c r="K5" s="1"/>
      <c r="L5" s="1"/>
    </row>
    <row r="6" spans="1:12" ht="15" x14ac:dyDescent="0.25">
      <c r="A6" s="1178"/>
      <c r="B6" s="914" t="s">
        <v>383</v>
      </c>
      <c r="C6" s="1179"/>
      <c r="D6" s="1179"/>
      <c r="E6" s="914" t="s">
        <v>1190</v>
      </c>
      <c r="F6" s="914" t="s">
        <v>859</v>
      </c>
      <c r="G6" s="914" t="s">
        <v>289</v>
      </c>
      <c r="H6" s="914" t="s">
        <v>912</v>
      </c>
      <c r="I6" s="1179"/>
      <c r="J6" s="1"/>
      <c r="K6" s="1"/>
      <c r="L6" s="1"/>
    </row>
    <row r="7" spans="1:12" x14ac:dyDescent="0.2">
      <c r="A7" s="914" t="s">
        <v>376</v>
      </c>
      <c r="B7" s="914" t="s">
        <v>384</v>
      </c>
      <c r="C7" s="914" t="s">
        <v>307</v>
      </c>
      <c r="D7" s="914" t="s">
        <v>1191</v>
      </c>
      <c r="E7" s="914" t="s">
        <v>1192</v>
      </c>
      <c r="F7" s="914" t="s">
        <v>291</v>
      </c>
      <c r="G7" s="914" t="s">
        <v>866</v>
      </c>
      <c r="H7" s="914" t="s">
        <v>915</v>
      </c>
      <c r="I7" s="1404" t="s">
        <v>1193</v>
      </c>
      <c r="J7" s="1404"/>
      <c r="K7" s="1404"/>
      <c r="L7" s="1"/>
    </row>
    <row r="8" spans="1:12" x14ac:dyDescent="0.2">
      <c r="A8" s="914" t="s">
        <v>289</v>
      </c>
      <c r="B8" s="400" t="s">
        <v>1194</v>
      </c>
      <c r="C8" s="914" t="s">
        <v>1195</v>
      </c>
      <c r="D8" s="914" t="s">
        <v>1196</v>
      </c>
      <c r="E8" s="914" t="s">
        <v>1197</v>
      </c>
      <c r="F8" s="914" t="s">
        <v>295</v>
      </c>
      <c r="G8" s="914" t="s">
        <v>296</v>
      </c>
      <c r="H8" s="915" t="s">
        <v>745</v>
      </c>
      <c r="I8" s="1404" t="s">
        <v>457</v>
      </c>
      <c r="J8" s="1404"/>
      <c r="K8" s="1404"/>
      <c r="L8" s="1"/>
    </row>
    <row r="9" spans="1:12" s="332" customFormat="1" ht="14.25" customHeight="1" x14ac:dyDescent="0.2">
      <c r="A9" s="1180"/>
      <c r="B9" s="1181"/>
      <c r="C9" s="1182"/>
      <c r="D9" s="1183"/>
      <c r="E9" s="1181"/>
      <c r="F9" s="1182"/>
      <c r="G9" s="1180"/>
      <c r="H9" s="1181"/>
      <c r="I9" s="1401">
        <f t="shared" ref="I9:I50" si="0">D9*C9</f>
        <v>0</v>
      </c>
      <c r="J9" s="1402"/>
      <c r="K9" s="1403"/>
      <c r="L9" s="38"/>
    </row>
    <row r="10" spans="1:12" s="332" customFormat="1" ht="14.25" customHeight="1" x14ac:dyDescent="0.2">
      <c r="A10" s="1180"/>
      <c r="B10" s="1181"/>
      <c r="C10" s="1182"/>
      <c r="D10" s="1183"/>
      <c r="E10" s="1181"/>
      <c r="F10" s="1182"/>
      <c r="G10" s="1180"/>
      <c r="H10" s="1181"/>
      <c r="I10" s="1401">
        <f t="shared" si="0"/>
        <v>0</v>
      </c>
      <c r="J10" s="1402"/>
      <c r="K10" s="1403"/>
      <c r="L10" s="38"/>
    </row>
    <row r="11" spans="1:12" s="332" customFormat="1" ht="14.25" customHeight="1" x14ac:dyDescent="0.2">
      <c r="A11" s="1180"/>
      <c r="B11" s="1181"/>
      <c r="C11" s="1182"/>
      <c r="D11" s="1183"/>
      <c r="E11" s="1181"/>
      <c r="F11" s="1184"/>
      <c r="G11" s="1184"/>
      <c r="H11" s="1184"/>
      <c r="I11" s="1401">
        <f t="shared" si="0"/>
        <v>0</v>
      </c>
      <c r="J11" s="1402"/>
      <c r="K11" s="1403"/>
      <c r="L11" s="38"/>
    </row>
    <row r="12" spans="1:12" s="332" customFormat="1" ht="14.25" customHeight="1" x14ac:dyDescent="0.2">
      <c r="A12" s="1180"/>
      <c r="B12" s="1181"/>
      <c r="C12" s="1182"/>
      <c r="D12" s="1183"/>
      <c r="E12" s="1181"/>
      <c r="F12" s="1184"/>
      <c r="G12" s="1184"/>
      <c r="H12" s="1184"/>
      <c r="I12" s="1401">
        <f t="shared" si="0"/>
        <v>0</v>
      </c>
      <c r="J12" s="1402"/>
      <c r="K12" s="1403"/>
      <c r="L12" s="38"/>
    </row>
    <row r="13" spans="1:12" s="332" customFormat="1" ht="14.25" customHeight="1" x14ac:dyDescent="0.2">
      <c r="A13" s="1180"/>
      <c r="B13" s="1181"/>
      <c r="C13" s="1182"/>
      <c r="D13" s="1183"/>
      <c r="E13" s="1181"/>
      <c r="F13" s="1184"/>
      <c r="G13" s="1184"/>
      <c r="H13" s="1184"/>
      <c r="I13" s="1401">
        <f t="shared" si="0"/>
        <v>0</v>
      </c>
      <c r="J13" s="1402"/>
      <c r="K13" s="1403"/>
      <c r="L13" s="38"/>
    </row>
    <row r="14" spans="1:12" s="332" customFormat="1" ht="14.25" customHeight="1" x14ac:dyDescent="0.2">
      <c r="A14" s="1180"/>
      <c r="B14" s="1181"/>
      <c r="C14" s="1182"/>
      <c r="D14" s="1183"/>
      <c r="E14" s="1181"/>
      <c r="F14" s="1184"/>
      <c r="G14" s="1184"/>
      <c r="H14" s="1184"/>
      <c r="I14" s="1401">
        <f t="shared" si="0"/>
        <v>0</v>
      </c>
      <c r="J14" s="1402"/>
      <c r="K14" s="1403"/>
      <c r="L14" s="38"/>
    </row>
    <row r="15" spans="1:12" s="332" customFormat="1" ht="14.25" customHeight="1" x14ac:dyDescent="0.2">
      <c r="A15" s="1180"/>
      <c r="B15" s="1181"/>
      <c r="C15" s="1182"/>
      <c r="D15" s="1183"/>
      <c r="E15" s="1181"/>
      <c r="F15" s="1184"/>
      <c r="G15" s="1184"/>
      <c r="H15" s="1184"/>
      <c r="I15" s="1401">
        <f t="shared" si="0"/>
        <v>0</v>
      </c>
      <c r="J15" s="1402"/>
      <c r="K15" s="1403"/>
      <c r="L15" s="38"/>
    </row>
    <row r="16" spans="1:12" s="332" customFormat="1" ht="14.25" customHeight="1" x14ac:dyDescent="0.2">
      <c r="A16" s="1180"/>
      <c r="B16" s="1181"/>
      <c r="C16" s="1182"/>
      <c r="D16" s="1183"/>
      <c r="E16" s="1181"/>
      <c r="F16" s="1184"/>
      <c r="G16" s="1184"/>
      <c r="H16" s="1184"/>
      <c r="I16" s="1401">
        <f t="shared" si="0"/>
        <v>0</v>
      </c>
      <c r="J16" s="1402"/>
      <c r="K16" s="1403"/>
      <c r="L16" s="38"/>
    </row>
    <row r="17" spans="1:11" s="332" customFormat="1" ht="14.25" customHeight="1" x14ac:dyDescent="0.2">
      <c r="A17" s="1180"/>
      <c r="B17" s="1181"/>
      <c r="C17" s="1182"/>
      <c r="D17" s="1183"/>
      <c r="E17" s="1181"/>
      <c r="F17" s="1184"/>
      <c r="G17" s="1184"/>
      <c r="H17" s="1184"/>
      <c r="I17" s="1401">
        <f t="shared" si="0"/>
        <v>0</v>
      </c>
      <c r="J17" s="1402"/>
      <c r="K17" s="1403"/>
    </row>
    <row r="18" spans="1:11" s="332" customFormat="1" ht="14.25" customHeight="1" x14ac:dyDescent="0.2">
      <c r="A18" s="1180"/>
      <c r="B18" s="1181"/>
      <c r="C18" s="1182"/>
      <c r="D18" s="1183"/>
      <c r="E18" s="1181"/>
      <c r="F18" s="1184"/>
      <c r="G18" s="1184"/>
      <c r="H18" s="1184"/>
      <c r="I18" s="1401">
        <f t="shared" ref="I18:I30" si="1">D18*C18</f>
        <v>0</v>
      </c>
      <c r="J18" s="1402"/>
      <c r="K18" s="1403"/>
    </row>
    <row r="19" spans="1:11" s="332" customFormat="1" ht="14.25" customHeight="1" x14ac:dyDescent="0.2">
      <c r="A19" s="1180"/>
      <c r="B19" s="1181"/>
      <c r="C19" s="1182"/>
      <c r="D19" s="1183"/>
      <c r="E19" s="1181"/>
      <c r="F19" s="1184"/>
      <c r="G19" s="1184"/>
      <c r="H19" s="1184"/>
      <c r="I19" s="1401">
        <f t="shared" si="1"/>
        <v>0</v>
      </c>
      <c r="J19" s="1402"/>
      <c r="K19" s="1403"/>
    </row>
    <row r="20" spans="1:11" s="332" customFormat="1" ht="14.25" customHeight="1" x14ac:dyDescent="0.2">
      <c r="A20" s="1180"/>
      <c r="B20" s="1181"/>
      <c r="C20" s="1182"/>
      <c r="D20" s="1183"/>
      <c r="E20" s="1181"/>
      <c r="F20" s="1184"/>
      <c r="G20" s="1184"/>
      <c r="H20" s="1184"/>
      <c r="I20" s="1401">
        <f t="shared" si="1"/>
        <v>0</v>
      </c>
      <c r="J20" s="1402"/>
      <c r="K20" s="1403"/>
    </row>
    <row r="21" spans="1:11" s="332" customFormat="1" ht="14.25" customHeight="1" x14ac:dyDescent="0.2">
      <c r="A21" s="1180"/>
      <c r="B21" s="1181"/>
      <c r="C21" s="1182"/>
      <c r="D21" s="1183"/>
      <c r="E21" s="1181"/>
      <c r="F21" s="1184"/>
      <c r="G21" s="1184"/>
      <c r="H21" s="1184"/>
      <c r="I21" s="1401">
        <f t="shared" si="1"/>
        <v>0</v>
      </c>
      <c r="J21" s="1402"/>
      <c r="K21" s="1403"/>
    </row>
    <row r="22" spans="1:11" s="332" customFormat="1" ht="14.25" customHeight="1" x14ac:dyDescent="0.2">
      <c r="A22" s="1180"/>
      <c r="B22" s="1181"/>
      <c r="C22" s="1182"/>
      <c r="D22" s="1183"/>
      <c r="E22" s="1181"/>
      <c r="F22" s="1184"/>
      <c r="G22" s="1184"/>
      <c r="H22" s="1184"/>
      <c r="I22" s="1401">
        <f t="shared" si="1"/>
        <v>0</v>
      </c>
      <c r="J22" s="1402"/>
      <c r="K22" s="1403"/>
    </row>
    <row r="23" spans="1:11" s="332" customFormat="1" ht="14.25" customHeight="1" x14ac:dyDescent="0.2">
      <c r="A23" s="1180"/>
      <c r="B23" s="1181"/>
      <c r="C23" s="1182"/>
      <c r="D23" s="1183"/>
      <c r="E23" s="1181"/>
      <c r="F23" s="1184"/>
      <c r="G23" s="1184"/>
      <c r="H23" s="1184"/>
      <c r="I23" s="1401">
        <f t="shared" si="1"/>
        <v>0</v>
      </c>
      <c r="J23" s="1402"/>
      <c r="K23" s="1403"/>
    </row>
    <row r="24" spans="1:11" s="332" customFormat="1" ht="14.25" customHeight="1" x14ac:dyDescent="0.2">
      <c r="A24" s="1180"/>
      <c r="B24" s="1181"/>
      <c r="C24" s="1182"/>
      <c r="D24" s="1183"/>
      <c r="E24" s="1181"/>
      <c r="F24" s="1184"/>
      <c r="G24" s="1184"/>
      <c r="H24" s="1184"/>
      <c r="I24" s="1401">
        <f>D24*C24</f>
        <v>0</v>
      </c>
      <c r="J24" s="1402"/>
      <c r="K24" s="1403"/>
    </row>
    <row r="25" spans="1:11" s="332" customFormat="1" ht="14.25" customHeight="1" x14ac:dyDescent="0.2">
      <c r="A25" s="1180"/>
      <c r="B25" s="1181"/>
      <c r="C25" s="1182"/>
      <c r="D25" s="1183"/>
      <c r="E25" s="1181"/>
      <c r="F25" s="1184"/>
      <c r="G25" s="1184"/>
      <c r="H25" s="1184"/>
      <c r="I25" s="1401">
        <f>D25*C25</f>
        <v>0</v>
      </c>
      <c r="J25" s="1402"/>
      <c r="K25" s="1403"/>
    </row>
    <row r="26" spans="1:11" s="332" customFormat="1" ht="14.25" customHeight="1" x14ac:dyDescent="0.2">
      <c r="A26" s="1180"/>
      <c r="B26" s="1181"/>
      <c r="C26" s="1182"/>
      <c r="D26" s="1183"/>
      <c r="E26" s="1181"/>
      <c r="F26" s="1184"/>
      <c r="G26" s="1184"/>
      <c r="H26" s="1184"/>
      <c r="I26" s="1401">
        <f>D26*C26</f>
        <v>0</v>
      </c>
      <c r="J26" s="1402"/>
      <c r="K26" s="1403"/>
    </row>
    <row r="27" spans="1:11" s="332" customFormat="1" ht="14.25" customHeight="1" x14ac:dyDescent="0.2">
      <c r="A27" s="1180"/>
      <c r="B27" s="1181"/>
      <c r="C27" s="1182"/>
      <c r="D27" s="1183"/>
      <c r="E27" s="1181"/>
      <c r="F27" s="1184"/>
      <c r="G27" s="1184"/>
      <c r="H27" s="1184"/>
      <c r="I27" s="1401">
        <f>D27*C27</f>
        <v>0</v>
      </c>
      <c r="J27" s="1402"/>
      <c r="K27" s="1403"/>
    </row>
    <row r="28" spans="1:11" s="332" customFormat="1" ht="14.25" customHeight="1" x14ac:dyDescent="0.2">
      <c r="A28" s="1180"/>
      <c r="B28" s="1181"/>
      <c r="C28" s="1182"/>
      <c r="D28" s="1183"/>
      <c r="E28" s="1181"/>
      <c r="F28" s="1184"/>
      <c r="G28" s="1184"/>
      <c r="H28" s="1184"/>
      <c r="I28" s="1401">
        <f>D28*C28</f>
        <v>0</v>
      </c>
      <c r="J28" s="1402"/>
      <c r="K28" s="1403"/>
    </row>
    <row r="29" spans="1:11" s="332" customFormat="1" ht="14.25" customHeight="1" x14ac:dyDescent="0.2">
      <c r="A29" s="1180"/>
      <c r="B29" s="1181"/>
      <c r="C29" s="1182"/>
      <c r="D29" s="1183"/>
      <c r="E29" s="1181"/>
      <c r="F29" s="1184"/>
      <c r="G29" s="1184"/>
      <c r="H29" s="1184"/>
      <c r="I29" s="1401">
        <f t="shared" si="1"/>
        <v>0</v>
      </c>
      <c r="J29" s="1402"/>
      <c r="K29" s="1403"/>
    </row>
    <row r="30" spans="1:11" s="332" customFormat="1" ht="14.25" customHeight="1" x14ac:dyDescent="0.2">
      <c r="A30" s="1180"/>
      <c r="B30" s="1181"/>
      <c r="C30" s="1182"/>
      <c r="D30" s="1183"/>
      <c r="E30" s="1181"/>
      <c r="F30" s="1184"/>
      <c r="G30" s="1184"/>
      <c r="H30" s="1184"/>
      <c r="I30" s="1401">
        <f t="shared" si="1"/>
        <v>0</v>
      </c>
      <c r="J30" s="1402"/>
      <c r="K30" s="1403"/>
    </row>
    <row r="31" spans="1:11" s="332" customFormat="1" ht="14.25" customHeight="1" x14ac:dyDescent="0.2">
      <c r="A31" s="1180"/>
      <c r="B31" s="1181"/>
      <c r="C31" s="1182"/>
      <c r="D31" s="1183"/>
      <c r="E31" s="1181"/>
      <c r="F31" s="1184"/>
      <c r="G31" s="1184"/>
      <c r="H31" s="1184"/>
      <c r="I31" s="1401">
        <f t="shared" si="0"/>
        <v>0</v>
      </c>
      <c r="J31" s="1402"/>
      <c r="K31" s="1403"/>
    </row>
    <row r="32" spans="1:11" s="332" customFormat="1" ht="14.25" customHeight="1" x14ac:dyDescent="0.2">
      <c r="A32" s="1180"/>
      <c r="B32" s="1181"/>
      <c r="C32" s="1182"/>
      <c r="D32" s="1183"/>
      <c r="E32" s="1181"/>
      <c r="F32" s="1184"/>
      <c r="G32" s="1184"/>
      <c r="H32" s="1184"/>
      <c r="I32" s="1401">
        <f t="shared" si="0"/>
        <v>0</v>
      </c>
      <c r="J32" s="1402"/>
      <c r="K32" s="1403"/>
    </row>
    <row r="33" spans="1:11" s="332" customFormat="1" ht="14.25" customHeight="1" x14ac:dyDescent="0.2">
      <c r="A33" s="1180"/>
      <c r="B33" s="1181"/>
      <c r="C33" s="1182"/>
      <c r="D33" s="1183"/>
      <c r="E33" s="1181"/>
      <c r="F33" s="1184"/>
      <c r="G33" s="1184"/>
      <c r="H33" s="1184"/>
      <c r="I33" s="1401">
        <f t="shared" si="0"/>
        <v>0</v>
      </c>
      <c r="J33" s="1402"/>
      <c r="K33" s="1403"/>
    </row>
    <row r="34" spans="1:11" s="332" customFormat="1" ht="14.25" customHeight="1" x14ac:dyDescent="0.2">
      <c r="A34" s="1180"/>
      <c r="B34" s="1181"/>
      <c r="C34" s="1182"/>
      <c r="D34" s="1183"/>
      <c r="E34" s="1181"/>
      <c r="F34" s="1184"/>
      <c r="G34" s="1184"/>
      <c r="H34" s="1184"/>
      <c r="I34" s="1401">
        <f t="shared" si="0"/>
        <v>0</v>
      </c>
      <c r="J34" s="1402"/>
      <c r="K34" s="1403"/>
    </row>
    <row r="35" spans="1:11" s="332" customFormat="1" ht="14.25" customHeight="1" x14ac:dyDescent="0.2">
      <c r="A35" s="1180"/>
      <c r="B35" s="1181"/>
      <c r="C35" s="1182"/>
      <c r="D35" s="1183"/>
      <c r="E35" s="1181"/>
      <c r="F35" s="1184"/>
      <c r="G35" s="1184"/>
      <c r="H35" s="1184"/>
      <c r="I35" s="1401">
        <f>D35*C35</f>
        <v>0</v>
      </c>
      <c r="J35" s="1402"/>
      <c r="K35" s="1403"/>
    </row>
    <row r="36" spans="1:11" s="332" customFormat="1" ht="14.25" customHeight="1" x14ac:dyDescent="0.2">
      <c r="A36" s="1180"/>
      <c r="B36" s="1181"/>
      <c r="C36" s="1182"/>
      <c r="D36" s="1183"/>
      <c r="E36" s="1181"/>
      <c r="F36" s="1184"/>
      <c r="G36" s="1184"/>
      <c r="H36" s="1184"/>
      <c r="I36" s="1401">
        <f>D36*C36</f>
        <v>0</v>
      </c>
      <c r="J36" s="1402"/>
      <c r="K36" s="1403"/>
    </row>
    <row r="37" spans="1:11" s="332" customFormat="1" ht="14.25" customHeight="1" x14ac:dyDescent="0.2">
      <c r="A37" s="1180"/>
      <c r="B37" s="1181"/>
      <c r="C37" s="1182"/>
      <c r="D37" s="1183"/>
      <c r="E37" s="1181"/>
      <c r="F37" s="1184"/>
      <c r="G37" s="1184"/>
      <c r="H37" s="1184"/>
      <c r="I37" s="1401">
        <f>D37*C37</f>
        <v>0</v>
      </c>
      <c r="J37" s="1402"/>
      <c r="K37" s="1403"/>
    </row>
    <row r="38" spans="1:11" s="332" customFormat="1" ht="14.25" customHeight="1" x14ac:dyDescent="0.2">
      <c r="A38" s="1180"/>
      <c r="B38" s="1181"/>
      <c r="C38" s="1182"/>
      <c r="D38" s="1183"/>
      <c r="E38" s="1181"/>
      <c r="F38" s="1184"/>
      <c r="G38" s="1184"/>
      <c r="H38" s="1184"/>
      <c r="I38" s="1401">
        <f>D38*C38</f>
        <v>0</v>
      </c>
      <c r="J38" s="1402"/>
      <c r="K38" s="1403"/>
    </row>
    <row r="39" spans="1:11" s="332" customFormat="1" ht="14.25" customHeight="1" x14ac:dyDescent="0.2">
      <c r="A39" s="1180"/>
      <c r="B39" s="1181"/>
      <c r="C39" s="1182"/>
      <c r="D39" s="1183"/>
      <c r="E39" s="1181"/>
      <c r="F39" s="1184"/>
      <c r="G39" s="1184"/>
      <c r="H39" s="1184"/>
      <c r="I39" s="1401">
        <f>D39*C39</f>
        <v>0</v>
      </c>
      <c r="J39" s="1402"/>
      <c r="K39" s="1403"/>
    </row>
    <row r="40" spans="1:11" s="332" customFormat="1" ht="14.25" customHeight="1" x14ac:dyDescent="0.2">
      <c r="A40" s="1180"/>
      <c r="B40" s="1181"/>
      <c r="C40" s="1182"/>
      <c r="D40" s="1183"/>
      <c r="E40" s="1181"/>
      <c r="F40" s="1184"/>
      <c r="G40" s="1184"/>
      <c r="H40" s="1184"/>
      <c r="I40" s="1401">
        <f t="shared" si="0"/>
        <v>0</v>
      </c>
      <c r="J40" s="1402"/>
      <c r="K40" s="1403"/>
    </row>
    <row r="41" spans="1:11" s="332" customFormat="1" ht="14.25" customHeight="1" x14ac:dyDescent="0.2">
      <c r="A41" s="1180"/>
      <c r="B41" s="1181"/>
      <c r="C41" s="1182"/>
      <c r="D41" s="1183"/>
      <c r="E41" s="1181"/>
      <c r="F41" s="1184"/>
      <c r="G41" s="1184"/>
      <c r="H41" s="1184"/>
      <c r="I41" s="1401">
        <f t="shared" si="0"/>
        <v>0</v>
      </c>
      <c r="J41" s="1402"/>
      <c r="K41" s="1403"/>
    </row>
    <row r="42" spans="1:11" s="332" customFormat="1" ht="14.25" customHeight="1" x14ac:dyDescent="0.2">
      <c r="A42" s="1180"/>
      <c r="B42" s="1181"/>
      <c r="C42" s="1182"/>
      <c r="D42" s="1183"/>
      <c r="E42" s="1181"/>
      <c r="F42" s="1184"/>
      <c r="G42" s="1184"/>
      <c r="H42" s="1184"/>
      <c r="I42" s="1401">
        <f t="shared" si="0"/>
        <v>0</v>
      </c>
      <c r="J42" s="1402"/>
      <c r="K42" s="1403"/>
    </row>
    <row r="43" spans="1:11" s="332" customFormat="1" ht="14.25" customHeight="1" x14ac:dyDescent="0.2">
      <c r="A43" s="1180"/>
      <c r="B43" s="1181"/>
      <c r="C43" s="1182"/>
      <c r="D43" s="1183"/>
      <c r="E43" s="1181"/>
      <c r="F43" s="1184"/>
      <c r="G43" s="1184"/>
      <c r="H43" s="1184"/>
      <c r="I43" s="1401">
        <f t="shared" si="0"/>
        <v>0</v>
      </c>
      <c r="J43" s="1402"/>
      <c r="K43" s="1403"/>
    </row>
    <row r="44" spans="1:11" s="332" customFormat="1" ht="14.25" customHeight="1" x14ac:dyDescent="0.2">
      <c r="A44" s="1180"/>
      <c r="B44" s="1181"/>
      <c r="C44" s="1182"/>
      <c r="D44" s="1183"/>
      <c r="E44" s="1181"/>
      <c r="F44" s="1184"/>
      <c r="G44" s="1184"/>
      <c r="H44" s="1184"/>
      <c r="I44" s="1401">
        <f t="shared" si="0"/>
        <v>0</v>
      </c>
      <c r="J44" s="1402"/>
      <c r="K44" s="1403"/>
    </row>
    <row r="45" spans="1:11" s="332" customFormat="1" ht="14.25" customHeight="1" x14ac:dyDescent="0.2">
      <c r="A45" s="1180"/>
      <c r="B45" s="1181"/>
      <c r="C45" s="1182"/>
      <c r="D45" s="1183"/>
      <c r="E45" s="1181"/>
      <c r="F45" s="1184"/>
      <c r="G45" s="1184"/>
      <c r="H45" s="1184"/>
      <c r="I45" s="1401">
        <f t="shared" si="0"/>
        <v>0</v>
      </c>
      <c r="J45" s="1402"/>
      <c r="K45" s="1403"/>
    </row>
    <row r="46" spans="1:11" s="332" customFormat="1" ht="14.25" customHeight="1" x14ac:dyDescent="0.2">
      <c r="A46" s="1180"/>
      <c r="B46" s="1181"/>
      <c r="C46" s="1182"/>
      <c r="D46" s="1183"/>
      <c r="E46" s="1181"/>
      <c r="F46" s="1184"/>
      <c r="G46" s="1184"/>
      <c r="H46" s="1184"/>
      <c r="I46" s="1401">
        <f t="shared" si="0"/>
        <v>0</v>
      </c>
      <c r="J46" s="1402"/>
      <c r="K46" s="1403"/>
    </row>
    <row r="47" spans="1:11" s="332" customFormat="1" ht="14.25" customHeight="1" x14ac:dyDescent="0.2">
      <c r="A47" s="1180"/>
      <c r="B47" s="1181"/>
      <c r="C47" s="1182"/>
      <c r="D47" s="1183"/>
      <c r="E47" s="1181"/>
      <c r="F47" s="1184"/>
      <c r="G47" s="1184"/>
      <c r="H47" s="1184"/>
      <c r="I47" s="1401">
        <f t="shared" si="0"/>
        <v>0</v>
      </c>
      <c r="J47" s="1402"/>
      <c r="K47" s="1403"/>
    </row>
    <row r="48" spans="1:11" s="332" customFormat="1" ht="14.25" customHeight="1" x14ac:dyDescent="0.2">
      <c r="A48" s="1180"/>
      <c r="B48" s="1181"/>
      <c r="C48" s="1182"/>
      <c r="D48" s="1183"/>
      <c r="E48" s="1181"/>
      <c r="F48" s="1184"/>
      <c r="G48" s="1184"/>
      <c r="H48" s="1184"/>
      <c r="I48" s="1401">
        <f t="shared" si="0"/>
        <v>0</v>
      </c>
      <c r="J48" s="1402"/>
      <c r="K48" s="1403"/>
    </row>
    <row r="49" spans="1:11" s="332" customFormat="1" ht="14.25" customHeight="1" x14ac:dyDescent="0.2">
      <c r="A49" s="1180"/>
      <c r="B49" s="1181"/>
      <c r="C49" s="1182"/>
      <c r="D49" s="1183"/>
      <c r="E49" s="1181"/>
      <c r="F49" s="1184"/>
      <c r="G49" s="1184"/>
      <c r="H49" s="1184"/>
      <c r="I49" s="1401">
        <f t="shared" si="0"/>
        <v>0</v>
      </c>
      <c r="J49" s="1402"/>
      <c r="K49" s="1403"/>
    </row>
    <row r="50" spans="1:11" s="332" customFormat="1" ht="14.25" customHeight="1" x14ac:dyDescent="0.2">
      <c r="A50" s="1180"/>
      <c r="B50" s="1181"/>
      <c r="C50" s="1182"/>
      <c r="D50" s="1183"/>
      <c r="E50" s="1181"/>
      <c r="F50" s="1184"/>
      <c r="G50" s="1184"/>
      <c r="H50" s="1184"/>
      <c r="I50" s="1401">
        <f t="shared" si="0"/>
        <v>0</v>
      </c>
      <c r="J50" s="1402"/>
      <c r="K50" s="1403"/>
    </row>
    <row r="51" spans="1:11" s="332" customFormat="1" ht="14.25" customHeight="1" x14ac:dyDescent="0.2">
      <c r="A51" s="1180"/>
      <c r="B51" s="1181"/>
      <c r="C51" s="1182"/>
      <c r="D51" s="1183"/>
      <c r="E51" s="1181"/>
      <c r="F51" s="1184"/>
      <c r="G51" s="1184"/>
      <c r="H51" s="1184"/>
      <c r="I51" s="1401">
        <f>D51*C51</f>
        <v>0</v>
      </c>
      <c r="J51" s="1402"/>
      <c r="K51" s="1403"/>
    </row>
    <row r="52" spans="1:11" ht="4.5" customHeight="1" thickBot="1" x14ac:dyDescent="0.3">
      <c r="A52" s="1185"/>
      <c r="B52" s="1185"/>
      <c r="C52" s="1186"/>
      <c r="D52" s="1186"/>
      <c r="E52" s="1186"/>
      <c r="F52" s="1186"/>
      <c r="G52" s="1186"/>
      <c r="H52" s="1186"/>
      <c r="I52" s="401"/>
      <c r="J52" s="1"/>
      <c r="K52" s="1"/>
    </row>
    <row r="53" spans="1:11" ht="15.75" thickBot="1" x14ac:dyDescent="0.3">
      <c r="A53" s="1187"/>
      <c r="B53" s="1187"/>
      <c r="C53" s="1"/>
      <c r="D53" s="1188"/>
      <c r="E53" s="1161"/>
      <c r="F53" s="1161"/>
      <c r="G53" s="1161"/>
      <c r="H53" s="1189" t="s">
        <v>1198</v>
      </c>
      <c r="I53" s="1411">
        <f>SUM(I9:I51)</f>
        <v>0</v>
      </c>
      <c r="J53" s="1412"/>
      <c r="K53" s="1413"/>
    </row>
    <row r="54" spans="1:11" ht="8.25" customHeight="1" x14ac:dyDescent="0.2">
      <c r="A54" s="1"/>
      <c r="B54" s="1"/>
      <c r="C54" s="1"/>
      <c r="D54" s="1"/>
      <c r="E54" s="1"/>
      <c r="F54" s="1"/>
      <c r="G54" s="1"/>
      <c r="H54" s="1"/>
      <c r="I54" s="1"/>
      <c r="J54" s="1"/>
      <c r="K54" s="1"/>
    </row>
    <row r="55" spans="1:11" x14ac:dyDescent="0.2">
      <c r="A55" s="403" t="s">
        <v>1199</v>
      </c>
      <c r="B55" s="1"/>
      <c r="C55" s="1"/>
      <c r="D55" s="1"/>
      <c r="E55" s="1"/>
      <c r="F55" s="1"/>
      <c r="G55" s="1"/>
      <c r="H55" s="1"/>
      <c r="I55" s="1"/>
      <c r="J55" s="1"/>
      <c r="K55" s="1"/>
    </row>
    <row r="56" spans="1:11" x14ac:dyDescent="0.2">
      <c r="A56" s="403" t="s">
        <v>1200</v>
      </c>
      <c r="B56" s="1"/>
      <c r="C56" s="1"/>
      <c r="D56" s="1"/>
      <c r="E56" s="1"/>
      <c r="F56" s="1"/>
      <c r="G56" s="1"/>
      <c r="H56" s="1"/>
      <c r="I56" s="1"/>
      <c r="J56" s="1"/>
      <c r="K56" s="1"/>
    </row>
    <row r="57" spans="1:11" ht="33.75" customHeight="1" x14ac:dyDescent="0.2">
      <c r="A57" s="404"/>
      <c r="B57" s="1"/>
      <c r="C57" s="1"/>
      <c r="D57" s="1"/>
      <c r="E57" s="1"/>
      <c r="F57" s="1"/>
      <c r="G57" s="1"/>
      <c r="H57" s="1"/>
      <c r="I57" s="1"/>
      <c r="J57" s="1"/>
      <c r="K57" s="1"/>
    </row>
    <row r="58" spans="1:11" x14ac:dyDescent="0.2">
      <c r="A58" s="1"/>
      <c r="B58" s="1"/>
      <c r="C58" s="1"/>
      <c r="D58" s="1"/>
      <c r="E58" s="474" t="s">
        <v>1201</v>
      </c>
      <c r="F58" s="1"/>
      <c r="G58" s="1"/>
      <c r="H58" s="1"/>
      <c r="I58" s="1"/>
      <c r="J58" s="1"/>
      <c r="K58" s="1"/>
    </row>
    <row r="59" spans="1:11" x14ac:dyDescent="0.2">
      <c r="A59" s="1"/>
      <c r="B59" s="1"/>
      <c r="C59" s="1"/>
      <c r="D59" s="1"/>
      <c r="E59" s="1"/>
      <c r="F59" s="424"/>
      <c r="G59" s="914"/>
      <c r="H59" s="914" t="s">
        <v>289</v>
      </c>
      <c r="I59" s="1179"/>
      <c r="J59" s="1"/>
      <c r="K59" s="1"/>
    </row>
    <row r="60" spans="1:11" x14ac:dyDescent="0.2">
      <c r="A60" s="1"/>
      <c r="B60" s="1"/>
      <c r="C60" s="1"/>
      <c r="D60" s="1"/>
      <c r="E60" s="914" t="s">
        <v>1202</v>
      </c>
      <c r="F60" s="914" t="s">
        <v>1202</v>
      </c>
      <c r="G60" s="914" t="s">
        <v>291</v>
      </c>
      <c r="H60" s="914" t="s">
        <v>866</v>
      </c>
      <c r="I60" s="1404" t="s">
        <v>1191</v>
      </c>
      <c r="J60" s="1404"/>
      <c r="K60" s="1404"/>
    </row>
    <row r="61" spans="1:11" x14ac:dyDescent="0.2">
      <c r="A61" s="1"/>
      <c r="B61" s="1"/>
      <c r="C61" s="1"/>
      <c r="D61" s="1"/>
      <c r="E61" s="914" t="s">
        <v>289</v>
      </c>
      <c r="F61" s="914" t="s">
        <v>1192</v>
      </c>
      <c r="G61" s="914" t="s">
        <v>295</v>
      </c>
      <c r="H61" s="914" t="s">
        <v>296</v>
      </c>
      <c r="I61" s="1404" t="s">
        <v>1202</v>
      </c>
      <c r="J61" s="1404"/>
      <c r="K61" s="1404"/>
    </row>
    <row r="62" spans="1:11" x14ac:dyDescent="0.2">
      <c r="A62" s="1"/>
      <c r="B62" s="1"/>
      <c r="C62" s="1"/>
      <c r="D62" s="1"/>
      <c r="E62" s="1190"/>
      <c r="F62" s="1191"/>
      <c r="G62" s="1192"/>
      <c r="H62" s="1193"/>
      <c r="I62" s="1405"/>
      <c r="J62" s="1406"/>
      <c r="K62" s="1407"/>
    </row>
    <row r="63" spans="1:11" x14ac:dyDescent="0.2">
      <c r="A63" s="1"/>
      <c r="B63" s="1"/>
      <c r="C63" s="1"/>
      <c r="D63" s="1"/>
      <c r="E63" s="1190"/>
      <c r="F63" s="1191"/>
      <c r="G63" s="1192"/>
      <c r="H63" s="1193"/>
      <c r="I63" s="1405"/>
      <c r="J63" s="1406"/>
      <c r="K63" s="1407"/>
    </row>
    <row r="64" spans="1:11" x14ac:dyDescent="0.2">
      <c r="A64" s="1"/>
      <c r="B64" s="1"/>
      <c r="C64" s="1"/>
      <c r="D64" s="1"/>
      <c r="E64" s="1190"/>
      <c r="F64" s="1191"/>
      <c r="G64" s="1192"/>
      <c r="H64" s="1193"/>
      <c r="I64" s="1405"/>
      <c r="J64" s="1406"/>
      <c r="K64" s="1407"/>
    </row>
    <row r="65" spans="1:11" x14ac:dyDescent="0.2">
      <c r="A65" s="1"/>
      <c r="B65" s="1"/>
      <c r="C65" s="1"/>
      <c r="D65" s="1"/>
      <c r="E65" s="1190"/>
      <c r="F65" s="1191"/>
      <c r="G65" s="1156"/>
      <c r="H65" s="1156"/>
      <c r="I65" s="1405"/>
      <c r="J65" s="1406"/>
      <c r="K65" s="1407"/>
    </row>
    <row r="66" spans="1:11" x14ac:dyDescent="0.2">
      <c r="A66" s="1"/>
      <c r="B66" s="1"/>
      <c r="C66" s="1"/>
      <c r="D66" s="1"/>
      <c r="E66" s="1190"/>
      <c r="F66" s="1191"/>
      <c r="G66" s="1156"/>
      <c r="H66" s="1156"/>
      <c r="I66" s="1405"/>
      <c r="J66" s="1406"/>
      <c r="K66" s="1407"/>
    </row>
    <row r="67" spans="1:11" x14ac:dyDescent="0.2">
      <c r="A67" s="1"/>
      <c r="B67" s="1"/>
      <c r="C67" s="1"/>
      <c r="D67" s="1"/>
      <c r="E67" s="403" t="s">
        <v>1203</v>
      </c>
      <c r="F67" s="1194"/>
      <c r="G67" s="2"/>
      <c r="H67" s="2"/>
      <c r="I67" s="1195"/>
      <c r="J67" s="1195"/>
      <c r="K67" s="1195"/>
    </row>
    <row r="68" spans="1:11" ht="7.5" customHeight="1" x14ac:dyDescent="0.2">
      <c r="A68" s="1"/>
      <c r="B68" s="1"/>
      <c r="C68" s="1"/>
      <c r="D68" s="1"/>
      <c r="E68" s="1196"/>
      <c r="F68" s="1196"/>
      <c r="G68" s="1196"/>
      <c r="H68" s="1196"/>
      <c r="I68" s="1196"/>
      <c r="J68" s="1"/>
      <c r="K68" s="1"/>
    </row>
    <row r="69" spans="1:11" ht="15" x14ac:dyDescent="0.25">
      <c r="A69" s="1"/>
      <c r="B69" s="1"/>
      <c r="C69" s="1"/>
      <c r="D69" s="1"/>
      <c r="E69" s="1"/>
      <c r="F69" s="1189"/>
      <c r="G69" s="1189"/>
      <c r="H69" s="1189" t="s">
        <v>1204</v>
      </c>
      <c r="I69" s="1414">
        <f>SUM(I62:K66)</f>
        <v>0</v>
      </c>
      <c r="J69" s="1415"/>
      <c r="K69" s="1416"/>
    </row>
    <row r="70" spans="1:11" x14ac:dyDescent="0.2">
      <c r="A70" s="1"/>
      <c r="B70" s="1"/>
      <c r="C70" s="1179"/>
      <c r="D70" s="1179"/>
      <c r="E70" s="1179"/>
      <c r="F70" s="1179"/>
      <c r="G70" s="1179"/>
      <c r="H70" s="1179"/>
      <c r="I70" s="1197"/>
      <c r="J70" s="1"/>
      <c r="K70" s="1"/>
    </row>
    <row r="71" spans="1:11" ht="13.5" thickBot="1" x14ac:dyDescent="0.25">
      <c r="A71" s="1"/>
      <c r="B71" s="1"/>
      <c r="C71" s="1179"/>
      <c r="D71" s="1179"/>
      <c r="E71" s="1"/>
      <c r="F71" s="1"/>
      <c r="G71" s="1"/>
      <c r="H71" s="1"/>
      <c r="I71" s="1"/>
      <c r="J71" s="1"/>
      <c r="K71" s="1"/>
    </row>
    <row r="72" spans="1:11" ht="16.5" thickBot="1" x14ac:dyDescent="0.3">
      <c r="A72" s="1"/>
      <c r="B72" s="1"/>
      <c r="C72" s="1188"/>
      <c r="D72" s="1188"/>
      <c r="E72" s="1161"/>
      <c r="F72" s="1161"/>
      <c r="G72" s="1198"/>
      <c r="H72" s="402" t="s">
        <v>1205</v>
      </c>
      <c r="I72" s="1408">
        <f>I69+I53</f>
        <v>0</v>
      </c>
      <c r="J72" s="1409"/>
      <c r="K72" s="1410"/>
    </row>
    <row r="73" spans="1:11" x14ac:dyDescent="0.2">
      <c r="A73" s="553" t="s">
        <v>1612</v>
      </c>
      <c r="B73" s="1"/>
      <c r="C73" s="1"/>
      <c r="D73" s="1"/>
      <c r="E73" s="1"/>
      <c r="F73" s="1"/>
      <c r="G73" s="1"/>
      <c r="H73" s="1"/>
      <c r="I73" s="1"/>
      <c r="J73" s="1"/>
      <c r="K73" s="1"/>
    </row>
    <row r="74" spans="1:11" x14ac:dyDescent="0.2">
      <c r="A74" s="148"/>
      <c r="B74" s="1"/>
      <c r="C74" s="1"/>
      <c r="D74" s="1"/>
      <c r="E74" s="1"/>
      <c r="F74" s="1"/>
      <c r="G74" s="1"/>
      <c r="H74" s="1"/>
      <c r="I74" s="1"/>
      <c r="J74" s="1"/>
      <c r="K74" s="1"/>
    </row>
  </sheetData>
  <mergeCells count="55">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 ref="I7:K7"/>
    <mergeCell ref="I8:K8"/>
    <mergeCell ref="I10:K10"/>
    <mergeCell ref="I20:K20"/>
    <mergeCell ref="I21:K21"/>
    <mergeCell ref="I17:K17"/>
    <mergeCell ref="I18:K18"/>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s>
  <phoneticPr fontId="3" type="noConversion"/>
  <printOptions horizontalCentered="1"/>
  <pageMargins left="0.5" right="0.5" top="0.5" bottom="0.5" header="0.5" footer="0.5"/>
  <pageSetup scale="7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1">
    <tabColor indexed="61"/>
    <pageSetUpPr fitToPage="1"/>
  </sheetPr>
  <dimension ref="A1:M50"/>
  <sheetViews>
    <sheetView view="pageBreakPreview" topLeftCell="A19" zoomScaleNormal="100" zoomScaleSheetLayoutView="100" workbookViewId="0">
      <selection activeCell="J116" sqref="J116"/>
    </sheetView>
  </sheetViews>
  <sheetFormatPr defaultRowHeight="12.75" x14ac:dyDescent="0.2"/>
  <cols>
    <col min="1" max="1" width="6.28515625" style="5" customWidth="1"/>
    <col min="2" max="2" width="10" style="5" customWidth="1"/>
    <col min="3" max="3" width="11" style="5" customWidth="1"/>
    <col min="4" max="4" width="8.5703125" style="5" customWidth="1"/>
    <col min="5" max="5" width="12.7109375" style="5" customWidth="1"/>
    <col min="6" max="6" width="13.5703125" style="5" customWidth="1"/>
    <col min="7" max="7" width="7.5703125" style="5" customWidth="1"/>
    <col min="8" max="8" width="8.71093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3" ht="15.75" x14ac:dyDescent="0.25">
      <c r="A1" s="97" t="s">
        <v>1206</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12" customHeight="1" x14ac:dyDescent="0.2">
      <c r="J5" s="5" t="s">
        <v>1207</v>
      </c>
      <c r="K5"/>
      <c r="L5"/>
    </row>
    <row r="6" spans="1:13" ht="24.75" customHeight="1" x14ac:dyDescent="0.2">
      <c r="A6" s="143" t="s">
        <v>1208</v>
      </c>
      <c r="K6"/>
      <c r="L6" s="144" t="s">
        <v>285</v>
      </c>
    </row>
    <row r="7" spans="1:13" s="106" customFormat="1" ht="15" x14ac:dyDescent="0.25">
      <c r="A7" s="125">
        <v>5.01</v>
      </c>
      <c r="B7" s="104" t="s">
        <v>141</v>
      </c>
      <c r="C7" s="999"/>
      <c r="D7" s="999"/>
      <c r="E7" s="126"/>
      <c r="F7" s="905"/>
      <c r="G7" s="1343" t="s">
        <v>741</v>
      </c>
      <c r="H7" s="1343"/>
      <c r="I7" s="126"/>
      <c r="K7" s="108"/>
      <c r="L7" s="144" t="s">
        <v>287</v>
      </c>
      <c r="M7" s="115"/>
    </row>
    <row r="8" spans="1:13" s="102" customFormat="1" ht="15" x14ac:dyDescent="0.25">
      <c r="A8" s="1000"/>
      <c r="B8" s="819" t="s">
        <v>1209</v>
      </c>
      <c r="C8" s="905"/>
      <c r="D8" s="123"/>
      <c r="E8" s="905" t="s">
        <v>289</v>
      </c>
      <c r="F8" s="905" t="s">
        <v>290</v>
      </c>
      <c r="G8" s="905" t="s">
        <v>285</v>
      </c>
      <c r="H8" s="905" t="s">
        <v>289</v>
      </c>
      <c r="I8" s="905" t="s">
        <v>879</v>
      </c>
      <c r="J8" s="905" t="s">
        <v>292</v>
      </c>
      <c r="K8" s="108"/>
      <c r="L8" s="905"/>
      <c r="M8" s="116"/>
    </row>
    <row r="9" spans="1:13" s="106" customFormat="1" ht="15" x14ac:dyDescent="0.25">
      <c r="A9" s="1001"/>
      <c r="B9" s="117" t="s">
        <v>736</v>
      </c>
      <c r="C9" s="126"/>
      <c r="D9" s="126"/>
      <c r="E9" s="905" t="s">
        <v>293</v>
      </c>
      <c r="F9" s="905" t="s">
        <v>294</v>
      </c>
      <c r="G9" s="1346" t="s">
        <v>745</v>
      </c>
      <c r="H9" s="1346"/>
      <c r="I9" s="905" t="s">
        <v>880</v>
      </c>
      <c r="J9" s="905" t="s">
        <v>296</v>
      </c>
      <c r="K9" s="108"/>
      <c r="L9" s="905"/>
      <c r="M9" s="115"/>
    </row>
    <row r="10" spans="1:13" s="106" customFormat="1" ht="15" x14ac:dyDescent="0.25">
      <c r="A10" s="1001"/>
      <c r="B10" s="139" t="s">
        <v>297</v>
      </c>
      <c r="C10" s="126"/>
      <c r="D10" s="126"/>
      <c r="E10" s="109"/>
      <c r="F10" s="111"/>
      <c r="G10" s="141"/>
      <c r="H10" s="109"/>
      <c r="I10" s="112"/>
      <c r="J10" s="109"/>
      <c r="K10" s="113"/>
      <c r="L10" s="118">
        <v>0</v>
      </c>
      <c r="M10" s="115"/>
    </row>
    <row r="11" spans="1:13" s="106" customFormat="1" ht="15" x14ac:dyDescent="0.25">
      <c r="A11" s="1001"/>
      <c r="B11" s="1004"/>
      <c r="C11" s="999"/>
      <c r="D11" s="999"/>
      <c r="E11" s="1003"/>
      <c r="F11" s="1003"/>
      <c r="I11" s="1003"/>
      <c r="J11" s="131"/>
      <c r="L11" s="105"/>
    </row>
    <row r="12" spans="1:13" s="106" customFormat="1" ht="15" x14ac:dyDescent="0.25">
      <c r="A12" s="1001"/>
      <c r="B12" s="133"/>
      <c r="C12" s="999"/>
      <c r="D12" s="999"/>
      <c r="E12" s="1003"/>
      <c r="F12" s="1003"/>
      <c r="I12" s="1003"/>
      <c r="J12" s="134"/>
      <c r="L12" s="105"/>
    </row>
    <row r="13" spans="1:13" s="106" customFormat="1" ht="15" x14ac:dyDescent="0.25">
      <c r="A13" s="125">
        <v>5.0199999999999996</v>
      </c>
      <c r="B13" s="104" t="s">
        <v>143</v>
      </c>
      <c r="C13" s="999"/>
      <c r="D13" s="999"/>
      <c r="E13" s="126"/>
      <c r="F13" s="905"/>
      <c r="G13" s="1343" t="s">
        <v>741</v>
      </c>
      <c r="H13" s="1343"/>
      <c r="I13" s="1003"/>
      <c r="J13" s="134"/>
      <c r="L13" s="126"/>
    </row>
    <row r="14" spans="1:13" s="102" customFormat="1" ht="15" x14ac:dyDescent="0.25">
      <c r="A14" s="1000"/>
      <c r="B14" s="819" t="s">
        <v>1210</v>
      </c>
      <c r="C14" s="1005"/>
      <c r="D14" s="1005"/>
      <c r="E14" s="905" t="s">
        <v>289</v>
      </c>
      <c r="F14" s="905" t="s">
        <v>290</v>
      </c>
      <c r="G14" s="905" t="s">
        <v>285</v>
      </c>
      <c r="H14" s="905" t="s">
        <v>289</v>
      </c>
      <c r="I14" s="905" t="s">
        <v>879</v>
      </c>
      <c r="J14" s="905" t="s">
        <v>292</v>
      </c>
      <c r="K14" s="101"/>
      <c r="L14" s="123"/>
    </row>
    <row r="15" spans="1:13" s="106" customFormat="1" ht="15" x14ac:dyDescent="0.25">
      <c r="A15" s="1001"/>
      <c r="B15" s="117" t="s">
        <v>736</v>
      </c>
      <c r="C15" s="999"/>
      <c r="D15" s="999"/>
      <c r="E15" s="905" t="s">
        <v>293</v>
      </c>
      <c r="F15" s="905" t="s">
        <v>294</v>
      </c>
      <c r="G15" s="1346" t="s">
        <v>745</v>
      </c>
      <c r="H15" s="1346"/>
      <c r="I15" s="905" t="s">
        <v>295</v>
      </c>
      <c r="J15" s="905" t="s">
        <v>296</v>
      </c>
      <c r="L15" s="105"/>
    </row>
    <row r="16" spans="1:13" s="106" customFormat="1" ht="15" x14ac:dyDescent="0.25">
      <c r="A16" s="1001"/>
      <c r="B16" s="139" t="s">
        <v>297</v>
      </c>
      <c r="C16" s="126"/>
      <c r="D16" s="999"/>
      <c r="E16" s="109"/>
      <c r="F16" s="111"/>
      <c r="G16" s="141"/>
      <c r="H16" s="109"/>
      <c r="I16" s="112"/>
      <c r="J16" s="109"/>
      <c r="L16" s="118">
        <v>0</v>
      </c>
    </row>
    <row r="17" spans="1:12" s="106" customFormat="1" ht="15" x14ac:dyDescent="0.25">
      <c r="A17" s="1001"/>
      <c r="B17" s="819"/>
      <c r="C17" s="999"/>
      <c r="D17" s="999"/>
      <c r="E17" s="1003"/>
      <c r="F17" s="1003"/>
      <c r="G17" s="1003"/>
      <c r="H17" s="131"/>
      <c r="I17" s="1002"/>
      <c r="J17" s="105"/>
    </row>
    <row r="18" spans="1:12" s="106" customFormat="1" ht="15" x14ac:dyDescent="0.25">
      <c r="A18" s="1001"/>
      <c r="B18" s="133"/>
      <c r="C18" s="999"/>
      <c r="D18" s="999"/>
      <c r="E18" s="1003"/>
      <c r="F18" s="1003"/>
      <c r="G18" s="1003"/>
      <c r="H18" s="134"/>
      <c r="I18" s="1002"/>
      <c r="J18" s="119"/>
    </row>
    <row r="19" spans="1:12" s="106" customFormat="1" ht="15" x14ac:dyDescent="0.25">
      <c r="A19" s="125">
        <v>5.03</v>
      </c>
      <c r="B19" s="104" t="s">
        <v>1211</v>
      </c>
      <c r="C19" s="999"/>
      <c r="D19" s="999"/>
      <c r="E19" s="126"/>
      <c r="F19" s="905"/>
      <c r="G19" s="1343" t="s">
        <v>741</v>
      </c>
      <c r="H19" s="1343"/>
      <c r="I19" s="1003"/>
      <c r="J19" s="134"/>
      <c r="L19" s="126"/>
    </row>
    <row r="20" spans="1:12" s="102" customFormat="1" ht="15" x14ac:dyDescent="0.25">
      <c r="A20" s="1000"/>
      <c r="B20" s="819" t="s">
        <v>1212</v>
      </c>
      <c r="C20" s="1005"/>
      <c r="D20" s="1005"/>
      <c r="E20" s="905" t="s">
        <v>289</v>
      </c>
      <c r="F20" s="905" t="s">
        <v>290</v>
      </c>
      <c r="G20" s="905" t="s">
        <v>285</v>
      </c>
      <c r="H20" s="905" t="s">
        <v>289</v>
      </c>
      <c r="I20" s="905" t="s">
        <v>879</v>
      </c>
      <c r="J20" s="905" t="s">
        <v>292</v>
      </c>
      <c r="K20" s="101"/>
      <c r="L20" s="123"/>
    </row>
    <row r="21" spans="1:12" s="106" customFormat="1" ht="15" x14ac:dyDescent="0.25">
      <c r="A21" s="1001"/>
      <c r="B21" s="117" t="s">
        <v>736</v>
      </c>
      <c r="C21" s="999"/>
      <c r="D21" s="999"/>
      <c r="E21" s="905" t="s">
        <v>293</v>
      </c>
      <c r="F21" s="905" t="s">
        <v>294</v>
      </c>
      <c r="G21" s="1346" t="s">
        <v>745</v>
      </c>
      <c r="H21" s="1346"/>
      <c r="I21" s="905" t="s">
        <v>295</v>
      </c>
      <c r="J21" s="905" t="s">
        <v>296</v>
      </c>
      <c r="L21" s="105"/>
    </row>
    <row r="22" spans="1:12" s="106" customFormat="1" ht="15" x14ac:dyDescent="0.25">
      <c r="A22" s="1001"/>
      <c r="B22" s="139" t="s">
        <v>297</v>
      </c>
      <c r="C22" s="126"/>
      <c r="D22" s="999"/>
      <c r="E22" s="109"/>
      <c r="F22" s="111"/>
      <c r="G22" s="141"/>
      <c r="H22" s="109"/>
      <c r="I22" s="112"/>
      <c r="J22" s="109"/>
      <c r="L22" s="118">
        <v>0</v>
      </c>
    </row>
    <row r="23" spans="1:12" s="106" customFormat="1" ht="15" x14ac:dyDescent="0.25">
      <c r="A23" s="1001"/>
      <c r="B23" s="819"/>
      <c r="C23" s="999"/>
      <c r="D23" s="999"/>
      <c r="E23" s="1003"/>
      <c r="F23" s="1003"/>
      <c r="G23" s="1003"/>
      <c r="H23" s="131"/>
      <c r="I23" s="1002"/>
      <c r="J23" s="105"/>
    </row>
    <row r="24" spans="1:12" s="106" customFormat="1" ht="15" x14ac:dyDescent="0.25">
      <c r="A24" s="1001"/>
      <c r="B24" s="133"/>
      <c r="C24" s="999"/>
      <c r="D24" s="999"/>
      <c r="E24" s="1003"/>
      <c r="F24" s="1003"/>
      <c r="G24" s="1003"/>
      <c r="H24" s="134"/>
      <c r="I24" s="1002"/>
      <c r="J24" s="119"/>
    </row>
    <row r="25" spans="1:12" s="106" customFormat="1" ht="15" x14ac:dyDescent="0.25">
      <c r="A25" s="125">
        <v>5.05</v>
      </c>
      <c r="B25" s="104" t="s">
        <v>1213</v>
      </c>
      <c r="C25" s="999"/>
      <c r="D25" s="999"/>
      <c r="E25" s="126"/>
      <c r="F25" s="905"/>
      <c r="G25" s="1343" t="s">
        <v>741</v>
      </c>
      <c r="H25" s="1343"/>
      <c r="I25" s="1003"/>
      <c r="J25" s="134"/>
      <c r="L25" s="126"/>
    </row>
    <row r="26" spans="1:12" s="102" customFormat="1" ht="15" x14ac:dyDescent="0.25">
      <c r="A26" s="1000"/>
      <c r="B26" s="819" t="s">
        <v>1214</v>
      </c>
      <c r="C26" s="1005"/>
      <c r="D26" s="1005"/>
      <c r="E26" s="905" t="s">
        <v>289</v>
      </c>
      <c r="F26" s="905" t="s">
        <v>290</v>
      </c>
      <c r="G26" s="905" t="s">
        <v>285</v>
      </c>
      <c r="H26" s="905" t="s">
        <v>289</v>
      </c>
      <c r="I26" s="905" t="s">
        <v>879</v>
      </c>
      <c r="J26" s="905" t="s">
        <v>292</v>
      </c>
      <c r="K26" s="101"/>
      <c r="L26" s="123"/>
    </row>
    <row r="27" spans="1:12" s="106" customFormat="1" ht="15" x14ac:dyDescent="0.25">
      <c r="A27" s="1001"/>
      <c r="B27" s="117" t="s">
        <v>736</v>
      </c>
      <c r="C27" s="999"/>
      <c r="D27" s="999"/>
      <c r="E27" s="905" t="s">
        <v>293</v>
      </c>
      <c r="F27" s="905" t="s">
        <v>294</v>
      </c>
      <c r="G27" s="1346" t="s">
        <v>745</v>
      </c>
      <c r="H27" s="1346"/>
      <c r="I27" s="905" t="s">
        <v>295</v>
      </c>
      <c r="J27" s="905" t="s">
        <v>296</v>
      </c>
      <c r="L27" s="105"/>
    </row>
    <row r="28" spans="1:12" s="106" customFormat="1" ht="15" x14ac:dyDescent="0.25">
      <c r="A28" s="1001"/>
      <c r="B28" s="139" t="s">
        <v>297</v>
      </c>
      <c r="C28" s="126"/>
      <c r="D28" s="999"/>
      <c r="E28" s="109"/>
      <c r="F28" s="111"/>
      <c r="G28" s="141"/>
      <c r="H28" s="109"/>
      <c r="I28" s="112"/>
      <c r="J28" s="109"/>
      <c r="L28" s="118">
        <v>0</v>
      </c>
    </row>
    <row r="29" spans="1:12" s="106" customFormat="1" ht="15" x14ac:dyDescent="0.25">
      <c r="A29" s="1001"/>
      <c r="B29" s="819"/>
      <c r="C29" s="999"/>
      <c r="D29" s="999"/>
      <c r="E29" s="1003"/>
      <c r="F29" s="1003"/>
      <c r="G29" s="1003"/>
      <c r="H29" s="131"/>
      <c r="I29" s="1002"/>
      <c r="J29" s="105"/>
    </row>
    <row r="30" spans="1:12" s="106" customFormat="1" ht="15" x14ac:dyDescent="0.25">
      <c r="A30" s="1001"/>
      <c r="B30" s="133"/>
      <c r="C30" s="999"/>
      <c r="D30" s="999"/>
      <c r="E30" s="1003"/>
      <c r="F30" s="1003"/>
      <c r="G30" s="1003"/>
      <c r="H30" s="134"/>
      <c r="I30" s="1002"/>
      <c r="J30" s="119"/>
    </row>
    <row r="31" spans="1:12" s="106" customFormat="1" ht="15" x14ac:dyDescent="0.25">
      <c r="A31" s="125">
        <v>5.0599999999999996</v>
      </c>
      <c r="B31" s="104" t="s">
        <v>1215</v>
      </c>
      <c r="C31" s="999"/>
      <c r="D31" s="999"/>
      <c r="E31" s="126"/>
      <c r="F31" s="905"/>
      <c r="G31" s="1343" t="s">
        <v>741</v>
      </c>
      <c r="H31" s="1343"/>
      <c r="I31" s="1003"/>
      <c r="J31" s="134"/>
      <c r="L31" s="126"/>
    </row>
    <row r="32" spans="1:12" s="102" customFormat="1" ht="15" x14ac:dyDescent="0.25">
      <c r="A32" s="1000"/>
      <c r="B32" s="819" t="s">
        <v>1216</v>
      </c>
      <c r="C32" s="1005"/>
      <c r="D32" s="1005"/>
      <c r="E32" s="905" t="s">
        <v>289</v>
      </c>
      <c r="F32" s="905" t="s">
        <v>290</v>
      </c>
      <c r="G32" s="905" t="s">
        <v>285</v>
      </c>
      <c r="H32" s="905" t="s">
        <v>289</v>
      </c>
      <c r="I32" s="905" t="s">
        <v>879</v>
      </c>
      <c r="J32" s="905" t="s">
        <v>292</v>
      </c>
      <c r="K32" s="101"/>
      <c r="L32" s="123"/>
    </row>
    <row r="33" spans="1:12" s="106" customFormat="1" ht="15" x14ac:dyDescent="0.25">
      <c r="A33" s="1001"/>
      <c r="B33" s="117" t="s">
        <v>736</v>
      </c>
      <c r="C33" s="999"/>
      <c r="D33" s="999"/>
      <c r="E33" s="905" t="s">
        <v>293</v>
      </c>
      <c r="F33" s="905" t="s">
        <v>294</v>
      </c>
      <c r="G33" s="1346" t="s">
        <v>745</v>
      </c>
      <c r="H33" s="1346"/>
      <c r="I33" s="905" t="s">
        <v>295</v>
      </c>
      <c r="J33" s="905" t="s">
        <v>296</v>
      </c>
      <c r="L33" s="105"/>
    </row>
    <row r="34" spans="1:12" s="106" customFormat="1" ht="15" x14ac:dyDescent="0.25">
      <c r="A34" s="1001"/>
      <c r="B34" s="139" t="s">
        <v>297</v>
      </c>
      <c r="C34" s="126"/>
      <c r="D34" s="999"/>
      <c r="E34" s="109"/>
      <c r="F34" s="111"/>
      <c r="G34" s="141"/>
      <c r="H34" s="109"/>
      <c r="I34" s="112"/>
      <c r="J34" s="109"/>
      <c r="L34" s="118">
        <v>0</v>
      </c>
    </row>
    <row r="35" spans="1:12" s="106" customFormat="1" ht="15" x14ac:dyDescent="0.25">
      <c r="A35" s="1001"/>
      <c r="B35" s="819"/>
      <c r="C35" s="999"/>
      <c r="D35" s="999"/>
      <c r="E35" s="1003"/>
      <c r="F35" s="1003"/>
      <c r="G35" s="1003"/>
      <c r="H35" s="131"/>
      <c r="I35" s="1002"/>
      <c r="J35" s="105"/>
    </row>
    <row r="36" spans="1:12" s="106" customFormat="1" ht="15" x14ac:dyDescent="0.25">
      <c r="A36" s="1001"/>
      <c r="B36" s="133"/>
      <c r="C36" s="999"/>
      <c r="D36" s="999"/>
      <c r="E36" s="1003"/>
      <c r="F36" s="1003"/>
      <c r="G36" s="1003"/>
      <c r="H36" s="134"/>
      <c r="I36" s="1002"/>
      <c r="J36" s="119"/>
    </row>
    <row r="37" spans="1:12" s="106" customFormat="1" ht="15" x14ac:dyDescent="0.25">
      <c r="A37" s="125">
        <v>5.07</v>
      </c>
      <c r="B37" s="104" t="s">
        <v>1217</v>
      </c>
      <c r="C37" s="999"/>
      <c r="D37" s="999"/>
      <c r="E37" s="126"/>
      <c r="F37" s="905"/>
      <c r="G37" s="1343" t="s">
        <v>741</v>
      </c>
      <c r="H37" s="1343"/>
      <c r="I37" s="1003"/>
      <c r="J37" s="134"/>
      <c r="L37" s="126"/>
    </row>
    <row r="38" spans="1:12" s="102" customFormat="1" ht="15" x14ac:dyDescent="0.25">
      <c r="A38" s="1000"/>
      <c r="B38" s="819" t="s">
        <v>1218</v>
      </c>
      <c r="C38" s="1005"/>
      <c r="D38" s="1005"/>
      <c r="E38" s="905" t="s">
        <v>289</v>
      </c>
      <c r="F38" s="905" t="s">
        <v>290</v>
      </c>
      <c r="G38" s="905" t="s">
        <v>285</v>
      </c>
      <c r="H38" s="905" t="s">
        <v>289</v>
      </c>
      <c r="I38" s="905" t="s">
        <v>879</v>
      </c>
      <c r="J38" s="905" t="s">
        <v>292</v>
      </c>
      <c r="K38" s="101"/>
      <c r="L38" s="123"/>
    </row>
    <row r="39" spans="1:12" s="106" customFormat="1" ht="15" x14ac:dyDescent="0.25">
      <c r="A39" s="1001"/>
      <c r="B39" s="117" t="s">
        <v>736</v>
      </c>
      <c r="C39" s="999"/>
      <c r="D39" s="999"/>
      <c r="E39" s="905" t="s">
        <v>309</v>
      </c>
      <c r="F39" s="905" t="s">
        <v>294</v>
      </c>
      <c r="G39" s="1346" t="s">
        <v>745</v>
      </c>
      <c r="H39" s="1346"/>
      <c r="I39" s="905" t="s">
        <v>295</v>
      </c>
      <c r="J39" s="905" t="s">
        <v>296</v>
      </c>
      <c r="L39" s="105"/>
    </row>
    <row r="40" spans="1:12" s="106" customFormat="1" ht="15" x14ac:dyDescent="0.25">
      <c r="A40" s="1001"/>
      <c r="B40" s="139" t="s">
        <v>297</v>
      </c>
      <c r="C40" s="126"/>
      <c r="D40" s="999"/>
      <c r="E40" s="109"/>
      <c r="F40" s="111"/>
      <c r="G40" s="141"/>
      <c r="H40" s="109"/>
      <c r="I40" s="112"/>
      <c r="J40" s="109"/>
      <c r="L40" s="118">
        <v>0</v>
      </c>
    </row>
    <row r="41" spans="1:12" s="106" customFormat="1" ht="15" x14ac:dyDescent="0.25">
      <c r="A41" s="1001"/>
      <c r="B41" s="819"/>
      <c r="C41" s="999"/>
      <c r="D41" s="999"/>
      <c r="E41" s="1003"/>
      <c r="F41" s="1003"/>
      <c r="G41" s="1003"/>
      <c r="H41" s="131"/>
      <c r="I41" s="1002"/>
      <c r="J41" s="105"/>
    </row>
    <row r="42" spans="1:12" s="106" customFormat="1" ht="15" x14ac:dyDescent="0.25">
      <c r="A42" s="1001"/>
      <c r="B42" s="133"/>
      <c r="C42" s="999"/>
      <c r="D42" s="999"/>
      <c r="E42" s="1003"/>
      <c r="F42" s="1003"/>
      <c r="G42" s="1003"/>
      <c r="H42" s="134"/>
      <c r="I42" s="1002"/>
      <c r="J42" s="119"/>
    </row>
    <row r="43" spans="1:12" s="106" customFormat="1" ht="15" x14ac:dyDescent="0.25">
      <c r="A43" s="125">
        <v>5.0810000000000004</v>
      </c>
      <c r="B43" s="104" t="s">
        <v>148</v>
      </c>
      <c r="C43" s="999"/>
      <c r="D43" s="999"/>
      <c r="E43" s="1003"/>
      <c r="F43" s="1003"/>
      <c r="G43" s="1003"/>
      <c r="H43" s="1003"/>
      <c r="I43" s="1003"/>
      <c r="J43" s="134"/>
      <c r="K43" s="1002"/>
      <c r="L43" s="120"/>
    </row>
    <row r="44" spans="1:12" s="102" customFormat="1" ht="15" x14ac:dyDescent="0.25">
      <c r="A44" s="1000"/>
      <c r="B44" s="819" t="s">
        <v>1219</v>
      </c>
      <c r="C44" s="1005"/>
      <c r="D44" s="1005"/>
      <c r="F44" s="905" t="s">
        <v>911</v>
      </c>
      <c r="G44" s="1343" t="s">
        <v>741</v>
      </c>
      <c r="H44" s="1343"/>
    </row>
    <row r="45" spans="1:12" s="106" customFormat="1" ht="15" x14ac:dyDescent="0.25">
      <c r="A45" s="1001"/>
      <c r="C45" s="905" t="s">
        <v>289</v>
      </c>
      <c r="D45" s="1343" t="s">
        <v>1220</v>
      </c>
      <c r="E45" s="1343"/>
      <c r="F45" s="905" t="s">
        <v>770</v>
      </c>
      <c r="G45" s="905" t="s">
        <v>285</v>
      </c>
      <c r="H45" s="905" t="s">
        <v>289</v>
      </c>
      <c r="I45" s="905" t="s">
        <v>879</v>
      </c>
      <c r="J45" s="905" t="s">
        <v>292</v>
      </c>
      <c r="K45" s="101"/>
      <c r="L45" s="123"/>
    </row>
    <row r="46" spans="1:12" s="106" customFormat="1" ht="15" x14ac:dyDescent="0.25">
      <c r="A46" s="1001"/>
      <c r="C46" s="905" t="s">
        <v>293</v>
      </c>
      <c r="D46" s="1417" t="s">
        <v>1221</v>
      </c>
      <c r="E46" s="1417"/>
      <c r="F46" s="912" t="s">
        <v>294</v>
      </c>
      <c r="G46" s="1346" t="s">
        <v>745</v>
      </c>
      <c r="H46" s="1346"/>
      <c r="I46" s="905" t="s">
        <v>295</v>
      </c>
      <c r="J46" s="905" t="s">
        <v>296</v>
      </c>
      <c r="L46" s="105"/>
    </row>
    <row r="47" spans="1:12" s="106" customFormat="1" ht="15" x14ac:dyDescent="0.25">
      <c r="A47" s="1001"/>
      <c r="B47" s="117"/>
      <c r="C47" s="109"/>
      <c r="D47" s="1371"/>
      <c r="E47" s="1372"/>
      <c r="F47" s="111"/>
      <c r="G47" s="141"/>
      <c r="H47" s="109"/>
      <c r="I47" s="112"/>
      <c r="J47" s="109"/>
      <c r="L47" s="118">
        <v>0</v>
      </c>
    </row>
    <row r="48" spans="1:12" s="106" customFormat="1" ht="15" x14ac:dyDescent="0.25">
      <c r="A48" s="1001"/>
      <c r="B48" s="117" t="s">
        <v>736</v>
      </c>
      <c r="C48" s="126"/>
      <c r="D48" s="999"/>
      <c r="E48" s="137"/>
      <c r="F48" s="113"/>
      <c r="G48" s="113"/>
      <c r="H48" s="113"/>
      <c r="I48" s="138"/>
      <c r="J48" s="137"/>
      <c r="L48" s="120"/>
    </row>
    <row r="49" spans="1:12" s="106" customFormat="1" ht="15" x14ac:dyDescent="0.25">
      <c r="A49" s="1001"/>
      <c r="B49" s="139" t="s">
        <v>297</v>
      </c>
      <c r="C49" s="128"/>
      <c r="D49" s="999"/>
      <c r="E49" s="1003"/>
      <c r="F49" s="1003"/>
      <c r="G49" s="1003"/>
      <c r="H49" s="131"/>
      <c r="I49" s="1002"/>
      <c r="J49" s="105"/>
    </row>
    <row r="50" spans="1:12" s="106" customFormat="1" ht="12" customHeight="1" x14ac:dyDescent="0.25">
      <c r="A50" s="1001"/>
      <c r="B50" s="139" t="s">
        <v>882</v>
      </c>
      <c r="C50" s="130"/>
      <c r="D50" s="999"/>
      <c r="E50" s="1003"/>
      <c r="F50" s="1003"/>
      <c r="G50" s="1003"/>
      <c r="H50" s="1003"/>
      <c r="I50" s="1003"/>
      <c r="J50" s="131"/>
      <c r="K50" s="1002"/>
      <c r="L50" s="105"/>
    </row>
  </sheetData>
  <mergeCells count="17">
    <mergeCell ref="G31:H31"/>
    <mergeCell ref="D46:E46"/>
    <mergeCell ref="D47:E47"/>
    <mergeCell ref="G44:H44"/>
    <mergeCell ref="G46:H46"/>
    <mergeCell ref="D45:E45"/>
    <mergeCell ref="G39:H39"/>
    <mergeCell ref="G33:H33"/>
    <mergeCell ref="G37:H37"/>
    <mergeCell ref="G27:H27"/>
    <mergeCell ref="G7:H7"/>
    <mergeCell ref="G25:H25"/>
    <mergeCell ref="G21:H21"/>
    <mergeCell ref="G9:H9"/>
    <mergeCell ref="G13:H13"/>
    <mergeCell ref="G15:H15"/>
    <mergeCell ref="G19:H19"/>
  </mergeCells>
  <phoneticPr fontId="3" type="noConversion"/>
  <printOptions horizontalCentered="1"/>
  <pageMargins left="0.5" right="0.5" top="0.5" bottom="0.5" header="0.4" footer="0.5"/>
  <pageSetup scale="87" orientation="portrait" r:id="rId1"/>
  <headerFooter alignWithMargins="0">
    <oddFooter>&amp;L&amp;8DWM/UST - 8/1/2020&amp;R&amp;8(See also 2020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1">
    <tabColor indexed="47"/>
    <pageSetUpPr fitToPage="1"/>
  </sheetPr>
  <dimension ref="A1:M69"/>
  <sheetViews>
    <sheetView tabSelected="1" view="pageBreakPreview" topLeftCell="A37" zoomScaleNormal="100" zoomScaleSheetLayoutView="100" workbookViewId="0">
      <selection activeCell="L42" sqref="L42"/>
    </sheetView>
  </sheetViews>
  <sheetFormatPr defaultRowHeight="12.75" x14ac:dyDescent="0.2"/>
  <cols>
    <col min="1" max="1" width="6.28515625" style="5" customWidth="1"/>
    <col min="2" max="2" width="10" style="5" customWidth="1"/>
    <col min="3" max="3" width="8.7109375" style="5" customWidth="1"/>
    <col min="4" max="4" width="10.28515625" style="5" customWidth="1"/>
    <col min="5" max="6" width="10.7109375" style="5" customWidth="1"/>
    <col min="7" max="8" width="11.5703125" style="5" customWidth="1"/>
    <col min="9" max="9" width="10.42578125" style="5" customWidth="1"/>
    <col min="10" max="10" width="10.7109375" style="5" customWidth="1"/>
    <col min="11" max="11" width="0.85546875" style="5" customWidth="1"/>
    <col min="12" max="12" width="12.7109375" style="5" customWidth="1"/>
    <col min="14" max="14" width="7.42578125" bestFit="1" customWidth="1"/>
  </cols>
  <sheetData>
    <row r="1" spans="1:13" ht="15.75" x14ac:dyDescent="0.25">
      <c r="A1" s="97" t="s">
        <v>1222</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12" customHeight="1" x14ac:dyDescent="0.2">
      <c r="J5" s="5" t="s">
        <v>1207</v>
      </c>
      <c r="K5"/>
      <c r="L5"/>
    </row>
    <row r="6" spans="1:13" ht="19.5" customHeight="1" x14ac:dyDescent="0.2">
      <c r="A6" s="143" t="s">
        <v>1223</v>
      </c>
      <c r="K6"/>
      <c r="L6" s="144" t="s">
        <v>285</v>
      </c>
    </row>
    <row r="7" spans="1:13" s="106" customFormat="1" ht="12.75" customHeight="1" x14ac:dyDescent="0.25">
      <c r="A7" s="125">
        <v>6.01</v>
      </c>
      <c r="B7" s="104" t="s">
        <v>152</v>
      </c>
      <c r="C7" s="999"/>
      <c r="D7" s="999"/>
      <c r="E7" s="126"/>
      <c r="F7" s="905"/>
      <c r="I7" s="905" t="s">
        <v>318</v>
      </c>
      <c r="J7" s="905" t="s">
        <v>292</v>
      </c>
      <c r="K7" s="108"/>
      <c r="L7" s="144" t="s">
        <v>287</v>
      </c>
      <c r="M7" s="115"/>
    </row>
    <row r="8" spans="1:13" s="102" customFormat="1" ht="12.75" customHeight="1" x14ac:dyDescent="0.25">
      <c r="A8" s="1000"/>
      <c r="B8" s="819" t="s">
        <v>1224</v>
      </c>
      <c r="C8" s="905"/>
      <c r="D8" s="123"/>
      <c r="E8" s="126"/>
      <c r="F8" s="905" t="s">
        <v>290</v>
      </c>
      <c r="G8" s="1343" t="s">
        <v>1225</v>
      </c>
      <c r="H8" s="1343"/>
      <c r="I8" s="905" t="s">
        <v>1010</v>
      </c>
      <c r="J8" s="905" t="s">
        <v>296</v>
      </c>
      <c r="K8" s="108"/>
      <c r="L8" s="905"/>
      <c r="M8" s="116"/>
    </row>
    <row r="9" spans="1:13" s="106" customFormat="1" ht="12.75" customHeight="1" x14ac:dyDescent="0.25">
      <c r="A9" s="1001"/>
      <c r="C9" s="126"/>
      <c r="D9" s="126"/>
      <c r="E9" s="126"/>
      <c r="F9" s="905" t="s">
        <v>294</v>
      </c>
      <c r="G9" s="905" t="s">
        <v>1226</v>
      </c>
      <c r="H9" s="905" t="s">
        <v>1227</v>
      </c>
      <c r="I9" s="905" t="s">
        <v>1228</v>
      </c>
      <c r="J9" s="918" t="s">
        <v>323</v>
      </c>
      <c r="K9" s="108"/>
      <c r="L9" s="905"/>
      <c r="M9" s="115"/>
    </row>
    <row r="10" spans="1:13" s="106" customFormat="1" ht="12.75" customHeight="1" x14ac:dyDescent="0.25">
      <c r="A10" s="1001"/>
      <c r="B10" s="117" t="s">
        <v>736</v>
      </c>
      <c r="C10" s="126"/>
      <c r="D10" s="126"/>
      <c r="E10" s="126"/>
      <c r="F10" s="111"/>
      <c r="G10" s="109"/>
      <c r="H10" s="109"/>
      <c r="I10" s="112"/>
      <c r="J10" s="109"/>
      <c r="K10" s="113"/>
      <c r="L10" s="118">
        <v>0</v>
      </c>
      <c r="M10" s="115"/>
    </row>
    <row r="11" spans="1:13" s="106" customFormat="1" ht="12.75" customHeight="1" x14ac:dyDescent="0.25">
      <c r="A11" s="1001"/>
      <c r="B11" s="139" t="s">
        <v>1229</v>
      </c>
      <c r="C11" s="999"/>
      <c r="D11" s="999"/>
      <c r="E11" s="126"/>
      <c r="F11" s="1003"/>
      <c r="I11" s="1003"/>
      <c r="J11" s="131"/>
      <c r="L11" s="105"/>
    </row>
    <row r="12" spans="1:13" s="106" customFormat="1" ht="12.75" customHeight="1" x14ac:dyDescent="0.25">
      <c r="A12" s="1001"/>
      <c r="B12" s="127" t="s">
        <v>1230</v>
      </c>
      <c r="C12" s="999"/>
      <c r="D12" s="999"/>
      <c r="E12" s="1003"/>
      <c r="F12" s="1003"/>
      <c r="I12" s="1003"/>
      <c r="J12" s="131"/>
      <c r="L12" s="105"/>
    </row>
    <row r="13" spans="1:13" s="106" customFormat="1" ht="12.75" customHeight="1" x14ac:dyDescent="0.25">
      <c r="A13" s="1001"/>
      <c r="B13" s="127"/>
      <c r="C13" s="999"/>
      <c r="D13" s="999"/>
      <c r="E13" s="1003"/>
      <c r="F13" s="1003"/>
      <c r="I13" s="1003"/>
      <c r="J13" s="131"/>
      <c r="L13" s="105"/>
    </row>
    <row r="14" spans="1:13" s="106" customFormat="1" ht="12.75" customHeight="1" x14ac:dyDescent="0.25">
      <c r="A14" s="125">
        <v>6.0149999999999997</v>
      </c>
      <c r="B14" s="104" t="s">
        <v>154</v>
      </c>
      <c r="C14" s="999"/>
      <c r="D14" s="999"/>
      <c r="E14" s="126"/>
      <c r="F14" s="905"/>
      <c r="L14" s="126"/>
    </row>
    <row r="15" spans="1:13" s="102" customFormat="1" ht="12.75" customHeight="1" x14ac:dyDescent="0.25">
      <c r="A15" s="1000"/>
      <c r="B15" s="819" t="s">
        <v>1231</v>
      </c>
      <c r="C15" s="1005"/>
      <c r="D15" s="1005"/>
      <c r="E15" s="126"/>
      <c r="I15" s="905" t="s">
        <v>318</v>
      </c>
      <c r="J15" s="905" t="s">
        <v>292</v>
      </c>
    </row>
    <row r="16" spans="1:13" s="106" customFormat="1" ht="12.75" customHeight="1" x14ac:dyDescent="0.25">
      <c r="A16" s="1001"/>
      <c r="B16" s="117"/>
      <c r="C16" s="999"/>
      <c r="D16" s="126"/>
      <c r="E16" s="905" t="s">
        <v>290</v>
      </c>
      <c r="F16" s="905" t="s">
        <v>1232</v>
      </c>
      <c r="G16" s="1343" t="s">
        <v>1225</v>
      </c>
      <c r="H16" s="1343"/>
      <c r="I16" s="905" t="s">
        <v>1010</v>
      </c>
      <c r="J16" s="905" t="s">
        <v>296</v>
      </c>
      <c r="K16" s="101"/>
      <c r="L16" s="123"/>
    </row>
    <row r="17" spans="1:13" s="106" customFormat="1" ht="12.75" customHeight="1" x14ac:dyDescent="0.25">
      <c r="A17" s="1001"/>
      <c r="C17" s="126"/>
      <c r="E17" s="905" t="s">
        <v>294</v>
      </c>
      <c r="F17" s="905" t="s">
        <v>378</v>
      </c>
      <c r="G17" s="905" t="s">
        <v>1226</v>
      </c>
      <c r="H17" s="905" t="s">
        <v>868</v>
      </c>
      <c r="I17" s="905" t="s">
        <v>1228</v>
      </c>
      <c r="J17" s="918" t="s">
        <v>323</v>
      </c>
      <c r="L17" s="105"/>
    </row>
    <row r="18" spans="1:13" s="106" customFormat="1" ht="12.75" customHeight="1" x14ac:dyDescent="0.25">
      <c r="A18" s="1001"/>
      <c r="C18" s="999"/>
      <c r="D18" s="406" t="s">
        <v>1233</v>
      </c>
      <c r="E18" s="111"/>
      <c r="F18" s="110"/>
      <c r="G18" s="109"/>
      <c r="H18" s="109"/>
      <c r="I18" s="112"/>
      <c r="J18" s="109"/>
      <c r="L18" s="118">
        <f>SUM(F18:F21)</f>
        <v>0</v>
      </c>
    </row>
    <row r="19" spans="1:13" s="106" customFormat="1" ht="12.75" customHeight="1" x14ac:dyDescent="0.25">
      <c r="A19" s="1001"/>
      <c r="C19" s="999"/>
      <c r="D19" s="406" t="s">
        <v>1234</v>
      </c>
      <c r="E19" s="111"/>
      <c r="F19" s="110"/>
      <c r="G19" s="109"/>
      <c r="H19" s="109"/>
      <c r="I19" s="112"/>
      <c r="J19" s="109"/>
    </row>
    <row r="20" spans="1:13" s="106" customFormat="1" ht="12.75" customHeight="1" x14ac:dyDescent="0.25">
      <c r="A20" s="1001"/>
      <c r="B20" s="127"/>
      <c r="C20" s="999"/>
      <c r="D20" s="406" t="s">
        <v>1613</v>
      </c>
      <c r="E20" s="111"/>
      <c r="F20" s="110"/>
      <c r="G20" s="109"/>
      <c r="H20" s="109"/>
      <c r="I20" s="112"/>
      <c r="J20" s="109"/>
    </row>
    <row r="21" spans="1:13" s="106" customFormat="1" ht="12.75" customHeight="1" x14ac:dyDescent="0.25">
      <c r="A21" s="1001"/>
      <c r="B21" s="127"/>
      <c r="C21" s="999"/>
      <c r="D21" s="406" t="s">
        <v>1235</v>
      </c>
      <c r="E21" s="111"/>
      <c r="F21" s="110"/>
      <c r="G21" s="109"/>
      <c r="H21" s="109"/>
      <c r="I21" s="112"/>
      <c r="J21" s="109"/>
    </row>
    <row r="22" spans="1:13" s="106" customFormat="1" ht="12.75" customHeight="1" x14ac:dyDescent="0.25">
      <c r="A22" s="1001"/>
      <c r="B22" s="117" t="s">
        <v>736</v>
      </c>
      <c r="C22" s="999"/>
      <c r="D22" s="999"/>
      <c r="E22" s="1003"/>
      <c r="F22" s="1003"/>
      <c r="G22" s="1003"/>
      <c r="H22" s="134"/>
      <c r="I22" s="1002"/>
      <c r="J22" s="119"/>
    </row>
    <row r="23" spans="1:13" s="106" customFormat="1" ht="12.75" customHeight="1" x14ac:dyDescent="0.25">
      <c r="A23" s="1001"/>
      <c r="B23" s="139" t="s">
        <v>1236</v>
      </c>
      <c r="C23" s="999"/>
      <c r="D23" s="999"/>
      <c r="E23" s="1003"/>
      <c r="F23" s="1003"/>
      <c r="G23" s="1003"/>
      <c r="H23" s="134"/>
      <c r="I23" s="1002"/>
      <c r="J23" s="119"/>
    </row>
    <row r="24" spans="1:13" s="106" customFormat="1" ht="12.75" customHeight="1" x14ac:dyDescent="0.25">
      <c r="A24" s="1001"/>
      <c r="B24" s="127" t="s">
        <v>1230</v>
      </c>
      <c r="C24" s="999"/>
      <c r="D24" s="999"/>
      <c r="E24" s="1003"/>
      <c r="F24" s="1003"/>
      <c r="G24" s="1003"/>
      <c r="H24" s="134"/>
      <c r="I24" s="1002"/>
      <c r="J24" s="119"/>
    </row>
    <row r="25" spans="1:13" s="106" customFormat="1" ht="12.75" customHeight="1" x14ac:dyDescent="0.25">
      <c r="A25" s="1001"/>
      <c r="B25" s="127"/>
      <c r="C25" s="999"/>
      <c r="D25" s="999"/>
      <c r="E25" s="1003"/>
      <c r="F25" s="1003"/>
      <c r="G25" s="1003"/>
      <c r="H25" s="134"/>
      <c r="I25" s="1002"/>
      <c r="J25" s="119"/>
    </row>
    <row r="26" spans="1:13" s="106" customFormat="1" ht="12.75" customHeight="1" x14ac:dyDescent="0.25">
      <c r="A26" s="125">
        <v>6.0220000000000002</v>
      </c>
      <c r="B26" s="104" t="s">
        <v>1552</v>
      </c>
      <c r="C26" s="999"/>
      <c r="D26" s="999"/>
      <c r="E26" s="126"/>
      <c r="F26" s="905"/>
      <c r="I26" s="905"/>
      <c r="K26" s="108"/>
      <c r="L26" s="144"/>
      <c r="M26" s="115"/>
    </row>
    <row r="27" spans="1:13" s="102" customFormat="1" ht="12.75" customHeight="1" x14ac:dyDescent="0.25">
      <c r="A27" s="1000"/>
      <c r="B27" s="819" t="s">
        <v>1272</v>
      </c>
      <c r="C27" s="905"/>
      <c r="D27" s="123"/>
      <c r="E27" s="126"/>
      <c r="F27" s="905" t="s">
        <v>290</v>
      </c>
      <c r="G27" s="1343" t="s">
        <v>1225</v>
      </c>
      <c r="H27" s="1343"/>
      <c r="I27" s="905" t="s">
        <v>879</v>
      </c>
      <c r="J27" s="905" t="s">
        <v>292</v>
      </c>
      <c r="K27" s="108"/>
      <c r="L27" s="905"/>
      <c r="M27" s="116"/>
    </row>
    <row r="28" spans="1:13" s="106" customFormat="1" ht="12.75" customHeight="1" x14ac:dyDescent="0.25">
      <c r="A28" s="1001"/>
      <c r="C28" s="126"/>
      <c r="D28" s="126"/>
      <c r="E28" s="126"/>
      <c r="F28" s="905" t="s">
        <v>294</v>
      </c>
      <c r="G28" s="905" t="s">
        <v>1226</v>
      </c>
      <c r="H28" s="905" t="s">
        <v>868</v>
      </c>
      <c r="I28" s="905" t="s">
        <v>295</v>
      </c>
      <c r="J28" s="905" t="s">
        <v>296</v>
      </c>
      <c r="K28" s="108"/>
      <c r="L28" s="905"/>
      <c r="M28" s="115"/>
    </row>
    <row r="29" spans="1:13" s="106" customFormat="1" ht="12.75" customHeight="1" x14ac:dyDescent="0.25">
      <c r="A29" s="1001"/>
      <c r="B29" s="117" t="s">
        <v>736</v>
      </c>
      <c r="C29" s="126"/>
      <c r="D29" s="126"/>
      <c r="E29" s="126"/>
      <c r="F29" s="111"/>
      <c r="G29" s="109"/>
      <c r="H29" s="109"/>
      <c r="I29" s="112"/>
      <c r="J29" s="109"/>
      <c r="K29" s="113"/>
      <c r="L29" s="118">
        <v>0</v>
      </c>
      <c r="M29" s="115"/>
    </row>
    <row r="30" spans="1:13" s="106" customFormat="1" ht="12.75" customHeight="1" x14ac:dyDescent="0.25">
      <c r="A30" s="1001"/>
      <c r="B30" s="139" t="s">
        <v>297</v>
      </c>
      <c r="C30" s="999"/>
      <c r="D30" s="999"/>
      <c r="E30" s="1003"/>
      <c r="F30" s="1003"/>
      <c r="G30" s="1003"/>
      <c r="H30" s="131"/>
      <c r="I30" s="1002"/>
      <c r="J30" s="105"/>
    </row>
    <row r="31" spans="1:13" s="106" customFormat="1" ht="12.75" customHeight="1" x14ac:dyDescent="0.25">
      <c r="A31" s="1001"/>
      <c r="B31" s="127" t="s">
        <v>1237</v>
      </c>
      <c r="C31" s="999"/>
      <c r="D31" s="999"/>
      <c r="E31" s="1003"/>
      <c r="F31" s="1003"/>
      <c r="G31" s="1003"/>
      <c r="H31" s="131"/>
      <c r="I31" s="1002"/>
      <c r="J31" s="105"/>
    </row>
    <row r="32" spans="1:13" s="106" customFormat="1" ht="12.75" customHeight="1" x14ac:dyDescent="0.25">
      <c r="A32" s="1001"/>
      <c r="B32" s="127"/>
      <c r="C32" s="999"/>
      <c r="D32" s="999"/>
      <c r="E32" s="1003"/>
      <c r="F32" s="1003"/>
      <c r="G32" s="1003"/>
      <c r="H32" s="131"/>
      <c r="I32" s="1002"/>
      <c r="J32" s="105"/>
    </row>
    <row r="33" spans="1:13" s="106" customFormat="1" ht="12.75" customHeight="1" x14ac:dyDescent="0.25">
      <c r="A33" s="125">
        <v>6.0289999999999999</v>
      </c>
      <c r="B33" s="104" t="s">
        <v>1238</v>
      </c>
      <c r="C33" s="999"/>
      <c r="D33" s="999"/>
      <c r="E33" s="126"/>
      <c r="F33" s="905"/>
      <c r="I33" s="905"/>
      <c r="K33" s="108"/>
      <c r="L33" s="144"/>
      <c r="M33" s="115"/>
    </row>
    <row r="34" spans="1:13" s="102" customFormat="1" ht="12.75" customHeight="1" x14ac:dyDescent="0.25">
      <c r="A34" s="1000"/>
      <c r="B34" s="819" t="s">
        <v>1272</v>
      </c>
      <c r="C34" s="905"/>
      <c r="D34" s="123"/>
      <c r="E34" s="126"/>
      <c r="F34" s="905" t="s">
        <v>290</v>
      </c>
      <c r="G34" s="1343" t="s">
        <v>1225</v>
      </c>
      <c r="H34" s="1343"/>
      <c r="I34" s="905" t="s">
        <v>879</v>
      </c>
      <c r="J34" s="905" t="s">
        <v>292</v>
      </c>
      <c r="K34" s="108"/>
      <c r="L34" s="905"/>
      <c r="M34" s="116"/>
    </row>
    <row r="35" spans="1:13" s="106" customFormat="1" ht="12.75" customHeight="1" x14ac:dyDescent="0.25">
      <c r="A35" s="1001"/>
      <c r="C35" s="126"/>
      <c r="D35" s="126"/>
      <c r="E35" s="126"/>
      <c r="F35" s="905" t="s">
        <v>294</v>
      </c>
      <c r="G35" s="905" t="s">
        <v>1226</v>
      </c>
      <c r="H35" s="905" t="s">
        <v>868</v>
      </c>
      <c r="I35" s="905" t="s">
        <v>295</v>
      </c>
      <c r="J35" s="905" t="s">
        <v>296</v>
      </c>
      <c r="K35" s="108"/>
      <c r="L35" s="905"/>
      <c r="M35" s="115"/>
    </row>
    <row r="36" spans="1:13" s="106" customFormat="1" ht="12.75" customHeight="1" x14ac:dyDescent="0.25">
      <c r="A36" s="1001"/>
      <c r="B36" s="117" t="s">
        <v>736</v>
      </c>
      <c r="C36" s="126"/>
      <c r="D36" s="126"/>
      <c r="E36" s="126"/>
      <c r="F36" s="111"/>
      <c r="G36" s="109"/>
      <c r="H36" s="109"/>
      <c r="I36" s="112"/>
      <c r="J36" s="109"/>
      <c r="K36" s="113"/>
      <c r="L36" s="118">
        <v>0</v>
      </c>
      <c r="M36" s="115"/>
    </row>
    <row r="37" spans="1:13" s="106" customFormat="1" ht="12.75" customHeight="1" x14ac:dyDescent="0.25">
      <c r="A37" s="1001"/>
      <c r="B37" s="139" t="s">
        <v>297</v>
      </c>
      <c r="C37" s="999"/>
      <c r="D37" s="999"/>
      <c r="E37" s="1003"/>
      <c r="F37" s="1003"/>
      <c r="G37" s="1003"/>
      <c r="H37" s="131"/>
      <c r="I37" s="1002"/>
      <c r="J37" s="105"/>
    </row>
    <row r="38" spans="1:13" s="106" customFormat="1" ht="12.75" customHeight="1" x14ac:dyDescent="0.25">
      <c r="A38" s="1001"/>
      <c r="B38" s="139"/>
      <c r="C38" s="999"/>
      <c r="D38" s="999"/>
      <c r="E38" s="1003"/>
      <c r="F38" s="1003"/>
      <c r="G38" s="1003"/>
      <c r="H38" s="131"/>
      <c r="I38" s="1002"/>
      <c r="J38" s="105"/>
    </row>
    <row r="39" spans="1:13" s="106" customFormat="1" ht="12.75" customHeight="1" x14ac:dyDescent="0.25">
      <c r="A39" s="125">
        <v>6.032</v>
      </c>
      <c r="B39" s="104" t="s">
        <v>1715</v>
      </c>
      <c r="C39" s="999"/>
      <c r="D39" s="999"/>
      <c r="E39" s="126"/>
      <c r="F39" s="1319"/>
      <c r="I39" s="1319"/>
      <c r="K39" s="108"/>
      <c r="L39" s="144"/>
    </row>
    <row r="40" spans="1:13" s="106" customFormat="1" ht="12.75" customHeight="1" x14ac:dyDescent="0.25">
      <c r="A40" s="1000"/>
      <c r="B40" s="819" t="s">
        <v>1716</v>
      </c>
      <c r="C40" s="1319"/>
      <c r="D40" s="123"/>
      <c r="E40" s="126"/>
      <c r="F40" s="1319" t="s">
        <v>290</v>
      </c>
      <c r="G40" s="1343" t="s">
        <v>1225</v>
      </c>
      <c r="H40" s="1343"/>
      <c r="I40" s="1319" t="s">
        <v>879</v>
      </c>
      <c r="J40" s="1319" t="s">
        <v>292</v>
      </c>
      <c r="K40" s="108"/>
      <c r="L40" s="1319"/>
      <c r="M40" s="115"/>
    </row>
    <row r="41" spans="1:13" s="102" customFormat="1" ht="12.75" customHeight="1" x14ac:dyDescent="0.25">
      <c r="A41" s="1001"/>
      <c r="B41" s="106"/>
      <c r="C41" s="126"/>
      <c r="D41" s="126"/>
      <c r="E41" s="126"/>
      <c r="F41" s="1319" t="s">
        <v>294</v>
      </c>
      <c r="G41" s="1319" t="s">
        <v>1226</v>
      </c>
      <c r="H41" s="1319" t="s">
        <v>868</v>
      </c>
      <c r="I41" s="1319" t="s">
        <v>295</v>
      </c>
      <c r="J41" s="1319" t="s">
        <v>296</v>
      </c>
      <c r="K41" s="108"/>
      <c r="L41" s="1319"/>
      <c r="M41" s="116"/>
    </row>
    <row r="42" spans="1:13" s="106" customFormat="1" ht="12.75" customHeight="1" x14ac:dyDescent="0.25">
      <c r="A42" s="1001"/>
      <c r="B42" s="117" t="s">
        <v>736</v>
      </c>
      <c r="C42" s="126"/>
      <c r="D42" s="126"/>
      <c r="E42" s="126"/>
      <c r="F42" s="111"/>
      <c r="G42" s="109"/>
      <c r="H42" s="109"/>
      <c r="I42" s="112"/>
      <c r="J42" s="109"/>
      <c r="K42" s="113"/>
      <c r="L42" s="118">
        <v>0</v>
      </c>
      <c r="M42" s="115"/>
    </row>
    <row r="43" spans="1:13" s="106" customFormat="1" ht="12.75" customHeight="1" x14ac:dyDescent="0.25">
      <c r="A43" s="1001"/>
      <c r="B43" s="139" t="s">
        <v>297</v>
      </c>
      <c r="C43" s="999"/>
      <c r="D43" s="999"/>
      <c r="E43" s="1003"/>
      <c r="F43" s="1003"/>
      <c r="G43" s="1003"/>
      <c r="H43" s="131"/>
      <c r="I43" s="1002"/>
      <c r="J43" s="105"/>
      <c r="M43" s="115"/>
    </row>
    <row r="44" spans="1:13" s="106" customFormat="1" ht="12.75" customHeight="1" x14ac:dyDescent="0.25">
      <c r="A44" s="1001"/>
      <c r="B44" s="127"/>
      <c r="C44" s="999"/>
      <c r="D44" s="999"/>
      <c r="E44" s="1003"/>
      <c r="F44" s="1003"/>
      <c r="G44" s="1003"/>
      <c r="H44" s="131"/>
      <c r="I44" s="1002"/>
      <c r="J44" s="105"/>
    </row>
    <row r="45" spans="1:13" s="106" customFormat="1" ht="12.75" customHeight="1" x14ac:dyDescent="0.25">
      <c r="A45" s="125">
        <v>6.0330000000000004</v>
      </c>
      <c r="B45" s="104" t="s">
        <v>1239</v>
      </c>
      <c r="C45" s="999"/>
      <c r="D45" s="999"/>
      <c r="E45" s="126"/>
      <c r="F45" s="905"/>
      <c r="I45" s="905"/>
      <c r="J45" s="905" t="s">
        <v>1240</v>
      </c>
      <c r="K45" s="108"/>
      <c r="L45" s="144"/>
    </row>
    <row r="46" spans="1:13" s="106" customFormat="1" ht="12.75" customHeight="1" x14ac:dyDescent="0.25">
      <c r="A46" s="1000"/>
      <c r="B46" s="819" t="s">
        <v>1241</v>
      </c>
      <c r="C46" s="905"/>
      <c r="D46" s="123"/>
      <c r="E46" s="126"/>
      <c r="F46" s="905" t="s">
        <v>290</v>
      </c>
      <c r="G46" s="1343" t="s">
        <v>1225</v>
      </c>
      <c r="H46" s="1343"/>
      <c r="I46" s="905" t="s">
        <v>1242</v>
      </c>
      <c r="J46" s="905" t="s">
        <v>1243</v>
      </c>
      <c r="K46" s="108"/>
      <c r="L46" s="905"/>
    </row>
    <row r="47" spans="1:13" s="106" customFormat="1" ht="12.75" customHeight="1" x14ac:dyDescent="0.25">
      <c r="A47" s="1001"/>
      <c r="C47" s="126"/>
      <c r="D47" s="126"/>
      <c r="E47" s="126"/>
      <c r="F47" s="905" t="s">
        <v>294</v>
      </c>
      <c r="G47" s="905" t="s">
        <v>1226</v>
      </c>
      <c r="H47" s="905" t="s">
        <v>1227</v>
      </c>
      <c r="I47" s="905" t="s">
        <v>15</v>
      </c>
      <c r="J47" s="905" t="s">
        <v>1244</v>
      </c>
      <c r="K47" s="108"/>
      <c r="L47" s="905"/>
    </row>
    <row r="48" spans="1:13" s="106" customFormat="1" ht="12.75" customHeight="1" x14ac:dyDescent="0.25">
      <c r="A48" s="1001"/>
      <c r="B48" s="117" t="s">
        <v>736</v>
      </c>
      <c r="C48" s="126"/>
      <c r="D48" s="126"/>
      <c r="E48" s="126"/>
      <c r="F48" s="111"/>
      <c r="G48" s="109"/>
      <c r="H48" s="109"/>
      <c r="I48" s="820" t="s">
        <v>1245</v>
      </c>
      <c r="J48" s="109"/>
      <c r="K48" s="113"/>
      <c r="L48" s="118">
        <v>0</v>
      </c>
      <c r="M48" s="115"/>
    </row>
    <row r="49" spans="1:13" s="102" customFormat="1" ht="12.75" customHeight="1" x14ac:dyDescent="0.25">
      <c r="A49" s="1001"/>
      <c r="B49" s="139" t="s">
        <v>1246</v>
      </c>
      <c r="C49" s="999"/>
      <c r="D49" s="999"/>
      <c r="E49" s="126"/>
      <c r="F49" s="1003"/>
      <c r="G49" s="106"/>
      <c r="H49" s="106"/>
      <c r="I49" s="1003"/>
      <c r="J49" s="131"/>
      <c r="K49" s="106"/>
      <c r="L49" s="105"/>
      <c r="M49" s="116"/>
    </row>
    <row r="50" spans="1:13" s="106" customFormat="1" ht="12.75" customHeight="1" x14ac:dyDescent="0.25">
      <c r="A50" s="1001"/>
      <c r="B50" s="139" t="s">
        <v>1247</v>
      </c>
      <c r="C50" s="999"/>
      <c r="D50" s="999"/>
      <c r="E50" s="126"/>
      <c r="F50" s="1003"/>
      <c r="I50" s="1003"/>
      <c r="J50" s="131"/>
      <c r="L50" s="105"/>
      <c r="M50" s="115"/>
    </row>
    <row r="51" spans="1:13" s="106" customFormat="1" ht="12.75" customHeight="1" x14ac:dyDescent="0.25">
      <c r="A51" s="1001"/>
      <c r="B51" s="127" t="s">
        <v>1248</v>
      </c>
      <c r="C51" s="999"/>
      <c r="D51" s="999"/>
      <c r="E51" s="1003"/>
      <c r="F51" s="1003"/>
      <c r="I51" s="1003"/>
      <c r="J51" s="131"/>
      <c r="L51" s="105"/>
      <c r="M51" s="115"/>
    </row>
    <row r="52" spans="1:13" s="106" customFormat="1" ht="12.75" customHeight="1" x14ac:dyDescent="0.25">
      <c r="A52" s="1001"/>
      <c r="B52" s="127"/>
      <c r="C52" s="999"/>
      <c r="D52" s="999"/>
      <c r="E52" s="1003"/>
      <c r="F52" s="1003"/>
      <c r="I52" s="1003"/>
      <c r="J52" s="131"/>
      <c r="L52" s="105"/>
    </row>
    <row r="53" spans="1:13" s="106" customFormat="1" ht="12.75" customHeight="1" x14ac:dyDescent="0.25">
      <c r="A53" s="125">
        <v>6.04</v>
      </c>
      <c r="B53" s="104" t="s">
        <v>1249</v>
      </c>
      <c r="C53" s="999"/>
      <c r="D53" s="999"/>
      <c r="E53" s="126"/>
      <c r="F53" s="905"/>
      <c r="I53" s="905"/>
      <c r="K53" s="108"/>
      <c r="L53" s="144"/>
    </row>
    <row r="54" spans="1:13" s="106" customFormat="1" ht="12.75" customHeight="1" x14ac:dyDescent="0.25">
      <c r="A54" s="1000"/>
      <c r="B54" s="819" t="s">
        <v>1250</v>
      </c>
      <c r="C54" s="905"/>
      <c r="D54" s="123"/>
      <c r="E54" s="126"/>
      <c r="F54" s="905" t="s">
        <v>290</v>
      </c>
      <c r="G54" s="1343" t="s">
        <v>1225</v>
      </c>
      <c r="H54" s="1343"/>
      <c r="I54" s="905" t="s">
        <v>879</v>
      </c>
      <c r="J54" s="905" t="s">
        <v>292</v>
      </c>
      <c r="K54" s="108"/>
      <c r="L54" s="905"/>
      <c r="M54" s="115"/>
    </row>
    <row r="55" spans="1:13" s="102" customFormat="1" ht="12.75" customHeight="1" x14ac:dyDescent="0.25">
      <c r="A55" s="1001"/>
      <c r="B55" s="106"/>
      <c r="C55" s="126"/>
      <c r="D55" s="126"/>
      <c r="E55" s="126"/>
      <c r="F55" s="905" t="s">
        <v>294</v>
      </c>
      <c r="G55" s="905" t="s">
        <v>1226</v>
      </c>
      <c r="H55" s="905" t="s">
        <v>868</v>
      </c>
      <c r="I55" s="905" t="s">
        <v>295</v>
      </c>
      <c r="J55" s="905" t="s">
        <v>296</v>
      </c>
      <c r="K55" s="108"/>
      <c r="L55" s="905"/>
      <c r="M55" s="116"/>
    </row>
    <row r="56" spans="1:13" s="106" customFormat="1" ht="12.75" customHeight="1" x14ac:dyDescent="0.25">
      <c r="A56" s="1001"/>
      <c r="B56" s="117" t="s">
        <v>736</v>
      </c>
      <c r="C56" s="126"/>
      <c r="D56" s="126"/>
      <c r="E56" s="126"/>
      <c r="F56" s="111"/>
      <c r="G56" s="109"/>
      <c r="H56" s="109"/>
      <c r="I56" s="112"/>
      <c r="J56" s="109"/>
      <c r="K56" s="113"/>
      <c r="L56" s="118">
        <v>0</v>
      </c>
      <c r="M56" s="115"/>
    </row>
    <row r="57" spans="1:13" s="106" customFormat="1" ht="12.75" customHeight="1" x14ac:dyDescent="0.25">
      <c r="A57" s="1001"/>
      <c r="B57" s="139" t="s">
        <v>297</v>
      </c>
      <c r="C57" s="999"/>
      <c r="D57" s="999"/>
      <c r="E57" s="1003"/>
      <c r="F57" s="1003"/>
      <c r="G57" s="1003"/>
      <c r="H57" s="131"/>
      <c r="I57" s="1002"/>
      <c r="J57" s="105"/>
      <c r="M57" s="115"/>
    </row>
    <row r="58" spans="1:13" s="106" customFormat="1" ht="12.75" customHeight="1" x14ac:dyDescent="0.25">
      <c r="A58" s="1001"/>
      <c r="B58" s="139"/>
      <c r="C58" s="999"/>
      <c r="D58" s="999"/>
      <c r="E58" s="1003"/>
      <c r="F58" s="1003"/>
      <c r="G58" s="1003"/>
      <c r="H58" s="131"/>
      <c r="I58" s="1002"/>
      <c r="J58" s="105"/>
    </row>
    <row r="59" spans="1:13" s="106" customFormat="1" ht="12.75" customHeight="1" x14ac:dyDescent="0.25">
      <c r="A59" s="125">
        <v>6.0410000000000004</v>
      </c>
      <c r="B59" s="104" t="s">
        <v>1251</v>
      </c>
      <c r="C59" s="999"/>
      <c r="D59" s="999"/>
      <c r="E59" s="126"/>
      <c r="F59" s="905"/>
      <c r="I59" s="905"/>
      <c r="K59" s="108"/>
      <c r="L59" s="144"/>
    </row>
    <row r="60" spans="1:13" s="106" customFormat="1" ht="12.75" customHeight="1" x14ac:dyDescent="0.25">
      <c r="A60" s="1000"/>
      <c r="B60" s="819" t="s">
        <v>1250</v>
      </c>
      <c r="C60" s="905"/>
      <c r="D60" s="123"/>
      <c r="E60" s="126"/>
      <c r="F60" s="905" t="s">
        <v>290</v>
      </c>
      <c r="G60" s="1343" t="s">
        <v>1225</v>
      </c>
      <c r="H60" s="1343"/>
      <c r="I60" s="905" t="s">
        <v>879</v>
      </c>
      <c r="J60" s="905" t="s">
        <v>292</v>
      </c>
      <c r="K60" s="108"/>
      <c r="L60" s="905"/>
      <c r="M60" s="115"/>
    </row>
    <row r="61" spans="1:13" s="102" customFormat="1" ht="12.75" customHeight="1" x14ac:dyDescent="0.25">
      <c r="A61" s="1001"/>
      <c r="B61" s="106"/>
      <c r="C61" s="126"/>
      <c r="D61" s="126"/>
      <c r="E61" s="126"/>
      <c r="F61" s="905" t="s">
        <v>294</v>
      </c>
      <c r="G61" s="905" t="s">
        <v>1226</v>
      </c>
      <c r="H61" s="905" t="s">
        <v>868</v>
      </c>
      <c r="I61" s="905" t="s">
        <v>295</v>
      </c>
      <c r="J61" s="905" t="s">
        <v>296</v>
      </c>
      <c r="K61" s="108"/>
      <c r="L61" s="905"/>
      <c r="M61" s="116"/>
    </row>
    <row r="62" spans="1:13" s="106" customFormat="1" ht="12.75" customHeight="1" x14ac:dyDescent="0.25">
      <c r="A62" s="1001"/>
      <c r="B62" s="117" t="s">
        <v>736</v>
      </c>
      <c r="C62" s="126"/>
      <c r="D62" s="126"/>
      <c r="E62" s="126"/>
      <c r="F62" s="111"/>
      <c r="G62" s="109"/>
      <c r="H62" s="109"/>
      <c r="I62" s="112"/>
      <c r="J62" s="109"/>
      <c r="K62" s="113"/>
      <c r="L62" s="118">
        <v>0</v>
      </c>
      <c r="M62" s="115"/>
    </row>
    <row r="63" spans="1:13" s="106" customFormat="1" ht="12.75" customHeight="1" x14ac:dyDescent="0.25">
      <c r="A63" s="1001"/>
      <c r="B63" s="139" t="s">
        <v>297</v>
      </c>
      <c r="C63" s="999"/>
      <c r="D63" s="999"/>
      <c r="E63" s="1003"/>
      <c r="F63" s="1003"/>
      <c r="G63" s="1003"/>
      <c r="H63" s="131"/>
      <c r="I63" s="1002"/>
      <c r="J63" s="105"/>
      <c r="M63" s="115"/>
    </row>
    <row r="64" spans="1:13" s="106" customFormat="1" ht="12.75" customHeight="1" x14ac:dyDescent="0.25">
      <c r="A64" s="1001"/>
      <c r="B64" s="139"/>
      <c r="C64" s="999"/>
      <c r="D64" s="999"/>
      <c r="E64" s="1003"/>
      <c r="F64" s="1003"/>
      <c r="G64" s="1003"/>
      <c r="H64" s="131"/>
      <c r="I64" s="1002"/>
      <c r="J64" s="105"/>
    </row>
    <row r="65" spans="1:12" ht="15" x14ac:dyDescent="0.25">
      <c r="A65" s="125">
        <v>6.05</v>
      </c>
      <c r="B65" s="104" t="s">
        <v>1252</v>
      </c>
      <c r="C65" s="999"/>
      <c r="D65" s="999"/>
      <c r="E65" s="126"/>
      <c r="F65" s="905"/>
      <c r="G65" s="106"/>
      <c r="H65" s="106"/>
      <c r="I65" s="905"/>
      <c r="J65" s="106"/>
      <c r="K65" s="108"/>
      <c r="L65" s="144"/>
    </row>
    <row r="66" spans="1:12" ht="15" x14ac:dyDescent="0.25">
      <c r="A66" s="1000"/>
      <c r="B66" s="819" t="s">
        <v>1253</v>
      </c>
      <c r="C66" s="905"/>
      <c r="D66" s="123"/>
      <c r="E66" s="126"/>
      <c r="F66" s="905" t="s">
        <v>290</v>
      </c>
      <c r="G66" s="1343" t="s">
        <v>1225</v>
      </c>
      <c r="H66" s="1343"/>
      <c r="I66" s="905" t="s">
        <v>879</v>
      </c>
      <c r="J66" s="905" t="s">
        <v>292</v>
      </c>
      <c r="K66" s="108"/>
      <c r="L66" s="905"/>
    </row>
    <row r="67" spans="1:12" ht="15" x14ac:dyDescent="0.25">
      <c r="A67" s="1001"/>
      <c r="B67" s="106"/>
      <c r="C67" s="126"/>
      <c r="D67" s="126"/>
      <c r="E67" s="126"/>
      <c r="F67" s="905" t="s">
        <v>294</v>
      </c>
      <c r="G67" s="905" t="s">
        <v>1226</v>
      </c>
      <c r="H67" s="905" t="s">
        <v>868</v>
      </c>
      <c r="I67" s="905" t="s">
        <v>295</v>
      </c>
      <c r="J67" s="905" t="s">
        <v>296</v>
      </c>
      <c r="K67" s="108"/>
      <c r="L67" s="905"/>
    </row>
    <row r="68" spans="1:12" ht="15" x14ac:dyDescent="0.25">
      <c r="A68" s="1001"/>
      <c r="B68" s="117" t="s">
        <v>736</v>
      </c>
      <c r="C68" s="126"/>
      <c r="D68" s="126"/>
      <c r="E68" s="126"/>
      <c r="F68" s="111"/>
      <c r="G68" s="109"/>
      <c r="H68" s="109"/>
      <c r="I68" s="112"/>
      <c r="J68" s="109"/>
      <c r="K68" s="113"/>
      <c r="L68" s="118">
        <v>0</v>
      </c>
    </row>
    <row r="69" spans="1:12" ht="15" x14ac:dyDescent="0.25">
      <c r="A69" s="1001"/>
      <c r="B69" s="139" t="s">
        <v>297</v>
      </c>
      <c r="C69" s="999"/>
      <c r="D69" s="999"/>
      <c r="E69" s="1003"/>
      <c r="F69" s="1003"/>
      <c r="G69" s="1003"/>
      <c r="H69" s="131"/>
      <c r="I69" s="1002"/>
      <c r="J69" s="105"/>
      <c r="K69" s="106"/>
      <c r="L69" s="106"/>
    </row>
  </sheetData>
  <mergeCells count="9">
    <mergeCell ref="G60:H60"/>
    <mergeCell ref="G66:H66"/>
    <mergeCell ref="G8:H8"/>
    <mergeCell ref="G16:H16"/>
    <mergeCell ref="G27:H27"/>
    <mergeCell ref="G54:H54"/>
    <mergeCell ref="G46:H46"/>
    <mergeCell ref="G34:H34"/>
    <mergeCell ref="G40:H40"/>
  </mergeCells>
  <phoneticPr fontId="3" type="noConversion"/>
  <printOptions horizontalCentered="1"/>
  <pageMargins left="0.5" right="0.5" top="0.5" bottom="0.5" header="0.4" footer="0.5"/>
  <pageSetup scale="82" orientation="portrait" r:id="rId1"/>
  <headerFooter alignWithMargins="0">
    <oddFooter>&amp;L&amp;8DWM/UST - Claim 8/1/2020&amp;R&amp;8(See also 2020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111">
    <tabColor indexed="47"/>
    <pageSetUpPr fitToPage="1"/>
  </sheetPr>
  <dimension ref="A1:Y77"/>
  <sheetViews>
    <sheetView view="pageBreakPreview" topLeftCell="A25" zoomScaleNormal="100" zoomScaleSheetLayoutView="100" workbookViewId="0">
      <selection activeCell="B68" sqref="B68"/>
    </sheetView>
  </sheetViews>
  <sheetFormatPr defaultRowHeight="12.75" x14ac:dyDescent="0.2"/>
  <cols>
    <col min="1" max="1" width="6.28515625" style="5" customWidth="1"/>
    <col min="2" max="2" width="10" style="5" customWidth="1"/>
    <col min="3" max="3" width="8.7109375" style="5" customWidth="1"/>
    <col min="4" max="4" width="10.28515625" style="5" customWidth="1"/>
    <col min="5" max="5" width="10.7109375" style="5" customWidth="1"/>
    <col min="6" max="10" width="11.5703125" style="5" customWidth="1"/>
    <col min="11" max="11" width="1.140625" style="5" customWidth="1"/>
    <col min="12" max="12" width="14" style="5" customWidth="1"/>
    <col min="14" max="14" width="7.42578125" bestFit="1" customWidth="1"/>
  </cols>
  <sheetData>
    <row r="1" spans="1:25" ht="15.75" x14ac:dyDescent="0.25">
      <c r="A1" s="97" t="s">
        <v>1254</v>
      </c>
      <c r="B1" s="121"/>
      <c r="C1" s="121"/>
      <c r="D1" s="121"/>
      <c r="E1" s="121"/>
      <c r="F1" s="121"/>
      <c r="G1" s="121"/>
      <c r="H1" s="121"/>
      <c r="I1" s="121"/>
      <c r="J1" s="121"/>
      <c r="K1"/>
      <c r="L1"/>
    </row>
    <row r="2" spans="1:25" ht="6" customHeight="1" x14ac:dyDescent="0.2">
      <c r="K2"/>
      <c r="L2"/>
    </row>
    <row r="3" spans="1:25" s="102" customFormat="1" ht="12.7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25" ht="12.75" customHeight="1" x14ac:dyDescent="0.2">
      <c r="H4" s="32"/>
      <c r="I4" s="32"/>
      <c r="K4"/>
      <c r="L4"/>
    </row>
    <row r="5" spans="1:25" ht="12.75" customHeight="1" x14ac:dyDescent="0.2">
      <c r="A5" s="143" t="s">
        <v>1223</v>
      </c>
      <c r="K5"/>
      <c r="L5" s="144" t="s">
        <v>285</v>
      </c>
    </row>
    <row r="6" spans="1:25" s="106" customFormat="1" ht="12.75" customHeight="1" x14ac:dyDescent="0.25">
      <c r="A6" s="125">
        <v>6.06</v>
      </c>
      <c r="B6" s="104" t="s">
        <v>1255</v>
      </c>
      <c r="C6" s="999"/>
      <c r="D6" s="999"/>
      <c r="E6" s="126"/>
      <c r="F6" s="905"/>
      <c r="I6" s="905"/>
      <c r="K6" s="108"/>
      <c r="L6" s="144" t="s">
        <v>287</v>
      </c>
      <c r="M6" s="115"/>
    </row>
    <row r="7" spans="1:25" s="102" customFormat="1" ht="12.75" customHeight="1" x14ac:dyDescent="0.25">
      <c r="A7" s="1000"/>
      <c r="B7" s="819" t="s">
        <v>1256</v>
      </c>
      <c r="C7" s="905"/>
      <c r="D7" s="123"/>
      <c r="E7" s="126"/>
      <c r="F7" s="905" t="s">
        <v>290</v>
      </c>
      <c r="G7" s="1343" t="s">
        <v>1225</v>
      </c>
      <c r="H7" s="1343"/>
      <c r="I7" s="905" t="s">
        <v>879</v>
      </c>
      <c r="J7" s="905" t="s">
        <v>292</v>
      </c>
      <c r="K7" s="108"/>
      <c r="L7" s="905"/>
      <c r="M7" s="116"/>
    </row>
    <row r="8" spans="1:25" s="106" customFormat="1" ht="12.75" customHeight="1" x14ac:dyDescent="0.25">
      <c r="A8" s="1001"/>
      <c r="C8" s="126"/>
      <c r="D8" s="126"/>
      <c r="E8" s="126"/>
      <c r="F8" s="905" t="s">
        <v>294</v>
      </c>
      <c r="G8" s="905" t="s">
        <v>1226</v>
      </c>
      <c r="H8" s="905" t="s">
        <v>868</v>
      </c>
      <c r="I8" s="905" t="s">
        <v>295</v>
      </c>
      <c r="J8" s="905" t="s">
        <v>296</v>
      </c>
      <c r="K8" s="108"/>
      <c r="L8" s="905"/>
      <c r="M8" s="115"/>
    </row>
    <row r="9" spans="1:25" s="106" customFormat="1" ht="12.75" customHeight="1" x14ac:dyDescent="0.25">
      <c r="A9" s="1001"/>
      <c r="B9" s="117" t="s">
        <v>736</v>
      </c>
      <c r="C9" s="126"/>
      <c r="D9" s="126"/>
      <c r="E9" s="126"/>
      <c r="F9" s="111"/>
      <c r="G9" s="109"/>
      <c r="H9" s="109"/>
      <c r="I9" s="112"/>
      <c r="J9" s="109"/>
      <c r="K9" s="113"/>
      <c r="L9" s="118">
        <v>0</v>
      </c>
      <c r="M9" s="115"/>
    </row>
    <row r="10" spans="1:25" s="106" customFormat="1" ht="12.75" customHeight="1" x14ac:dyDescent="0.25">
      <c r="A10" s="1001"/>
      <c r="B10" s="139" t="s">
        <v>297</v>
      </c>
      <c r="C10" s="999"/>
      <c r="D10" s="999"/>
      <c r="E10" s="1003"/>
      <c r="F10" s="1003"/>
      <c r="G10" s="1003"/>
      <c r="H10" s="131"/>
      <c r="I10" s="1002"/>
      <c r="J10" s="105"/>
    </row>
    <row r="11" spans="1:25" ht="12.75" customHeight="1" x14ac:dyDescent="0.2">
      <c r="B11" s="127" t="s">
        <v>1257</v>
      </c>
    </row>
    <row r="12" spans="1:25" ht="12.75" customHeight="1" x14ac:dyDescent="0.2">
      <c r="B12" s="887" t="s">
        <v>1258</v>
      </c>
    </row>
    <row r="13" spans="1:25" ht="12.75" customHeight="1" x14ac:dyDescent="0.2">
      <c r="B13" s="127" t="s">
        <v>1259</v>
      </c>
    </row>
    <row r="14" spans="1:25" ht="12.75" customHeight="1" x14ac:dyDescent="0.25">
      <c r="A14" s="143"/>
      <c r="K14"/>
      <c r="L14" s="878"/>
      <c r="N14" s="1001"/>
      <c r="O14" s="117"/>
      <c r="P14" s="126"/>
    </row>
    <row r="15" spans="1:25" s="106" customFormat="1" ht="12.75" customHeight="1" x14ac:dyDescent="0.25">
      <c r="A15" s="125">
        <v>6.0640000000000001</v>
      </c>
      <c r="B15" s="104" t="s">
        <v>162</v>
      </c>
      <c r="C15" s="999"/>
      <c r="D15" s="999"/>
      <c r="E15" s="126"/>
      <c r="F15" s="905"/>
      <c r="I15" s="905"/>
      <c r="K15" s="108"/>
      <c r="M15" s="115"/>
      <c r="N15" s="1001"/>
      <c r="O15" s="139"/>
      <c r="P15" s="999"/>
      <c r="Q15" s="999"/>
      <c r="R15" s="1003"/>
      <c r="S15" s="1003"/>
      <c r="T15" s="1003"/>
      <c r="U15" s="131"/>
      <c r="V15" s="1002"/>
      <c r="W15" s="105"/>
    </row>
    <row r="16" spans="1:25" s="102" customFormat="1" ht="12.75" customHeight="1" x14ac:dyDescent="0.25">
      <c r="A16" s="1000"/>
      <c r="B16" s="819" t="s">
        <v>1614</v>
      </c>
      <c r="C16" s="905"/>
      <c r="D16" s="123"/>
      <c r="E16" s="126"/>
      <c r="F16" s="905" t="s">
        <v>290</v>
      </c>
      <c r="G16" s="1343" t="s">
        <v>1225</v>
      </c>
      <c r="H16" s="1343"/>
      <c r="I16" s="905" t="s">
        <v>879</v>
      </c>
      <c r="J16" s="905" t="s">
        <v>292</v>
      </c>
      <c r="K16" s="108"/>
      <c r="L16" s="905"/>
      <c r="M16" s="116"/>
      <c r="N16" s="5"/>
      <c r="O16" s="127"/>
      <c r="P16" s="5"/>
      <c r="Q16" s="5"/>
      <c r="R16" s="5"/>
      <c r="S16" s="5"/>
      <c r="T16" s="5"/>
      <c r="U16" s="5"/>
      <c r="V16" s="5"/>
      <c r="W16" s="5"/>
      <c r="X16" s="5"/>
      <c r="Y16" s="5"/>
    </row>
    <row r="17" spans="1:25" s="106" customFormat="1" ht="12.75" customHeight="1" x14ac:dyDescent="0.25">
      <c r="A17" s="1001"/>
      <c r="B17" s="117" t="s">
        <v>736</v>
      </c>
      <c r="C17" s="126"/>
      <c r="D17" s="126"/>
      <c r="E17" s="126"/>
      <c r="F17" s="905" t="s">
        <v>294</v>
      </c>
      <c r="G17" s="905" t="s">
        <v>1226</v>
      </c>
      <c r="H17" s="905" t="s">
        <v>868</v>
      </c>
      <c r="I17" s="905" t="s">
        <v>295</v>
      </c>
      <c r="J17" s="905" t="s">
        <v>296</v>
      </c>
      <c r="K17" s="108"/>
      <c r="L17" s="905"/>
      <c r="M17" s="115"/>
      <c r="N17" s="5"/>
      <c r="O17" s="318"/>
      <c r="P17" s="5"/>
      <c r="Q17" s="5"/>
      <c r="R17" s="5"/>
      <c r="S17" s="5"/>
      <c r="T17" s="5"/>
      <c r="U17" s="5"/>
      <c r="V17" s="5"/>
      <c r="W17" s="5"/>
      <c r="X17" s="5"/>
      <c r="Y17" s="5"/>
    </row>
    <row r="18" spans="1:25" s="106" customFormat="1" ht="12.75" customHeight="1" x14ac:dyDescent="0.25">
      <c r="A18" s="1001"/>
      <c r="B18" s="139" t="s">
        <v>297</v>
      </c>
      <c r="C18" s="126"/>
      <c r="D18" s="126"/>
      <c r="E18" s="126"/>
      <c r="F18" s="111"/>
      <c r="G18" s="109"/>
      <c r="H18" s="109"/>
      <c r="I18" s="112"/>
      <c r="J18" s="109"/>
      <c r="K18" s="113"/>
      <c r="L18" s="118">
        <v>0</v>
      </c>
      <c r="M18" s="115"/>
      <c r="N18" s="5"/>
      <c r="O18" s="127"/>
      <c r="P18" s="5"/>
      <c r="Q18" s="5"/>
      <c r="R18" s="5"/>
      <c r="S18" s="5"/>
      <c r="T18" s="5"/>
      <c r="U18" s="5"/>
      <c r="V18" s="5"/>
      <c r="W18" s="5"/>
      <c r="X18" s="5"/>
      <c r="Y18" s="5"/>
    </row>
    <row r="19" spans="1:25" s="106" customFormat="1" ht="12.75" customHeight="1" x14ac:dyDescent="0.25">
      <c r="A19" s="1001"/>
      <c r="B19" s="139"/>
      <c r="C19" s="126"/>
      <c r="D19" s="126"/>
      <c r="E19" s="126"/>
      <c r="F19" s="113"/>
      <c r="G19" s="137"/>
      <c r="H19" s="137"/>
      <c r="I19" s="138"/>
      <c r="J19" s="137"/>
      <c r="K19" s="113"/>
      <c r="L19" s="120"/>
      <c r="M19" s="115"/>
      <c r="N19"/>
      <c r="O19"/>
      <c r="P19"/>
      <c r="Q19"/>
      <c r="R19"/>
      <c r="S19"/>
      <c r="T19"/>
      <c r="U19"/>
      <c r="V19"/>
      <c r="W19"/>
      <c r="X19"/>
      <c r="Y19"/>
    </row>
    <row r="20" spans="1:25" s="106" customFormat="1" ht="12.75" customHeight="1" x14ac:dyDescent="0.25">
      <c r="A20" s="125">
        <v>6.0650000000000004</v>
      </c>
      <c r="B20" s="104" t="s">
        <v>164</v>
      </c>
      <c r="C20" s="999"/>
      <c r="D20" s="999"/>
      <c r="E20" s="126"/>
      <c r="F20" s="113"/>
      <c r="G20" s="137"/>
      <c r="H20" s="137"/>
      <c r="I20" s="138"/>
      <c r="J20" s="137"/>
      <c r="K20" s="113"/>
      <c r="L20" s="120"/>
      <c r="M20" s="115"/>
      <c r="N20"/>
      <c r="O20"/>
      <c r="P20"/>
      <c r="Q20"/>
      <c r="R20"/>
      <c r="S20"/>
      <c r="T20"/>
      <c r="U20"/>
      <c r="V20"/>
      <c r="W20"/>
      <c r="X20"/>
      <c r="Y20"/>
    </row>
    <row r="21" spans="1:25" s="102" customFormat="1" ht="12.75" customHeight="1" x14ac:dyDescent="0.25">
      <c r="A21" s="1000"/>
      <c r="B21" s="819" t="s">
        <v>1260</v>
      </c>
      <c r="C21" s="905"/>
      <c r="D21" s="123"/>
      <c r="E21" s="126"/>
      <c r="F21" s="905" t="s">
        <v>290</v>
      </c>
      <c r="G21" s="1343" t="s">
        <v>1225</v>
      </c>
      <c r="H21" s="1343"/>
      <c r="I21" s="905" t="s">
        <v>879</v>
      </c>
      <c r="J21" s="905" t="s">
        <v>292</v>
      </c>
      <c r="K21" s="108"/>
      <c r="L21" s="905"/>
      <c r="M21" s="116"/>
      <c r="N21"/>
      <c r="O21"/>
      <c r="P21"/>
      <c r="Q21"/>
      <c r="R21"/>
      <c r="S21"/>
      <c r="T21"/>
      <c r="U21"/>
      <c r="V21"/>
      <c r="W21"/>
      <c r="X21"/>
      <c r="Y21"/>
    </row>
    <row r="22" spans="1:25" s="106" customFormat="1" ht="12.75" customHeight="1" x14ac:dyDescent="0.25">
      <c r="A22" s="1001"/>
      <c r="B22" s="117" t="s">
        <v>736</v>
      </c>
      <c r="C22" s="126"/>
      <c r="D22" s="126"/>
      <c r="E22" s="126"/>
      <c r="F22" s="905" t="s">
        <v>294</v>
      </c>
      <c r="G22" s="905" t="s">
        <v>1226</v>
      </c>
      <c r="H22" s="905" t="s">
        <v>868</v>
      </c>
      <c r="I22" s="905" t="s">
        <v>295</v>
      </c>
      <c r="J22" s="905" t="s">
        <v>296</v>
      </c>
      <c r="K22" s="108"/>
      <c r="L22" s="905"/>
      <c r="M22" s="115"/>
      <c r="N22"/>
      <c r="O22"/>
      <c r="P22"/>
      <c r="Q22"/>
      <c r="R22"/>
      <c r="S22"/>
      <c r="T22"/>
      <c r="U22"/>
      <c r="V22"/>
      <c r="W22"/>
      <c r="X22"/>
      <c r="Y22"/>
    </row>
    <row r="23" spans="1:25" s="106" customFormat="1" ht="12.75" customHeight="1" x14ac:dyDescent="0.25">
      <c r="A23" s="1001"/>
      <c r="B23" s="139" t="s">
        <v>297</v>
      </c>
      <c r="C23" s="126"/>
      <c r="D23" s="126"/>
      <c r="E23" s="126"/>
      <c r="F23" s="111"/>
      <c r="G23" s="109"/>
      <c r="H23" s="109"/>
      <c r="I23" s="112"/>
      <c r="J23" s="109"/>
      <c r="K23" s="113"/>
      <c r="L23" s="118">
        <v>0</v>
      </c>
      <c r="M23" s="115"/>
    </row>
    <row r="24" spans="1:25" s="106" customFormat="1" ht="9.75" customHeight="1" x14ac:dyDescent="0.25">
      <c r="A24" s="1001"/>
      <c r="C24" s="999"/>
      <c r="D24" s="999"/>
      <c r="E24" s="1003"/>
      <c r="F24" s="1003"/>
      <c r="G24" s="1003"/>
      <c r="H24" s="131"/>
      <c r="I24" s="1002"/>
      <c r="J24" s="105"/>
      <c r="N24" s="102"/>
      <c r="O24" s="102"/>
      <c r="P24" s="102"/>
      <c r="Q24" s="102"/>
      <c r="R24" s="102"/>
      <c r="S24" s="102"/>
      <c r="T24" s="102"/>
      <c r="U24" s="102"/>
      <c r="V24" s="102"/>
      <c r="W24" s="102"/>
      <c r="X24" s="102"/>
      <c r="Y24" s="102"/>
    </row>
    <row r="25" spans="1:25" s="106" customFormat="1" ht="12.75" customHeight="1" x14ac:dyDescent="0.25">
      <c r="A25" s="125">
        <v>6.0659999999999998</v>
      </c>
      <c r="B25" s="104" t="s">
        <v>165</v>
      </c>
      <c r="C25" s="999"/>
      <c r="D25" s="999"/>
      <c r="E25" s="126"/>
      <c r="F25" s="905"/>
      <c r="I25" s="905"/>
      <c r="K25" s="108"/>
      <c r="L25" s="144"/>
      <c r="M25" s="115"/>
    </row>
    <row r="26" spans="1:25" s="102" customFormat="1" ht="12.75" customHeight="1" x14ac:dyDescent="0.25">
      <c r="A26" s="1000"/>
      <c r="B26" s="819" t="s">
        <v>1261</v>
      </c>
      <c r="C26" s="905"/>
      <c r="D26" s="123"/>
      <c r="E26" s="126"/>
      <c r="F26" s="905" t="s">
        <v>290</v>
      </c>
      <c r="G26" s="1343" t="s">
        <v>1225</v>
      </c>
      <c r="H26" s="1343"/>
      <c r="I26" s="905" t="s">
        <v>879</v>
      </c>
      <c r="J26" s="905" t="s">
        <v>292</v>
      </c>
      <c r="K26" s="108"/>
      <c r="L26" s="905"/>
      <c r="M26" s="116"/>
      <c r="N26" s="106"/>
      <c r="O26" s="106"/>
      <c r="P26" s="106"/>
      <c r="Q26" s="106"/>
      <c r="R26" s="106"/>
      <c r="S26" s="106"/>
      <c r="T26" s="106"/>
      <c r="U26" s="106"/>
      <c r="V26" s="106"/>
      <c r="W26" s="106"/>
      <c r="X26" s="106"/>
      <c r="Y26" s="106"/>
    </row>
    <row r="27" spans="1:25" s="106" customFormat="1" ht="12.75" customHeight="1" x14ac:dyDescent="0.25">
      <c r="A27" s="1001"/>
      <c r="B27" s="117" t="s">
        <v>736</v>
      </c>
      <c r="C27" s="126"/>
      <c r="D27" s="126"/>
      <c r="E27" s="126"/>
      <c r="F27" s="905" t="s">
        <v>294</v>
      </c>
      <c r="G27" s="905" t="s">
        <v>1226</v>
      </c>
      <c r="H27" s="905" t="s">
        <v>868</v>
      </c>
      <c r="I27" s="905" t="s">
        <v>295</v>
      </c>
      <c r="J27" s="905" t="s">
        <v>296</v>
      </c>
      <c r="K27" s="108"/>
      <c r="L27" s="905"/>
      <c r="M27" s="115"/>
    </row>
    <row r="28" spans="1:25" s="106" customFormat="1" ht="12.75" customHeight="1" x14ac:dyDescent="0.25">
      <c r="A28" s="1001"/>
      <c r="B28" s="139" t="s">
        <v>297</v>
      </c>
      <c r="C28" s="126"/>
      <c r="D28" s="126"/>
      <c r="E28" s="126"/>
      <c r="F28" s="111"/>
      <c r="G28" s="109"/>
      <c r="H28" s="109"/>
      <c r="I28" s="112"/>
      <c r="J28" s="109"/>
      <c r="K28" s="113"/>
      <c r="L28" s="118">
        <v>0</v>
      </c>
      <c r="M28" s="115"/>
    </row>
    <row r="29" spans="1:25" s="106" customFormat="1" ht="11.25" customHeight="1" x14ac:dyDescent="0.25">
      <c r="A29" s="1001"/>
      <c r="C29" s="999"/>
      <c r="D29" s="999"/>
      <c r="E29" s="1003"/>
      <c r="F29" s="1003"/>
      <c r="G29" s="1003"/>
      <c r="H29" s="131"/>
      <c r="I29" s="1002"/>
      <c r="J29" s="105"/>
      <c r="N29" s="102"/>
      <c r="O29" s="102"/>
      <c r="P29" s="102"/>
      <c r="Q29" s="102"/>
      <c r="R29" s="102"/>
      <c r="S29" s="102"/>
      <c r="T29" s="102"/>
      <c r="U29" s="102"/>
      <c r="V29" s="102"/>
      <c r="W29" s="102"/>
      <c r="X29" s="102"/>
      <c r="Y29" s="102"/>
    </row>
    <row r="30" spans="1:25" s="106" customFormat="1" ht="12.75" customHeight="1" x14ac:dyDescent="0.25">
      <c r="A30" s="125">
        <v>6.0670000000000002</v>
      </c>
      <c r="B30" s="104" t="s">
        <v>166</v>
      </c>
      <c r="C30" s="999"/>
      <c r="D30" s="999"/>
      <c r="E30" s="126"/>
      <c r="F30" s="905"/>
      <c r="I30" s="905"/>
      <c r="K30" s="108"/>
      <c r="L30" s="144"/>
      <c r="M30" s="115"/>
    </row>
    <row r="31" spans="1:25" s="102" customFormat="1" ht="12.75" customHeight="1" x14ac:dyDescent="0.25">
      <c r="A31" s="1000"/>
      <c r="B31" s="819" t="s">
        <v>1262</v>
      </c>
      <c r="C31" s="905"/>
      <c r="D31" s="123"/>
      <c r="E31" s="126"/>
      <c r="F31" s="905" t="s">
        <v>290</v>
      </c>
      <c r="G31" s="1343" t="s">
        <v>1225</v>
      </c>
      <c r="H31" s="1343"/>
      <c r="I31" s="905" t="s">
        <v>879</v>
      </c>
      <c r="J31" s="905" t="s">
        <v>292</v>
      </c>
      <c r="K31" s="108"/>
      <c r="L31" s="905"/>
      <c r="M31" s="116"/>
      <c r="N31" s="106"/>
      <c r="O31" s="106"/>
      <c r="P31" s="106"/>
      <c r="Q31" s="106"/>
      <c r="R31" s="106"/>
      <c r="S31" s="106"/>
      <c r="T31" s="106"/>
      <c r="U31" s="106"/>
      <c r="V31" s="106"/>
      <c r="W31" s="106"/>
      <c r="X31" s="106"/>
      <c r="Y31" s="106"/>
    </row>
    <row r="32" spans="1:25" s="106" customFormat="1" ht="12.75" customHeight="1" x14ac:dyDescent="0.25">
      <c r="A32" s="1001"/>
      <c r="B32" s="117" t="s">
        <v>736</v>
      </c>
      <c r="C32" s="126"/>
      <c r="D32" s="126"/>
      <c r="E32" s="126"/>
      <c r="F32" s="905" t="s">
        <v>294</v>
      </c>
      <c r="G32" s="905" t="s">
        <v>1226</v>
      </c>
      <c r="H32" s="905" t="s">
        <v>868</v>
      </c>
      <c r="I32" s="905" t="s">
        <v>295</v>
      </c>
      <c r="J32" s="905" t="s">
        <v>296</v>
      </c>
      <c r="K32" s="108"/>
      <c r="L32" s="905"/>
      <c r="M32" s="115"/>
    </row>
    <row r="33" spans="1:25" s="106" customFormat="1" ht="12.75" customHeight="1" x14ac:dyDescent="0.25">
      <c r="A33" s="1001"/>
      <c r="B33" s="139" t="s">
        <v>297</v>
      </c>
      <c r="C33" s="126"/>
      <c r="D33" s="126"/>
      <c r="E33" s="126"/>
      <c r="F33" s="111"/>
      <c r="G33" s="109"/>
      <c r="H33" s="109"/>
      <c r="I33" s="112"/>
      <c r="J33" s="109"/>
      <c r="K33" s="113"/>
      <c r="L33" s="118">
        <v>0</v>
      </c>
      <c r="M33" s="115"/>
    </row>
    <row r="34" spans="1:25" s="106" customFormat="1" ht="11.25" customHeight="1" x14ac:dyDescent="0.25">
      <c r="A34" s="1001"/>
      <c r="C34" s="999"/>
      <c r="D34" s="999"/>
      <c r="E34" s="1003"/>
      <c r="F34" s="1003"/>
      <c r="G34" s="1003"/>
      <c r="H34" s="131"/>
      <c r="I34" s="1002"/>
      <c r="J34" s="105"/>
      <c r="N34" s="102"/>
      <c r="O34" s="102"/>
      <c r="P34" s="102"/>
      <c r="Q34" s="102"/>
      <c r="R34" s="102"/>
      <c r="S34" s="102"/>
      <c r="T34" s="102"/>
      <c r="U34" s="102"/>
      <c r="V34" s="102"/>
      <c r="W34" s="102"/>
      <c r="X34" s="102"/>
      <c r="Y34" s="102"/>
    </row>
    <row r="35" spans="1:25" s="106" customFormat="1" ht="12.75" customHeight="1" x14ac:dyDescent="0.25">
      <c r="A35" s="125">
        <v>6.0810000000000004</v>
      </c>
      <c r="B35" s="104" t="s">
        <v>167</v>
      </c>
      <c r="C35" s="999"/>
      <c r="D35" s="999"/>
      <c r="E35" s="126"/>
      <c r="F35" s="905"/>
      <c r="I35" s="905"/>
      <c r="K35" s="108"/>
      <c r="L35" s="144"/>
      <c r="M35" s="115"/>
    </row>
    <row r="36" spans="1:25" s="102" customFormat="1" ht="12.75" customHeight="1" x14ac:dyDescent="0.25">
      <c r="A36" s="1000"/>
      <c r="B36" s="819" t="s">
        <v>1263</v>
      </c>
      <c r="C36" s="905"/>
      <c r="D36" s="123"/>
      <c r="E36" s="126"/>
      <c r="F36" s="905" t="s">
        <v>290</v>
      </c>
      <c r="G36" s="1343" t="s">
        <v>1225</v>
      </c>
      <c r="H36" s="1343"/>
      <c r="I36" s="905" t="s">
        <v>879</v>
      </c>
      <c r="J36" s="905" t="s">
        <v>292</v>
      </c>
      <c r="K36" s="108"/>
      <c r="L36" s="905"/>
      <c r="M36" s="116"/>
      <c r="N36" s="106"/>
      <c r="O36" s="106"/>
      <c r="P36" s="106"/>
      <c r="Q36" s="106"/>
      <c r="R36" s="106"/>
      <c r="S36" s="106"/>
      <c r="T36" s="106"/>
      <c r="U36" s="106"/>
      <c r="V36" s="106"/>
      <c r="W36" s="106"/>
      <c r="X36" s="106"/>
      <c r="Y36" s="106"/>
    </row>
    <row r="37" spans="1:25" s="106" customFormat="1" ht="12.75" customHeight="1" x14ac:dyDescent="0.25">
      <c r="A37" s="1001"/>
      <c r="B37" s="117" t="s">
        <v>736</v>
      </c>
      <c r="C37" s="126"/>
      <c r="D37" s="126"/>
      <c r="E37" s="126"/>
      <c r="F37" s="905" t="s">
        <v>294</v>
      </c>
      <c r="G37" s="905" t="s">
        <v>1226</v>
      </c>
      <c r="H37" s="905" t="s">
        <v>868</v>
      </c>
      <c r="I37" s="905" t="s">
        <v>295</v>
      </c>
      <c r="J37" s="905" t="s">
        <v>296</v>
      </c>
      <c r="K37" s="108"/>
      <c r="L37" s="905"/>
      <c r="M37" s="115"/>
    </row>
    <row r="38" spans="1:25" s="106" customFormat="1" ht="12.75" customHeight="1" x14ac:dyDescent="0.25">
      <c r="A38" s="1001"/>
      <c r="B38" s="139" t="s">
        <v>297</v>
      </c>
      <c r="C38" s="126"/>
      <c r="D38" s="126"/>
      <c r="E38" s="126"/>
      <c r="F38" s="111"/>
      <c r="G38" s="109"/>
      <c r="H38" s="109"/>
      <c r="I38" s="112"/>
      <c r="J38" s="109"/>
      <c r="K38" s="113"/>
      <c r="L38" s="118">
        <v>0</v>
      </c>
      <c r="M38" s="115"/>
    </row>
    <row r="39" spans="1:25" s="106" customFormat="1" ht="10.5" customHeight="1" x14ac:dyDescent="0.25">
      <c r="A39" s="1001"/>
      <c r="C39" s="999"/>
      <c r="D39" s="999"/>
      <c r="E39" s="1003"/>
      <c r="F39" s="1003"/>
      <c r="G39" s="1003"/>
      <c r="H39" s="131"/>
      <c r="I39" s="1002"/>
      <c r="J39" s="105"/>
      <c r="N39" s="102"/>
      <c r="O39" s="102"/>
      <c r="P39" s="102"/>
      <c r="Q39" s="102"/>
      <c r="R39" s="102"/>
      <c r="S39" s="102"/>
      <c r="T39" s="102"/>
      <c r="U39" s="102"/>
      <c r="V39" s="102"/>
      <c r="W39" s="102"/>
      <c r="X39" s="102"/>
      <c r="Y39" s="102"/>
    </row>
    <row r="40" spans="1:25" s="106" customFormat="1" ht="12.75" customHeight="1" x14ac:dyDescent="0.25">
      <c r="A40" s="125">
        <v>6.0819999999999999</v>
      </c>
      <c r="B40" s="104" t="s">
        <v>168</v>
      </c>
      <c r="C40" s="999"/>
      <c r="D40" s="999"/>
      <c r="E40" s="126"/>
      <c r="F40" s="905"/>
      <c r="I40" s="905"/>
      <c r="K40" s="108"/>
      <c r="L40" s="144"/>
      <c r="M40" s="115"/>
    </row>
    <row r="41" spans="1:25" s="102" customFormat="1" ht="12.75" customHeight="1" x14ac:dyDescent="0.25">
      <c r="A41" s="1000"/>
      <c r="B41" s="819" t="s">
        <v>1264</v>
      </c>
      <c r="C41" s="905"/>
      <c r="D41" s="123"/>
      <c r="E41" s="126"/>
      <c r="F41" s="905" t="s">
        <v>290</v>
      </c>
      <c r="G41" s="1343" t="s">
        <v>1265</v>
      </c>
      <c r="H41" s="1343"/>
      <c r="I41" s="905" t="s">
        <v>879</v>
      </c>
      <c r="J41" s="905" t="s">
        <v>292</v>
      </c>
      <c r="K41" s="108"/>
      <c r="L41" s="905"/>
      <c r="M41" s="116"/>
      <c r="N41" s="106"/>
      <c r="O41" s="106"/>
      <c r="P41" s="106"/>
      <c r="Q41" s="106"/>
      <c r="R41" s="106"/>
      <c r="S41" s="106"/>
      <c r="T41" s="106"/>
      <c r="U41" s="106"/>
      <c r="V41" s="106"/>
      <c r="W41" s="106"/>
      <c r="X41" s="106"/>
      <c r="Y41" s="106"/>
    </row>
    <row r="42" spans="1:25" s="106" customFormat="1" ht="12.75" customHeight="1" x14ac:dyDescent="0.25">
      <c r="A42" s="1001"/>
      <c r="B42" s="117" t="s">
        <v>736</v>
      </c>
      <c r="C42" s="126"/>
      <c r="D42" s="126"/>
      <c r="E42" s="126"/>
      <c r="F42" s="905" t="s">
        <v>294</v>
      </c>
      <c r="G42" s="905" t="s">
        <v>1226</v>
      </c>
      <c r="H42" s="905" t="s">
        <v>1266</v>
      </c>
      <c r="I42" s="905" t="s">
        <v>295</v>
      </c>
      <c r="J42" s="905" t="s">
        <v>296</v>
      </c>
      <c r="K42" s="108"/>
      <c r="L42" s="905"/>
      <c r="M42" s="115"/>
    </row>
    <row r="43" spans="1:25" s="106" customFormat="1" ht="12.75" customHeight="1" x14ac:dyDescent="0.25">
      <c r="A43" s="1001"/>
      <c r="B43" s="139" t="s">
        <v>297</v>
      </c>
      <c r="C43" s="126"/>
      <c r="D43" s="126"/>
      <c r="E43" s="126"/>
      <c r="F43" s="111"/>
      <c r="G43" s="109"/>
      <c r="H43" s="109"/>
      <c r="I43" s="112"/>
      <c r="J43" s="109"/>
      <c r="K43" s="113"/>
      <c r="L43" s="118">
        <v>0</v>
      </c>
      <c r="M43" s="115"/>
    </row>
    <row r="44" spans="1:25" s="106" customFormat="1" ht="11.25" customHeight="1" x14ac:dyDescent="0.25">
      <c r="A44" s="1001"/>
      <c r="C44" s="999"/>
      <c r="D44" s="999"/>
      <c r="E44" s="1003"/>
      <c r="F44" s="1003"/>
      <c r="G44" s="1003"/>
      <c r="H44" s="131"/>
      <c r="I44" s="1002"/>
      <c r="J44" s="105"/>
      <c r="N44" s="102"/>
      <c r="O44" s="102"/>
      <c r="P44" s="102"/>
      <c r="Q44" s="102"/>
      <c r="R44" s="102"/>
      <c r="S44" s="102"/>
      <c r="T44" s="102"/>
      <c r="U44" s="102"/>
      <c r="V44" s="102"/>
      <c r="W44" s="102"/>
      <c r="X44" s="102"/>
      <c r="Y44" s="102"/>
    </row>
    <row r="45" spans="1:25" s="106" customFormat="1" ht="12.75" customHeight="1" x14ac:dyDescent="0.25">
      <c r="A45" s="125">
        <v>6.09</v>
      </c>
      <c r="B45" s="104" t="s">
        <v>1615</v>
      </c>
      <c r="C45" s="999"/>
      <c r="D45" s="999"/>
      <c r="E45" s="126"/>
      <c r="F45" s="905"/>
      <c r="I45" s="905"/>
      <c r="K45" s="108"/>
      <c r="L45" s="144"/>
      <c r="M45" s="115"/>
    </row>
    <row r="46" spans="1:25" s="102" customFormat="1" ht="12.75" customHeight="1" x14ac:dyDescent="0.25">
      <c r="A46" s="1000"/>
      <c r="B46" s="819" t="s">
        <v>1616</v>
      </c>
      <c r="C46" s="905"/>
      <c r="D46" s="123"/>
      <c r="E46" s="126"/>
      <c r="F46" s="905" t="s">
        <v>290</v>
      </c>
      <c r="G46" s="1343" t="s">
        <v>1225</v>
      </c>
      <c r="H46" s="1343"/>
      <c r="I46" s="905" t="s">
        <v>879</v>
      </c>
      <c r="J46" s="905" t="s">
        <v>292</v>
      </c>
      <c r="K46" s="108"/>
      <c r="L46" s="905"/>
      <c r="M46" s="116"/>
      <c r="N46" s="106"/>
      <c r="O46" s="106"/>
      <c r="P46" s="106"/>
      <c r="Q46" s="106"/>
      <c r="R46" s="106"/>
      <c r="S46" s="106"/>
      <c r="T46" s="106"/>
      <c r="U46" s="106"/>
      <c r="V46" s="106"/>
      <c r="W46" s="106"/>
      <c r="X46" s="106"/>
      <c r="Y46" s="106"/>
    </row>
    <row r="47" spans="1:25" s="106" customFormat="1" ht="12.75" customHeight="1" x14ac:dyDescent="0.25">
      <c r="A47" s="1001"/>
      <c r="C47" s="126"/>
      <c r="D47" s="126"/>
      <c r="E47" s="126"/>
      <c r="F47" s="905" t="s">
        <v>294</v>
      </c>
      <c r="G47" s="905" t="s">
        <v>1226</v>
      </c>
      <c r="H47" s="905" t="s">
        <v>868</v>
      </c>
      <c r="I47" s="905" t="s">
        <v>295</v>
      </c>
      <c r="J47" s="905" t="s">
        <v>296</v>
      </c>
      <c r="K47" s="108"/>
      <c r="L47" s="905"/>
      <c r="M47" s="115"/>
    </row>
    <row r="48" spans="1:25" s="106" customFormat="1" ht="12.75" customHeight="1" x14ac:dyDescent="0.25">
      <c r="A48" s="1001"/>
      <c r="B48" s="117" t="s">
        <v>736</v>
      </c>
      <c r="C48" s="126"/>
      <c r="D48" s="126"/>
      <c r="E48" s="126"/>
      <c r="F48" s="111"/>
      <c r="G48" s="109"/>
      <c r="H48" s="109"/>
      <c r="I48" s="112"/>
      <c r="J48" s="109"/>
      <c r="K48" s="113"/>
      <c r="L48" s="118">
        <v>0</v>
      </c>
      <c r="M48" s="115"/>
    </row>
    <row r="49" spans="1:25" x14ac:dyDescent="0.2">
      <c r="B49" s="139" t="s">
        <v>297</v>
      </c>
      <c r="N49" s="102"/>
      <c r="O49" s="102"/>
      <c r="P49" s="102"/>
      <c r="Q49" s="102"/>
      <c r="R49" s="102"/>
      <c r="S49" s="102"/>
      <c r="T49" s="102"/>
      <c r="U49" s="102"/>
      <c r="V49" s="102"/>
      <c r="W49" s="102"/>
      <c r="X49" s="102"/>
      <c r="Y49" s="102"/>
    </row>
    <row r="50" spans="1:25" x14ac:dyDescent="0.2">
      <c r="B50" s="127" t="s">
        <v>1267</v>
      </c>
      <c r="N50" s="106"/>
      <c r="O50" s="106"/>
      <c r="P50" s="106"/>
      <c r="Q50" s="106"/>
      <c r="R50" s="106"/>
      <c r="S50" s="106"/>
      <c r="T50" s="106"/>
      <c r="U50" s="106"/>
      <c r="V50" s="106"/>
      <c r="W50" s="106"/>
      <c r="X50" s="106"/>
      <c r="Y50" s="106"/>
    </row>
    <row r="51" spans="1:25" ht="11.25" customHeight="1" x14ac:dyDescent="0.2">
      <c r="N51" s="106"/>
      <c r="O51" s="106"/>
      <c r="P51" s="106"/>
      <c r="Q51" s="106"/>
      <c r="R51" s="106"/>
      <c r="S51" s="106"/>
      <c r="T51" s="106"/>
      <c r="U51" s="106"/>
      <c r="V51" s="106"/>
      <c r="W51" s="106"/>
      <c r="X51" s="106"/>
      <c r="Y51" s="106"/>
    </row>
    <row r="52" spans="1:25" s="106" customFormat="1" ht="12.75" customHeight="1" x14ac:dyDescent="0.25">
      <c r="A52" s="125">
        <v>6.0910000000000002</v>
      </c>
      <c r="B52" s="104" t="s">
        <v>1268</v>
      </c>
      <c r="C52" s="999"/>
      <c r="D52" s="999"/>
      <c r="E52" s="126"/>
      <c r="F52" s="905"/>
      <c r="I52" s="905"/>
      <c r="K52" s="108"/>
      <c r="L52" s="144"/>
      <c r="M52" s="115"/>
    </row>
    <row r="53" spans="1:25" s="102" customFormat="1" ht="12.75" customHeight="1" x14ac:dyDescent="0.25">
      <c r="A53" s="1000"/>
      <c r="B53" s="819" t="s">
        <v>1617</v>
      </c>
      <c r="C53" s="905"/>
      <c r="D53" s="123"/>
      <c r="E53" s="905" t="s">
        <v>290</v>
      </c>
      <c r="F53" s="905" t="s">
        <v>865</v>
      </c>
      <c r="G53" s="1343" t="s">
        <v>1225</v>
      </c>
      <c r="H53" s="1343"/>
      <c r="I53" s="905" t="s">
        <v>879</v>
      </c>
      <c r="J53" s="905" t="s">
        <v>292</v>
      </c>
      <c r="K53" s="108"/>
      <c r="L53" s="905"/>
      <c r="M53" s="116"/>
      <c r="N53" s="106"/>
      <c r="O53" s="106"/>
      <c r="P53" s="106"/>
      <c r="Q53" s="106"/>
      <c r="R53" s="106"/>
      <c r="S53" s="106"/>
      <c r="T53" s="106"/>
      <c r="U53" s="106"/>
      <c r="V53" s="106"/>
      <c r="W53" s="106"/>
      <c r="X53" s="106"/>
      <c r="Y53" s="106"/>
    </row>
    <row r="54" spans="1:25" s="106" customFormat="1" ht="12.75" customHeight="1" x14ac:dyDescent="0.25">
      <c r="A54" s="1001"/>
      <c r="C54" s="126"/>
      <c r="D54" s="126"/>
      <c r="E54" s="905" t="s">
        <v>294</v>
      </c>
      <c r="F54" s="905" t="s">
        <v>378</v>
      </c>
      <c r="G54" s="905" t="s">
        <v>1226</v>
      </c>
      <c r="H54" s="905" t="s">
        <v>868</v>
      </c>
      <c r="I54" s="905" t="s">
        <v>295</v>
      </c>
      <c r="J54" s="905" t="s">
        <v>296</v>
      </c>
      <c r="K54" s="108"/>
      <c r="L54" s="905"/>
      <c r="M54" s="115"/>
      <c r="N54" s="102"/>
      <c r="O54" s="102"/>
      <c r="P54" s="102"/>
      <c r="Q54" s="102"/>
      <c r="R54" s="102"/>
      <c r="S54" s="102"/>
      <c r="T54" s="102"/>
      <c r="U54" s="102"/>
      <c r="V54" s="102"/>
      <c r="W54" s="102"/>
      <c r="X54" s="102"/>
      <c r="Y54" s="102"/>
    </row>
    <row r="55" spans="1:25" s="106" customFormat="1" ht="12.75" customHeight="1" x14ac:dyDescent="0.25">
      <c r="A55" s="1001"/>
      <c r="B55" s="117" t="s">
        <v>736</v>
      </c>
      <c r="C55" s="126"/>
      <c r="D55" s="126"/>
      <c r="E55" s="111"/>
      <c r="F55" s="110"/>
      <c r="G55" s="109"/>
      <c r="H55" s="109"/>
      <c r="I55" s="112"/>
      <c r="J55" s="109"/>
      <c r="K55" s="113"/>
      <c r="L55" s="118">
        <f>SUM(F55:F57)</f>
        <v>0</v>
      </c>
      <c r="M55" s="115"/>
    </row>
    <row r="56" spans="1:25" x14ac:dyDescent="0.2">
      <c r="B56" s="139" t="s">
        <v>297</v>
      </c>
      <c r="E56" s="111"/>
      <c r="F56" s="110"/>
      <c r="G56" s="109"/>
      <c r="H56" s="109"/>
      <c r="I56" s="112"/>
      <c r="J56" s="109"/>
      <c r="N56" s="106"/>
      <c r="O56" s="106"/>
      <c r="P56" s="106"/>
      <c r="Q56" s="106"/>
      <c r="R56" s="106"/>
      <c r="S56" s="106"/>
      <c r="T56" s="106"/>
      <c r="U56" s="106"/>
      <c r="V56" s="106"/>
      <c r="W56" s="106"/>
      <c r="X56" s="106"/>
      <c r="Y56" s="106"/>
    </row>
    <row r="57" spans="1:25" x14ac:dyDescent="0.2">
      <c r="B57" s="127" t="s">
        <v>1269</v>
      </c>
      <c r="E57" s="111"/>
      <c r="F57" s="110"/>
      <c r="G57" s="109"/>
      <c r="H57" s="109"/>
      <c r="I57" s="112"/>
      <c r="J57" s="109"/>
    </row>
    <row r="58" spans="1:25" ht="11.25" customHeight="1" x14ac:dyDescent="0.2">
      <c r="B58" s="139"/>
    </row>
    <row r="59" spans="1:25" s="106" customFormat="1" ht="12.75" customHeight="1" x14ac:dyDescent="0.25">
      <c r="A59" s="125">
        <v>6.1050000000000004</v>
      </c>
      <c r="B59" s="104" t="s">
        <v>1618</v>
      </c>
      <c r="C59" s="999"/>
      <c r="D59" s="999"/>
      <c r="E59" s="126"/>
      <c r="F59" s="905"/>
      <c r="I59" s="905"/>
      <c r="K59" s="108"/>
      <c r="L59" s="144"/>
      <c r="M59" s="115"/>
      <c r="N59"/>
      <c r="O59"/>
      <c r="P59"/>
      <c r="Q59"/>
      <c r="R59"/>
      <c r="S59"/>
      <c r="T59"/>
      <c r="U59"/>
      <c r="V59"/>
      <c r="W59"/>
      <c r="X59"/>
      <c r="Y59"/>
    </row>
    <row r="60" spans="1:25" s="102" customFormat="1" ht="12.75" customHeight="1" x14ac:dyDescent="0.25">
      <c r="A60" s="1000"/>
      <c r="B60" s="819" t="s">
        <v>1619</v>
      </c>
      <c r="C60" s="905"/>
      <c r="D60" s="123"/>
      <c r="E60" s="126"/>
      <c r="F60" s="905" t="s">
        <v>290</v>
      </c>
      <c r="G60" s="1343" t="s">
        <v>1225</v>
      </c>
      <c r="H60" s="1343"/>
      <c r="I60" s="905" t="s">
        <v>879</v>
      </c>
      <c r="J60" s="905" t="s">
        <v>292</v>
      </c>
      <c r="K60" s="108"/>
      <c r="L60" s="905"/>
      <c r="M60" s="116"/>
      <c r="N60" s="106"/>
      <c r="O60" s="106"/>
      <c r="P60" s="106"/>
      <c r="Q60" s="106"/>
      <c r="R60" s="106"/>
      <c r="S60" s="106"/>
      <c r="T60" s="106"/>
      <c r="U60" s="106"/>
      <c r="V60" s="106"/>
      <c r="W60" s="106"/>
      <c r="X60" s="106"/>
      <c r="Y60" s="106"/>
    </row>
    <row r="61" spans="1:25" s="106" customFormat="1" ht="12.75" customHeight="1" x14ac:dyDescent="0.25">
      <c r="A61" s="1001"/>
      <c r="C61" s="126"/>
      <c r="D61" s="126"/>
      <c r="E61" s="126"/>
      <c r="F61" s="905" t="s">
        <v>294</v>
      </c>
      <c r="G61" s="905" t="s">
        <v>1226</v>
      </c>
      <c r="H61" s="905" t="s">
        <v>868</v>
      </c>
      <c r="I61" s="905" t="s">
        <v>295</v>
      </c>
      <c r="J61" s="905" t="s">
        <v>296</v>
      </c>
      <c r="K61" s="108"/>
      <c r="L61" s="905"/>
      <c r="M61" s="115"/>
      <c r="N61" s="102"/>
      <c r="O61" s="102"/>
      <c r="P61" s="102"/>
      <c r="Q61" s="102"/>
      <c r="R61" s="102"/>
      <c r="S61" s="102"/>
      <c r="T61" s="102"/>
      <c r="U61" s="102"/>
      <c r="V61" s="102"/>
      <c r="W61" s="102"/>
      <c r="X61" s="102"/>
      <c r="Y61" s="102"/>
    </row>
    <row r="62" spans="1:25" s="106" customFormat="1" ht="12.75" customHeight="1" x14ac:dyDescent="0.25">
      <c r="A62" s="1001"/>
      <c r="B62" s="117" t="s">
        <v>736</v>
      </c>
      <c r="C62" s="126"/>
      <c r="D62" s="126"/>
      <c r="E62" s="126"/>
      <c r="F62" s="111"/>
      <c r="G62" s="109"/>
      <c r="H62" s="109"/>
      <c r="I62" s="112"/>
      <c r="J62" s="109"/>
      <c r="K62" s="113"/>
      <c r="L62" s="118">
        <v>0</v>
      </c>
      <c r="M62" s="115"/>
    </row>
    <row r="63" spans="1:25" x14ac:dyDescent="0.2">
      <c r="B63" s="139" t="s">
        <v>297</v>
      </c>
      <c r="N63" s="106"/>
      <c r="O63" s="106"/>
      <c r="P63" s="106"/>
      <c r="Q63" s="106"/>
      <c r="R63" s="106"/>
      <c r="S63" s="106"/>
      <c r="T63" s="106"/>
      <c r="U63" s="106"/>
      <c r="V63" s="106"/>
      <c r="W63" s="106"/>
      <c r="X63" s="106"/>
      <c r="Y63" s="106"/>
    </row>
    <row r="64" spans="1:25" x14ac:dyDescent="0.2">
      <c r="B64" s="127" t="s">
        <v>1270</v>
      </c>
    </row>
    <row r="65" spans="1:25" ht="10.5" customHeight="1" x14ac:dyDescent="0.2"/>
    <row r="66" spans="1:25" s="106" customFormat="1" ht="12.75" customHeight="1" x14ac:dyDescent="0.25">
      <c r="A66" s="125">
        <v>6.1059999999999999</v>
      </c>
      <c r="B66" s="104" t="s">
        <v>1271</v>
      </c>
      <c r="C66" s="999"/>
      <c r="D66" s="999"/>
      <c r="E66" s="126"/>
      <c r="F66" s="905"/>
      <c r="I66" s="905"/>
      <c r="K66" s="108"/>
      <c r="L66" s="144"/>
      <c r="M66" s="115"/>
      <c r="N66"/>
      <c r="O66"/>
      <c r="P66"/>
      <c r="Q66"/>
      <c r="R66"/>
      <c r="S66"/>
      <c r="T66"/>
      <c r="U66"/>
      <c r="V66"/>
      <c r="W66"/>
      <c r="X66"/>
      <c r="Y66"/>
    </row>
    <row r="67" spans="1:25" s="102" customFormat="1" ht="12.75" customHeight="1" x14ac:dyDescent="0.25">
      <c r="A67" s="1000"/>
      <c r="B67" s="819" t="s">
        <v>1620</v>
      </c>
      <c r="C67" s="905"/>
      <c r="D67" s="123"/>
      <c r="E67" s="905" t="s">
        <v>290</v>
      </c>
      <c r="F67" s="905" t="s">
        <v>865</v>
      </c>
      <c r="G67" s="1343" t="s">
        <v>1225</v>
      </c>
      <c r="H67" s="1343"/>
      <c r="I67" s="905" t="s">
        <v>879</v>
      </c>
      <c r="J67" s="905" t="s">
        <v>292</v>
      </c>
      <c r="K67" s="108"/>
      <c r="L67" s="905"/>
      <c r="M67" s="116"/>
      <c r="N67" s="106"/>
      <c r="O67" s="106"/>
      <c r="P67" s="106"/>
      <c r="Q67" s="106"/>
      <c r="R67" s="106"/>
      <c r="S67" s="106"/>
      <c r="T67" s="106"/>
      <c r="U67" s="106"/>
      <c r="V67" s="106"/>
      <c r="W67" s="106"/>
      <c r="X67" s="106"/>
      <c r="Y67" s="106"/>
    </row>
    <row r="68" spans="1:25" s="106" customFormat="1" ht="12.75" customHeight="1" x14ac:dyDescent="0.25">
      <c r="A68" s="1001"/>
      <c r="C68" s="126"/>
      <c r="D68" s="126"/>
      <c r="E68" s="905" t="s">
        <v>294</v>
      </c>
      <c r="F68" s="905" t="s">
        <v>378</v>
      </c>
      <c r="G68" s="905" t="s">
        <v>1226</v>
      </c>
      <c r="H68" s="905" t="s">
        <v>868</v>
      </c>
      <c r="I68" s="905" t="s">
        <v>295</v>
      </c>
      <c r="J68" s="905" t="s">
        <v>296</v>
      </c>
      <c r="K68" s="108"/>
      <c r="L68" s="905"/>
      <c r="M68" s="115"/>
      <c r="N68" s="102"/>
      <c r="O68" s="102"/>
      <c r="P68" s="102"/>
      <c r="Q68" s="102"/>
      <c r="R68" s="102"/>
      <c r="S68" s="102"/>
      <c r="T68" s="102"/>
      <c r="U68" s="102"/>
      <c r="V68" s="102"/>
      <c r="W68" s="102"/>
      <c r="X68" s="102"/>
      <c r="Y68" s="102"/>
    </row>
    <row r="69" spans="1:25" s="106" customFormat="1" ht="12.75" customHeight="1" x14ac:dyDescent="0.25">
      <c r="A69" s="1001"/>
      <c r="B69" s="117" t="s">
        <v>736</v>
      </c>
      <c r="C69" s="126"/>
      <c r="D69" s="126"/>
      <c r="E69" s="111"/>
      <c r="F69" s="110"/>
      <c r="G69" s="109"/>
      <c r="H69" s="109"/>
      <c r="I69" s="112"/>
      <c r="J69" s="109"/>
      <c r="K69" s="113"/>
      <c r="L69" s="118">
        <f>SUM(F69:F71)</f>
        <v>0</v>
      </c>
      <c r="M69" s="115"/>
    </row>
    <row r="70" spans="1:25" x14ac:dyDescent="0.2">
      <c r="B70" s="139" t="s">
        <v>297</v>
      </c>
      <c r="E70" s="111"/>
      <c r="F70" s="110"/>
      <c r="G70" s="109"/>
      <c r="H70" s="109"/>
      <c r="I70" s="112"/>
      <c r="J70" s="109"/>
      <c r="N70" s="106"/>
      <c r="O70" s="106"/>
      <c r="P70" s="106"/>
      <c r="Q70" s="106"/>
      <c r="R70" s="106"/>
      <c r="S70" s="106"/>
      <c r="T70" s="106"/>
      <c r="U70" s="106"/>
      <c r="V70" s="106"/>
      <c r="W70" s="106"/>
      <c r="X70" s="106"/>
      <c r="Y70" s="106"/>
    </row>
    <row r="71" spans="1:25" x14ac:dyDescent="0.2">
      <c r="B71" s="127" t="s">
        <v>1269</v>
      </c>
      <c r="E71" s="111"/>
      <c r="F71" s="110"/>
      <c r="G71" s="109"/>
      <c r="H71" s="109"/>
      <c r="I71" s="112"/>
      <c r="J71" s="109"/>
    </row>
    <row r="74" spans="1:25" x14ac:dyDescent="0.2">
      <c r="N74" s="106"/>
      <c r="O74" s="106"/>
      <c r="P74" s="106"/>
      <c r="Q74" s="106"/>
      <c r="R74" s="106"/>
      <c r="S74" s="106"/>
      <c r="T74" s="106"/>
      <c r="U74" s="106"/>
      <c r="V74" s="106"/>
      <c r="W74" s="106"/>
      <c r="X74" s="106"/>
      <c r="Y74" s="106"/>
    </row>
    <row r="75" spans="1:25" x14ac:dyDescent="0.2">
      <c r="N75" s="102"/>
      <c r="O75" s="102"/>
      <c r="P75" s="102"/>
      <c r="Q75" s="102"/>
      <c r="R75" s="102"/>
      <c r="S75" s="102"/>
      <c r="T75" s="102"/>
      <c r="U75" s="102"/>
      <c r="V75" s="102"/>
      <c r="W75" s="102"/>
      <c r="X75" s="102"/>
      <c r="Y75" s="102"/>
    </row>
    <row r="76" spans="1:25" x14ac:dyDescent="0.2">
      <c r="N76" s="106"/>
      <c r="O76" s="106"/>
      <c r="P76" s="106"/>
      <c r="Q76" s="106"/>
      <c r="R76" s="106"/>
      <c r="S76" s="106"/>
      <c r="T76" s="106"/>
      <c r="U76" s="106"/>
      <c r="V76" s="106"/>
      <c r="W76" s="106"/>
      <c r="X76" s="106"/>
      <c r="Y76" s="106"/>
    </row>
    <row r="77" spans="1:25" x14ac:dyDescent="0.2">
      <c r="N77" s="106"/>
      <c r="O77" s="106"/>
      <c r="P77" s="106"/>
      <c r="Q77" s="106"/>
      <c r="R77" s="106"/>
      <c r="S77" s="106"/>
      <c r="T77" s="106"/>
      <c r="U77" s="106"/>
      <c r="V77" s="106"/>
      <c r="W77" s="106"/>
      <c r="X77" s="106"/>
      <c r="Y77" s="106"/>
    </row>
  </sheetData>
  <mergeCells count="11">
    <mergeCell ref="G16:H16"/>
    <mergeCell ref="G7:H7"/>
    <mergeCell ref="G21:H21"/>
    <mergeCell ref="G67:H67"/>
    <mergeCell ref="G26:H26"/>
    <mergeCell ref="G31:H31"/>
    <mergeCell ref="G36:H36"/>
    <mergeCell ref="G41:H41"/>
    <mergeCell ref="G46:H46"/>
    <mergeCell ref="G53:H53"/>
    <mergeCell ref="G60:H60"/>
  </mergeCells>
  <phoneticPr fontId="3" type="noConversion"/>
  <printOptions horizontalCentered="1"/>
  <pageMargins left="0.5" right="0.5" top="0.5" bottom="0.5" header="0.4" footer="0.5"/>
  <pageSetup scale="82" orientation="portrait" r:id="rId1"/>
  <headerFooter alignWithMargins="0">
    <oddFooter>&amp;L&amp;8DWM/UST - Claim 8/1/2020&amp;R&amp;8(See also 2020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111">
    <tabColor indexed="47"/>
    <pageSetUpPr fitToPage="1"/>
  </sheetPr>
  <dimension ref="A1:M60"/>
  <sheetViews>
    <sheetView view="pageBreakPreview" topLeftCell="A19" zoomScaleNormal="100" zoomScaleSheetLayoutView="100" workbookViewId="0">
      <selection activeCell="Q44" sqref="Q44"/>
    </sheetView>
  </sheetViews>
  <sheetFormatPr defaultRowHeight="12.75" x14ac:dyDescent="0.2"/>
  <cols>
    <col min="1" max="1" width="6.28515625" style="5" customWidth="1"/>
    <col min="2" max="2" width="10" style="5" customWidth="1"/>
    <col min="3" max="3" width="8.7109375" style="5" customWidth="1"/>
    <col min="4" max="4" width="12" style="5" customWidth="1"/>
    <col min="5" max="5" width="10.7109375" style="5" customWidth="1"/>
    <col min="6" max="6" width="12.5703125" style="5" customWidth="1"/>
    <col min="7" max="8" width="12.140625" style="5" customWidth="1"/>
    <col min="9" max="9" width="11.5703125" style="5" customWidth="1"/>
    <col min="10" max="10" width="12.5703125" style="5" customWidth="1"/>
    <col min="11" max="11" width="1.140625" style="5" customWidth="1"/>
    <col min="12" max="12" width="13.140625" style="5" customWidth="1"/>
    <col min="14" max="14" width="7.42578125" bestFit="1" customWidth="1"/>
  </cols>
  <sheetData>
    <row r="1" spans="1:13" ht="15.75" x14ac:dyDescent="0.25">
      <c r="A1" s="97" t="s">
        <v>1273</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7.5" customHeight="1" x14ac:dyDescent="0.2">
      <c r="J5" s="5" t="s">
        <v>1207</v>
      </c>
      <c r="K5"/>
      <c r="L5"/>
    </row>
    <row r="6" spans="1:13" ht="27" customHeight="1" x14ac:dyDescent="0.2">
      <c r="A6" s="143" t="s">
        <v>1223</v>
      </c>
      <c r="K6"/>
      <c r="L6" s="144" t="s">
        <v>285</v>
      </c>
    </row>
    <row r="7" spans="1:13" s="106" customFormat="1" ht="12.75" customHeight="1" x14ac:dyDescent="0.25">
      <c r="A7" s="125">
        <v>6.12</v>
      </c>
      <c r="B7" s="104" t="s">
        <v>1274</v>
      </c>
      <c r="C7" s="999"/>
      <c r="D7" s="999"/>
      <c r="E7" s="126"/>
      <c r="F7" s="905"/>
      <c r="I7" s="905"/>
      <c r="K7" s="108"/>
      <c r="L7" s="144" t="s">
        <v>287</v>
      </c>
      <c r="M7" s="115"/>
    </row>
    <row r="8" spans="1:13" s="102" customFormat="1" ht="12.75" customHeight="1" x14ac:dyDescent="0.25">
      <c r="A8" s="1000"/>
      <c r="B8" s="819" t="s">
        <v>1275</v>
      </c>
      <c r="C8" s="905"/>
      <c r="D8" s="123"/>
      <c r="E8" s="126"/>
      <c r="F8" s="905" t="s">
        <v>290</v>
      </c>
      <c r="G8" s="1343" t="s">
        <v>1225</v>
      </c>
      <c r="H8" s="1343"/>
      <c r="I8" s="905" t="s">
        <v>879</v>
      </c>
      <c r="J8" s="905" t="s">
        <v>292</v>
      </c>
      <c r="K8" s="108"/>
      <c r="L8" s="905"/>
      <c r="M8" s="116"/>
    </row>
    <row r="9" spans="1:13" s="106" customFormat="1" ht="12.75" customHeight="1" x14ac:dyDescent="0.25">
      <c r="A9" s="1001"/>
      <c r="C9" s="126"/>
      <c r="D9" s="126"/>
      <c r="E9" s="126"/>
      <c r="F9" s="905" t="s">
        <v>294</v>
      </c>
      <c r="G9" s="905" t="s">
        <v>1226</v>
      </c>
      <c r="H9" s="905" t="s">
        <v>868</v>
      </c>
      <c r="I9" s="905" t="s">
        <v>295</v>
      </c>
      <c r="J9" s="905" t="s">
        <v>296</v>
      </c>
      <c r="K9" s="108"/>
      <c r="L9" s="905"/>
      <c r="M9" s="115"/>
    </row>
    <row r="10" spans="1:13" s="106" customFormat="1" ht="12.75" customHeight="1" x14ac:dyDescent="0.25">
      <c r="A10" s="1001"/>
      <c r="B10" s="117" t="s">
        <v>736</v>
      </c>
      <c r="C10" s="126"/>
      <c r="D10" s="126"/>
      <c r="E10" s="126"/>
      <c r="F10" s="111"/>
      <c r="G10" s="109"/>
      <c r="H10" s="109"/>
      <c r="I10" s="112"/>
      <c r="J10" s="109"/>
      <c r="K10" s="113"/>
      <c r="L10" s="118">
        <v>0</v>
      </c>
      <c r="M10" s="115"/>
    </row>
    <row r="11" spans="1:13" s="106" customFormat="1" ht="12.75" customHeight="1" x14ac:dyDescent="0.25">
      <c r="A11" s="1001"/>
      <c r="B11" s="139" t="s">
        <v>297</v>
      </c>
      <c r="C11" s="126"/>
      <c r="D11" s="126"/>
      <c r="E11" s="126"/>
      <c r="F11" s="113"/>
      <c r="G11" s="142"/>
      <c r="H11" s="137"/>
      <c r="I11" s="138"/>
      <c r="J11" s="137"/>
      <c r="K11" s="113"/>
      <c r="L11" s="120"/>
      <c r="M11" s="115"/>
    </row>
    <row r="12" spans="1:13" s="106" customFormat="1" ht="12.75" customHeight="1" x14ac:dyDescent="0.25">
      <c r="A12" s="1001"/>
      <c r="B12" s="127" t="s">
        <v>1276</v>
      </c>
      <c r="C12" s="126"/>
      <c r="D12" s="126"/>
      <c r="E12" s="126"/>
      <c r="F12" s="113"/>
      <c r="G12" s="142"/>
      <c r="H12" s="137"/>
      <c r="I12" s="138"/>
      <c r="J12" s="137"/>
      <c r="K12" s="113"/>
      <c r="L12" s="120"/>
      <c r="M12" s="115"/>
    </row>
    <row r="13" spans="1:13" s="106" customFormat="1" ht="12.75" customHeight="1" x14ac:dyDescent="0.25">
      <c r="A13" s="1001"/>
      <c r="B13" s="127" t="s">
        <v>1277</v>
      </c>
      <c r="C13" s="999"/>
      <c r="D13" s="999"/>
      <c r="E13" s="1003"/>
      <c r="F13" s="1003"/>
      <c r="G13" s="1003"/>
      <c r="H13" s="131"/>
      <c r="I13" s="1002"/>
      <c r="J13" s="105"/>
    </row>
    <row r="14" spans="1:13" s="106" customFormat="1" ht="12.75" customHeight="1" x14ac:dyDescent="0.25">
      <c r="A14" s="1001"/>
      <c r="B14" s="127" t="s">
        <v>1278</v>
      </c>
      <c r="C14" s="999"/>
      <c r="D14" s="999"/>
      <c r="E14" s="1003"/>
      <c r="F14" s="1003"/>
      <c r="G14" s="1003"/>
      <c r="H14" s="131"/>
      <c r="I14" s="1002"/>
      <c r="J14" s="105"/>
    </row>
    <row r="15" spans="1:13" s="106" customFormat="1" ht="12.75" customHeight="1" x14ac:dyDescent="0.25">
      <c r="A15" s="1001"/>
      <c r="C15" s="999"/>
      <c r="D15" s="999"/>
      <c r="E15" s="1003"/>
      <c r="F15" s="1003"/>
      <c r="G15" s="1003"/>
      <c r="H15" s="131"/>
      <c r="I15" s="1002"/>
      <c r="J15" s="105"/>
    </row>
    <row r="17" spans="1:13" s="106" customFormat="1" ht="12.75" customHeight="1" x14ac:dyDescent="0.25">
      <c r="A17" s="125">
        <v>6.1210000000000004</v>
      </c>
      <c r="B17" s="104" t="s">
        <v>175</v>
      </c>
      <c r="C17" s="999"/>
      <c r="D17" s="999"/>
      <c r="E17" s="126"/>
      <c r="M17" s="115"/>
    </row>
    <row r="18" spans="1:13" s="102" customFormat="1" ht="12.75" customHeight="1" x14ac:dyDescent="0.25">
      <c r="A18" s="1000"/>
      <c r="B18" s="819" t="s">
        <v>1279</v>
      </c>
      <c r="C18" s="905"/>
      <c r="D18" s="123"/>
      <c r="E18" s="126"/>
      <c r="F18" s="905" t="s">
        <v>290</v>
      </c>
      <c r="G18" s="1343" t="s">
        <v>1225</v>
      </c>
      <c r="H18" s="1343"/>
      <c r="I18" s="905" t="s">
        <v>879</v>
      </c>
      <c r="J18" s="905" t="s">
        <v>292</v>
      </c>
      <c r="K18" s="108"/>
      <c r="L18" s="144"/>
      <c r="M18" s="116"/>
    </row>
    <row r="19" spans="1:13" s="106" customFormat="1" ht="12.75" customHeight="1" x14ac:dyDescent="0.25">
      <c r="A19" s="1001"/>
      <c r="C19" s="126"/>
      <c r="D19" s="126"/>
      <c r="E19" s="126"/>
      <c r="F19" s="905" t="s">
        <v>294</v>
      </c>
      <c r="G19" s="905" t="s">
        <v>1226</v>
      </c>
      <c r="H19" s="905" t="s">
        <v>868</v>
      </c>
      <c r="I19" s="905" t="s">
        <v>295</v>
      </c>
      <c r="J19" s="905" t="s">
        <v>296</v>
      </c>
      <c r="K19" s="108"/>
      <c r="L19" s="905"/>
      <c r="M19" s="115"/>
    </row>
    <row r="20" spans="1:13" s="106" customFormat="1" ht="12.75" customHeight="1" x14ac:dyDescent="0.25">
      <c r="A20" s="1001"/>
      <c r="B20" s="117" t="s">
        <v>736</v>
      </c>
      <c r="C20" s="126"/>
      <c r="D20" s="126"/>
      <c r="E20" s="126"/>
      <c r="F20" s="111"/>
      <c r="G20" s="109"/>
      <c r="H20" s="109"/>
      <c r="I20" s="112"/>
      <c r="J20" s="109"/>
      <c r="K20" s="113"/>
      <c r="L20" s="118">
        <v>0</v>
      </c>
      <c r="M20" s="115"/>
    </row>
    <row r="21" spans="1:13" s="106" customFormat="1" ht="12.75" customHeight="1" x14ac:dyDescent="0.25">
      <c r="A21" s="1001"/>
      <c r="B21" s="139" t="s">
        <v>297</v>
      </c>
      <c r="C21" s="126"/>
      <c r="D21" s="126"/>
      <c r="E21" s="126"/>
      <c r="M21" s="115"/>
    </row>
    <row r="22" spans="1:13" s="106" customFormat="1" ht="12.75" customHeight="1" x14ac:dyDescent="0.25">
      <c r="A22" s="1001"/>
      <c r="B22" s="127" t="s">
        <v>1280</v>
      </c>
      <c r="C22" s="126"/>
      <c r="D22" s="126"/>
      <c r="E22" s="126"/>
      <c r="F22" s="113"/>
      <c r="G22" s="142"/>
      <c r="H22" s="137"/>
      <c r="I22" s="138"/>
      <c r="J22" s="137"/>
      <c r="K22" s="113"/>
      <c r="L22" s="120"/>
      <c r="M22" s="115"/>
    </row>
    <row r="23" spans="1:13" s="106" customFormat="1" ht="12.75" customHeight="1" x14ac:dyDescent="0.25">
      <c r="A23" s="1001"/>
      <c r="B23" s="127" t="s">
        <v>1277</v>
      </c>
      <c r="C23" s="999"/>
      <c r="D23" s="999"/>
      <c r="E23" s="1003"/>
      <c r="F23" s="1003"/>
      <c r="G23" s="1003"/>
      <c r="H23" s="131"/>
      <c r="I23" s="1002"/>
      <c r="J23" s="105"/>
    </row>
    <row r="24" spans="1:13" s="106" customFormat="1" ht="12.75" customHeight="1" x14ac:dyDescent="0.25">
      <c r="A24" s="1001"/>
      <c r="B24" s="139"/>
      <c r="C24" s="999"/>
      <c r="D24" s="999"/>
      <c r="E24" s="1003"/>
      <c r="F24" s="1003"/>
      <c r="G24" s="1003"/>
      <c r="H24" s="131"/>
      <c r="I24" s="1002"/>
      <c r="J24" s="105"/>
    </row>
    <row r="25" spans="1:13" s="106" customFormat="1" ht="12.75" customHeight="1" x14ac:dyDescent="0.25">
      <c r="A25" s="1001"/>
      <c r="B25" s="139"/>
      <c r="C25" s="999"/>
      <c r="D25" s="999"/>
      <c r="E25" s="1003"/>
      <c r="F25" s="1003"/>
      <c r="G25" s="1003"/>
      <c r="H25" s="131"/>
      <c r="I25" s="1002"/>
      <c r="J25" s="105"/>
    </row>
    <row r="26" spans="1:13" s="106" customFormat="1" ht="12.75" customHeight="1" x14ac:dyDescent="0.25">
      <c r="A26" s="125">
        <v>6.13</v>
      </c>
      <c r="B26" s="104" t="s">
        <v>1281</v>
      </c>
      <c r="C26" s="999"/>
      <c r="D26" s="999"/>
      <c r="E26" s="126"/>
      <c r="F26" s="905"/>
      <c r="I26" s="905"/>
      <c r="K26" s="108"/>
      <c r="L26" s="144"/>
      <c r="M26" s="115"/>
    </row>
    <row r="27" spans="1:13" s="102" customFormat="1" ht="12.75" customHeight="1" x14ac:dyDescent="0.25">
      <c r="A27" s="1000"/>
      <c r="B27" s="819" t="s">
        <v>1272</v>
      </c>
      <c r="C27" s="905"/>
      <c r="D27" s="123"/>
      <c r="E27" s="905" t="s">
        <v>290</v>
      </c>
      <c r="F27" s="905" t="s">
        <v>865</v>
      </c>
      <c r="G27" s="1343" t="s">
        <v>1225</v>
      </c>
      <c r="H27" s="1343"/>
      <c r="I27" s="905" t="s">
        <v>879</v>
      </c>
      <c r="J27" s="905" t="s">
        <v>292</v>
      </c>
      <c r="K27" s="108"/>
      <c r="L27" s="905"/>
      <c r="M27" s="116"/>
    </row>
    <row r="28" spans="1:13" s="106" customFormat="1" ht="12.75" customHeight="1" x14ac:dyDescent="0.25">
      <c r="A28" s="1001"/>
      <c r="C28" s="126"/>
      <c r="D28" s="126"/>
      <c r="E28" s="905" t="s">
        <v>294</v>
      </c>
      <c r="F28" s="905" t="s">
        <v>378</v>
      </c>
      <c r="G28" s="905" t="s">
        <v>1226</v>
      </c>
      <c r="H28" s="905" t="s">
        <v>1227</v>
      </c>
      <c r="I28" s="905" t="s">
        <v>295</v>
      </c>
      <c r="J28" s="905" t="s">
        <v>296</v>
      </c>
      <c r="K28" s="108"/>
      <c r="L28" s="905"/>
      <c r="M28" s="115"/>
    </row>
    <row r="29" spans="1:13" s="106" customFormat="1" ht="12.75" customHeight="1" x14ac:dyDescent="0.25">
      <c r="A29" s="1001"/>
      <c r="C29" s="126"/>
      <c r="D29" s="126"/>
      <c r="E29" s="111"/>
      <c r="F29" s="110"/>
      <c r="G29" s="109"/>
      <c r="H29" s="109"/>
      <c r="I29" s="112"/>
      <c r="J29" s="109"/>
      <c r="K29" s="113"/>
      <c r="L29" s="118">
        <f>SUM(F29:F32)</f>
        <v>0</v>
      </c>
      <c r="M29" s="115"/>
    </row>
    <row r="30" spans="1:13" s="106" customFormat="1" ht="12.75" customHeight="1" x14ac:dyDescent="0.25">
      <c r="A30" s="1001"/>
      <c r="C30" s="126"/>
      <c r="D30" s="126"/>
      <c r="E30" s="111"/>
      <c r="F30" s="110"/>
      <c r="G30" s="109"/>
      <c r="H30" s="109"/>
      <c r="I30" s="112"/>
      <c r="J30" s="109"/>
      <c r="K30" s="5"/>
      <c r="L30" s="5"/>
      <c r="M30" s="115"/>
    </row>
    <row r="31" spans="1:13" s="106" customFormat="1" ht="12.75" customHeight="1" x14ac:dyDescent="0.25">
      <c r="A31" s="1001"/>
      <c r="B31" s="117" t="s">
        <v>736</v>
      </c>
      <c r="C31" s="999"/>
      <c r="D31" s="999"/>
      <c r="E31" s="111"/>
      <c r="F31" s="110"/>
      <c r="G31" s="109"/>
      <c r="H31" s="109"/>
      <c r="I31" s="112"/>
      <c r="J31" s="109"/>
      <c r="K31" s="5"/>
      <c r="L31" s="5"/>
    </row>
    <row r="32" spans="1:13" s="106" customFormat="1" ht="12.75" customHeight="1" x14ac:dyDescent="0.25">
      <c r="A32" s="1001"/>
      <c r="B32" s="139" t="s">
        <v>297</v>
      </c>
      <c r="C32" s="999"/>
      <c r="D32" s="999"/>
      <c r="E32" s="111"/>
      <c r="F32" s="110"/>
      <c r="G32" s="109"/>
      <c r="H32" s="109"/>
      <c r="I32" s="112"/>
      <c r="J32" s="109"/>
      <c r="K32" s="5"/>
      <c r="L32" s="5"/>
    </row>
    <row r="33" spans="1:13" s="106" customFormat="1" ht="12.75" customHeight="1" x14ac:dyDescent="0.25">
      <c r="A33" s="1001"/>
      <c r="B33" s="127" t="s">
        <v>1282</v>
      </c>
      <c r="C33" s="999"/>
      <c r="D33" s="999"/>
      <c r="E33" s="1003"/>
      <c r="F33" s="1003"/>
      <c r="G33" s="1003"/>
      <c r="H33" s="131"/>
      <c r="I33" s="1002"/>
      <c r="J33" s="105"/>
    </row>
    <row r="34" spans="1:13" s="106" customFormat="1" ht="12.75" customHeight="1" x14ac:dyDescent="0.25">
      <c r="A34" s="1001"/>
      <c r="B34" s="127"/>
      <c r="C34" s="999"/>
      <c r="D34" s="999"/>
      <c r="E34" s="1003"/>
      <c r="F34" s="1003"/>
      <c r="G34" s="1003"/>
      <c r="H34" s="131"/>
      <c r="I34" s="1002"/>
      <c r="J34" s="105"/>
    </row>
    <row r="36" spans="1:13" s="106" customFormat="1" ht="12.75" customHeight="1" x14ac:dyDescent="0.25">
      <c r="A36" s="125">
        <v>6.14</v>
      </c>
      <c r="B36" s="104" t="s">
        <v>1283</v>
      </c>
      <c r="C36" s="999"/>
      <c r="D36" s="999"/>
      <c r="M36" s="115"/>
    </row>
    <row r="37" spans="1:13" s="102" customFormat="1" ht="12.75" customHeight="1" x14ac:dyDescent="0.25">
      <c r="A37" s="1000"/>
      <c r="B37" s="819" t="s">
        <v>1272</v>
      </c>
      <c r="C37" s="905"/>
      <c r="D37" s="123"/>
      <c r="E37" s="905" t="s">
        <v>290</v>
      </c>
      <c r="F37" s="905" t="s">
        <v>865</v>
      </c>
      <c r="G37" s="1343" t="s">
        <v>1225</v>
      </c>
      <c r="H37" s="1343"/>
      <c r="I37" s="905" t="s">
        <v>879</v>
      </c>
      <c r="J37" s="905" t="s">
        <v>292</v>
      </c>
      <c r="K37" s="108"/>
      <c r="L37" s="905"/>
      <c r="M37" s="116"/>
    </row>
    <row r="38" spans="1:13" s="106" customFormat="1" ht="12.75" customHeight="1" x14ac:dyDescent="0.25">
      <c r="A38" s="1001"/>
      <c r="B38" s="117" t="s">
        <v>736</v>
      </c>
      <c r="C38" s="126"/>
      <c r="D38" s="126"/>
      <c r="E38" s="905" t="s">
        <v>294</v>
      </c>
      <c r="F38" s="905" t="s">
        <v>378</v>
      </c>
      <c r="G38" s="905" t="s">
        <v>1226</v>
      </c>
      <c r="H38" s="905" t="s">
        <v>1227</v>
      </c>
      <c r="I38" s="905" t="s">
        <v>295</v>
      </c>
      <c r="J38" s="905" t="s">
        <v>296</v>
      </c>
      <c r="K38" s="108"/>
      <c r="L38" s="905"/>
      <c r="M38" s="115"/>
    </row>
    <row r="39" spans="1:13" s="106" customFormat="1" ht="12.75" customHeight="1" x14ac:dyDescent="0.25">
      <c r="A39" s="1001"/>
      <c r="B39" s="139" t="s">
        <v>297</v>
      </c>
      <c r="C39" s="126"/>
      <c r="D39" s="126"/>
      <c r="E39" s="111"/>
      <c r="F39" s="110"/>
      <c r="G39" s="109"/>
      <c r="H39" s="109"/>
      <c r="I39" s="112"/>
      <c r="J39" s="109"/>
      <c r="K39" s="113"/>
      <c r="L39" s="118">
        <f>SUM(F39:F42)</f>
        <v>0</v>
      </c>
      <c r="M39" s="115"/>
    </row>
    <row r="40" spans="1:13" s="106" customFormat="1" ht="12.75" customHeight="1" x14ac:dyDescent="0.25">
      <c r="A40" s="1001"/>
      <c r="B40" s="139"/>
      <c r="C40" s="126"/>
      <c r="D40" s="126"/>
      <c r="E40" s="111"/>
      <c r="F40" s="110"/>
      <c r="G40" s="109"/>
      <c r="H40" s="109"/>
      <c r="I40" s="112"/>
      <c r="J40" s="109"/>
      <c r="K40" s="5"/>
      <c r="L40" s="5"/>
      <c r="M40" s="115"/>
    </row>
    <row r="41" spans="1:13" s="106" customFormat="1" ht="12.75" customHeight="1" x14ac:dyDescent="0.25">
      <c r="A41" s="1001"/>
      <c r="B41" s="139"/>
      <c r="C41" s="126"/>
      <c r="D41" s="126"/>
      <c r="E41" s="111"/>
      <c r="F41" s="110"/>
      <c r="G41" s="109"/>
      <c r="H41" s="109"/>
      <c r="I41" s="112"/>
      <c r="J41" s="109"/>
      <c r="K41" s="5"/>
      <c r="L41" s="5"/>
      <c r="M41" s="115"/>
    </row>
    <row r="42" spans="1:13" s="106" customFormat="1" ht="12.75" customHeight="1" x14ac:dyDescent="0.25">
      <c r="A42" s="1001"/>
      <c r="B42" s="139"/>
      <c r="C42" s="126"/>
      <c r="D42" s="126"/>
      <c r="E42" s="111"/>
      <c r="F42" s="110"/>
      <c r="G42" s="109"/>
      <c r="H42" s="109"/>
      <c r="I42" s="112"/>
      <c r="J42" s="109"/>
      <c r="K42" s="5"/>
      <c r="L42" s="5"/>
      <c r="M42" s="115"/>
    </row>
    <row r="43" spans="1:13" s="106" customFormat="1" ht="12.75" customHeight="1" x14ac:dyDescent="0.25">
      <c r="A43" s="1001"/>
      <c r="B43" s="139"/>
      <c r="C43" s="126"/>
      <c r="D43" s="126"/>
      <c r="E43" s="113"/>
      <c r="F43" s="140"/>
      <c r="G43" s="142"/>
      <c r="H43" s="137"/>
      <c r="I43" s="138"/>
      <c r="J43" s="137"/>
      <c r="K43" s="5"/>
      <c r="L43" s="5"/>
      <c r="M43" s="115"/>
    </row>
    <row r="45" spans="1:13" s="106" customFormat="1" ht="12.75" customHeight="1" x14ac:dyDescent="0.25">
      <c r="A45" s="125">
        <v>6.15</v>
      </c>
      <c r="B45" s="104" t="s">
        <v>1284</v>
      </c>
      <c r="C45" s="999"/>
      <c r="D45" s="999"/>
      <c r="E45" s="126"/>
      <c r="F45" s="905"/>
      <c r="I45" s="905"/>
      <c r="K45" s="108"/>
      <c r="L45" s="144"/>
      <c r="M45" s="115"/>
    </row>
    <row r="46" spans="1:13" s="102" customFormat="1" ht="12.75" customHeight="1" x14ac:dyDescent="0.25">
      <c r="A46" s="1000"/>
      <c r="B46" s="819" t="s">
        <v>1272</v>
      </c>
      <c r="C46" s="905"/>
      <c r="D46" s="123"/>
      <c r="E46" s="905" t="s">
        <v>290</v>
      </c>
      <c r="F46" s="905" t="s">
        <v>865</v>
      </c>
      <c r="G46" s="1343" t="s">
        <v>1225</v>
      </c>
      <c r="H46" s="1343"/>
      <c r="I46" s="905" t="s">
        <v>879</v>
      </c>
      <c r="J46" s="905" t="s">
        <v>292</v>
      </c>
      <c r="K46" s="108"/>
      <c r="L46" s="905"/>
      <c r="M46" s="116"/>
    </row>
    <row r="47" spans="1:13" s="106" customFormat="1" ht="12.75" customHeight="1" x14ac:dyDescent="0.25">
      <c r="A47" s="1001"/>
      <c r="B47" s="117" t="s">
        <v>736</v>
      </c>
      <c r="C47" s="126"/>
      <c r="D47" s="126"/>
      <c r="E47" s="905" t="s">
        <v>294</v>
      </c>
      <c r="F47" s="905" t="s">
        <v>378</v>
      </c>
      <c r="G47" s="905" t="s">
        <v>1226</v>
      </c>
      <c r="H47" s="905" t="s">
        <v>1227</v>
      </c>
      <c r="I47" s="905" t="s">
        <v>295</v>
      </c>
      <c r="J47" s="905" t="s">
        <v>296</v>
      </c>
      <c r="K47" s="108"/>
      <c r="L47" s="905"/>
      <c r="M47" s="115"/>
    </row>
    <row r="48" spans="1:13" s="106" customFormat="1" ht="12.75" customHeight="1" x14ac:dyDescent="0.25">
      <c r="A48" s="1001"/>
      <c r="B48" s="139" t="s">
        <v>297</v>
      </c>
      <c r="C48" s="126"/>
      <c r="D48" s="126"/>
      <c r="E48" s="111"/>
      <c r="F48" s="110"/>
      <c r="G48" s="109"/>
      <c r="H48" s="109"/>
      <c r="I48" s="112"/>
      <c r="J48" s="109"/>
      <c r="K48" s="113"/>
      <c r="L48" s="118">
        <f>SUM(F48:F51)</f>
        <v>0</v>
      </c>
      <c r="M48" s="115"/>
    </row>
    <row r="49" spans="1:13" s="106" customFormat="1" ht="12.75" customHeight="1" x14ac:dyDescent="0.25">
      <c r="A49" s="1001"/>
      <c r="C49" s="999"/>
      <c r="D49" s="999"/>
      <c r="E49" s="111"/>
      <c r="F49" s="110"/>
      <c r="G49" s="109"/>
      <c r="H49" s="109"/>
      <c r="I49" s="112"/>
      <c r="J49" s="109"/>
      <c r="K49" s="5"/>
      <c r="L49" s="5"/>
    </row>
    <row r="50" spans="1:13" s="106" customFormat="1" ht="12.75" customHeight="1" x14ac:dyDescent="0.25">
      <c r="A50" s="1001"/>
      <c r="C50" s="999"/>
      <c r="D50" s="999"/>
      <c r="E50" s="111"/>
      <c r="F50" s="110"/>
      <c r="G50" s="109"/>
      <c r="H50" s="109"/>
      <c r="I50" s="112"/>
      <c r="J50" s="109"/>
      <c r="K50" s="5"/>
      <c r="L50" s="5"/>
    </row>
    <row r="51" spans="1:13" s="106" customFormat="1" ht="12.75" customHeight="1" x14ac:dyDescent="0.25">
      <c r="A51" s="1001"/>
      <c r="C51" s="999"/>
      <c r="D51" s="999"/>
      <c r="E51" s="111"/>
      <c r="F51" s="110"/>
      <c r="G51" s="109"/>
      <c r="H51" s="109"/>
      <c r="I51" s="112"/>
      <c r="J51" s="109"/>
      <c r="K51" s="5"/>
      <c r="L51" s="5"/>
    </row>
    <row r="52" spans="1:13" s="106" customFormat="1" ht="12.75" customHeight="1" x14ac:dyDescent="0.25">
      <c r="A52" s="1001"/>
      <c r="C52" s="999"/>
      <c r="D52" s="999"/>
      <c r="E52" s="1003"/>
      <c r="F52" s="1003"/>
      <c r="G52" s="1003"/>
      <c r="H52" s="131"/>
      <c r="I52" s="1002"/>
      <c r="J52" s="105"/>
    </row>
    <row r="54" spans="1:13" s="106" customFormat="1" ht="12.75" customHeight="1" x14ac:dyDescent="0.25">
      <c r="A54" s="125">
        <v>6.16</v>
      </c>
      <c r="B54" s="104" t="s">
        <v>1285</v>
      </c>
      <c r="C54" s="999"/>
      <c r="D54" s="999"/>
      <c r="E54" s="126"/>
      <c r="F54" s="905"/>
      <c r="I54" s="905"/>
      <c r="K54" s="108"/>
      <c r="L54" s="144"/>
      <c r="M54" s="115"/>
    </row>
    <row r="55" spans="1:13" s="102" customFormat="1" ht="12.75" customHeight="1" x14ac:dyDescent="0.25">
      <c r="A55" s="1000"/>
      <c r="B55" s="819" t="s">
        <v>1272</v>
      </c>
      <c r="C55" s="905"/>
      <c r="D55" s="123"/>
      <c r="E55" s="905" t="s">
        <v>290</v>
      </c>
      <c r="F55" s="905" t="s">
        <v>865</v>
      </c>
      <c r="G55" s="1343" t="s">
        <v>1225</v>
      </c>
      <c r="H55" s="1343"/>
      <c r="I55" s="905" t="s">
        <v>879</v>
      </c>
      <c r="J55" s="905" t="s">
        <v>292</v>
      </c>
      <c r="K55" s="108"/>
      <c r="L55" s="905"/>
      <c r="M55" s="116"/>
    </row>
    <row r="56" spans="1:13" s="106" customFormat="1" ht="12.75" customHeight="1" x14ac:dyDescent="0.25">
      <c r="A56" s="1001"/>
      <c r="B56" s="117" t="s">
        <v>736</v>
      </c>
      <c r="C56" s="126"/>
      <c r="D56" s="126"/>
      <c r="E56" s="905" t="s">
        <v>294</v>
      </c>
      <c r="F56" s="905" t="s">
        <v>378</v>
      </c>
      <c r="G56" s="905" t="s">
        <v>1226</v>
      </c>
      <c r="H56" s="905" t="s">
        <v>1227</v>
      </c>
      <c r="I56" s="905" t="s">
        <v>295</v>
      </c>
      <c r="J56" s="905" t="s">
        <v>296</v>
      </c>
      <c r="K56" s="108"/>
      <c r="L56" s="905"/>
      <c r="M56" s="115"/>
    </row>
    <row r="57" spans="1:13" s="106" customFormat="1" ht="12.75" customHeight="1" x14ac:dyDescent="0.25">
      <c r="A57" s="1001"/>
      <c r="B57" s="139" t="s">
        <v>297</v>
      </c>
      <c r="C57" s="126"/>
      <c r="D57" s="126"/>
      <c r="E57" s="111"/>
      <c r="F57" s="110"/>
      <c r="G57" s="109"/>
      <c r="H57" s="109"/>
      <c r="I57" s="112"/>
      <c r="J57" s="109"/>
      <c r="K57" s="113"/>
      <c r="L57" s="118">
        <f>SUM(F57:F60)</f>
        <v>0</v>
      </c>
      <c r="M57" s="115"/>
    </row>
    <row r="58" spans="1:13" s="106" customFormat="1" ht="12.75" customHeight="1" x14ac:dyDescent="0.25">
      <c r="A58" s="1001"/>
      <c r="C58" s="999"/>
      <c r="D58" s="999"/>
      <c r="E58" s="111"/>
      <c r="F58" s="110"/>
      <c r="G58" s="109"/>
      <c r="H58" s="109"/>
      <c r="I58" s="112"/>
      <c r="J58" s="109"/>
      <c r="K58" s="5"/>
      <c r="L58" s="5"/>
    </row>
    <row r="59" spans="1:13" x14ac:dyDescent="0.2">
      <c r="E59" s="111"/>
      <c r="F59" s="110"/>
      <c r="G59" s="109"/>
      <c r="H59" s="109"/>
      <c r="I59" s="112"/>
      <c r="J59" s="109"/>
    </row>
    <row r="60" spans="1:13" x14ac:dyDescent="0.2">
      <c r="E60" s="111"/>
      <c r="F60" s="110"/>
      <c r="G60" s="109"/>
      <c r="H60" s="109"/>
      <c r="I60" s="112"/>
      <c r="J60" s="109"/>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9" orientation="portrait" r:id="rId1"/>
  <headerFooter alignWithMargins="0">
    <oddFooter>&amp;L&amp;8DWM/UST - Claim 8/1/2020&amp;R&amp;8(See also 2020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11111">
    <tabColor indexed="47"/>
    <pageSetUpPr fitToPage="1"/>
  </sheetPr>
  <dimension ref="A1:M46"/>
  <sheetViews>
    <sheetView view="pageBreakPreview" topLeftCell="A10" zoomScaleNormal="100" zoomScaleSheetLayoutView="100" workbookViewId="0">
      <selection activeCell="O33" sqref="O33"/>
    </sheetView>
  </sheetViews>
  <sheetFormatPr defaultRowHeight="12.75" x14ac:dyDescent="0.2"/>
  <cols>
    <col min="1" max="1" width="6.28515625" style="5" customWidth="1"/>
    <col min="2" max="2" width="10" style="5" customWidth="1"/>
    <col min="3" max="3" width="8.7109375" style="5" customWidth="1"/>
    <col min="4" max="4" width="12" style="5" customWidth="1"/>
    <col min="5" max="5" width="10.7109375" style="5" customWidth="1"/>
    <col min="6" max="6" width="12.5703125" style="5" customWidth="1"/>
    <col min="7" max="8" width="12.140625" style="5" customWidth="1"/>
    <col min="9" max="9" width="11.5703125" style="5" customWidth="1"/>
    <col min="10" max="10" width="12.5703125" style="5" customWidth="1"/>
    <col min="11" max="11" width="1.140625" style="5" customWidth="1"/>
    <col min="12" max="12" width="13.140625" style="5" customWidth="1"/>
    <col min="14" max="14" width="7.42578125" bestFit="1" customWidth="1"/>
  </cols>
  <sheetData>
    <row r="1" spans="1:13" ht="15.75" x14ac:dyDescent="0.25">
      <c r="A1" s="97" t="s">
        <v>1286</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7.5" customHeight="1" x14ac:dyDescent="0.2">
      <c r="J5" s="5" t="s">
        <v>1207</v>
      </c>
      <c r="K5"/>
      <c r="L5"/>
    </row>
    <row r="6" spans="1:13" ht="21.75" customHeight="1" x14ac:dyDescent="0.2">
      <c r="A6" s="143" t="s">
        <v>1223</v>
      </c>
      <c r="K6"/>
      <c r="L6" s="144" t="s">
        <v>285</v>
      </c>
    </row>
    <row r="7" spans="1:13" s="102" customFormat="1" ht="14.25" x14ac:dyDescent="0.2">
      <c r="A7" s="125">
        <v>6.17</v>
      </c>
      <c r="B7" s="104" t="s">
        <v>1287</v>
      </c>
      <c r="C7" s="905"/>
      <c r="D7" s="123"/>
      <c r="E7" s="126"/>
      <c r="L7" s="144" t="s">
        <v>287</v>
      </c>
      <c r="M7" s="116"/>
    </row>
    <row r="8" spans="1:13" s="106" customFormat="1" ht="15" x14ac:dyDescent="0.25">
      <c r="A8" s="1000"/>
      <c r="B8" s="819" t="s">
        <v>1288</v>
      </c>
      <c r="C8" s="126"/>
      <c r="D8" s="126"/>
      <c r="E8" s="126"/>
      <c r="F8" s="905" t="s">
        <v>290</v>
      </c>
      <c r="G8" s="1343" t="s">
        <v>1225</v>
      </c>
      <c r="H8" s="1343"/>
      <c r="I8" s="905" t="s">
        <v>879</v>
      </c>
      <c r="J8" s="905" t="s">
        <v>292</v>
      </c>
      <c r="K8" s="108"/>
      <c r="M8" s="115"/>
    </row>
    <row r="9" spans="1:13" s="106" customFormat="1" ht="15" x14ac:dyDescent="0.25">
      <c r="A9" s="1001"/>
      <c r="C9" s="126"/>
      <c r="D9" s="126"/>
      <c r="E9" s="126"/>
      <c r="F9" s="905" t="s">
        <v>294</v>
      </c>
      <c r="G9" s="905" t="s">
        <v>1226</v>
      </c>
      <c r="H9" s="905" t="s">
        <v>868</v>
      </c>
      <c r="I9" s="905" t="s">
        <v>295</v>
      </c>
      <c r="J9" s="905" t="s">
        <v>296</v>
      </c>
      <c r="K9" s="108"/>
      <c r="L9" s="905"/>
      <c r="M9" s="115"/>
    </row>
    <row r="10" spans="1:13" s="106" customFormat="1" ht="15" x14ac:dyDescent="0.25">
      <c r="A10" s="1001"/>
      <c r="B10" s="117" t="s">
        <v>736</v>
      </c>
      <c r="C10" s="126"/>
      <c r="D10" s="126"/>
      <c r="E10" s="126"/>
      <c r="F10" s="111"/>
      <c r="G10" s="109"/>
      <c r="H10" s="109"/>
      <c r="I10" s="112"/>
      <c r="J10" s="109"/>
      <c r="K10" s="113"/>
      <c r="L10" s="118">
        <v>0</v>
      </c>
      <c r="M10" s="115"/>
    </row>
    <row r="11" spans="1:13" s="106" customFormat="1" ht="15" x14ac:dyDescent="0.25">
      <c r="A11" s="1001"/>
      <c r="B11" s="139" t="s">
        <v>297</v>
      </c>
      <c r="C11" s="999"/>
      <c r="D11" s="999"/>
      <c r="E11" s="1003"/>
      <c r="F11" s="1003"/>
      <c r="G11" s="1003"/>
      <c r="H11" s="131"/>
      <c r="I11" s="1002"/>
      <c r="J11" s="105"/>
    </row>
    <row r="12" spans="1:13" s="106" customFormat="1" ht="15" x14ac:dyDescent="0.25">
      <c r="A12" s="1001"/>
      <c r="B12" s="127" t="s">
        <v>1289</v>
      </c>
      <c r="C12" s="999"/>
      <c r="D12" s="999"/>
      <c r="E12" s="1003"/>
      <c r="F12" s="1003"/>
      <c r="G12" s="1003"/>
      <c r="H12" s="131"/>
      <c r="I12" s="1002"/>
      <c r="J12" s="105"/>
    </row>
    <row r="13" spans="1:13" s="106" customFormat="1" ht="15" x14ac:dyDescent="0.25">
      <c r="A13" s="1001"/>
      <c r="B13" s="139"/>
      <c r="C13" s="999"/>
      <c r="D13" s="999"/>
      <c r="E13" s="1003"/>
      <c r="F13" s="1003"/>
      <c r="G13" s="1003"/>
      <c r="H13" s="131"/>
      <c r="I13" s="1002"/>
      <c r="J13" s="105"/>
    </row>
    <row r="15" spans="1:13" s="106" customFormat="1" ht="15" x14ac:dyDescent="0.25">
      <c r="A15" s="125">
        <v>6.1710000000000003</v>
      </c>
      <c r="B15" s="104" t="s">
        <v>1290</v>
      </c>
      <c r="C15" s="999"/>
      <c r="D15" s="999"/>
      <c r="E15" s="126"/>
      <c r="M15" s="115"/>
    </row>
    <row r="16" spans="1:13" s="102" customFormat="1" ht="15" x14ac:dyDescent="0.25">
      <c r="A16" s="1000"/>
      <c r="B16" s="819" t="s">
        <v>1291</v>
      </c>
      <c r="C16" s="905"/>
      <c r="D16" s="123"/>
      <c r="E16" s="126"/>
      <c r="F16" s="905" t="s">
        <v>290</v>
      </c>
      <c r="G16" s="1343" t="s">
        <v>1225</v>
      </c>
      <c r="H16" s="1343"/>
      <c r="I16" s="905" t="s">
        <v>879</v>
      </c>
      <c r="J16" s="905" t="s">
        <v>292</v>
      </c>
      <c r="K16" s="108"/>
      <c r="L16" s="905"/>
      <c r="M16" s="116"/>
    </row>
    <row r="17" spans="1:13" s="106" customFormat="1" ht="15" x14ac:dyDescent="0.25">
      <c r="A17" s="1001"/>
      <c r="C17" s="126"/>
      <c r="D17" s="126"/>
      <c r="E17" s="126"/>
      <c r="F17" s="905" t="s">
        <v>294</v>
      </c>
      <c r="G17" s="905" t="s">
        <v>1226</v>
      </c>
      <c r="H17" s="905" t="s">
        <v>868</v>
      </c>
      <c r="I17" s="905" t="s">
        <v>295</v>
      </c>
      <c r="J17" s="905" t="s">
        <v>296</v>
      </c>
      <c r="K17" s="108"/>
      <c r="L17" s="905"/>
      <c r="M17" s="115"/>
    </row>
    <row r="18" spans="1:13" s="106" customFormat="1" ht="15" x14ac:dyDescent="0.25">
      <c r="A18" s="1001"/>
      <c r="B18" s="117" t="s">
        <v>736</v>
      </c>
      <c r="C18" s="126"/>
      <c r="D18" s="126"/>
      <c r="E18" s="126"/>
      <c r="F18" s="111"/>
      <c r="G18" s="109"/>
      <c r="H18" s="109"/>
      <c r="I18" s="112"/>
      <c r="J18" s="109"/>
      <c r="K18" s="113"/>
      <c r="L18" s="118">
        <v>0</v>
      </c>
      <c r="M18" s="115"/>
    </row>
    <row r="19" spans="1:13" s="106" customFormat="1" ht="15" x14ac:dyDescent="0.25">
      <c r="A19" s="1001"/>
      <c r="B19" s="139" t="s">
        <v>297</v>
      </c>
      <c r="C19" s="126"/>
      <c r="D19" s="126"/>
      <c r="E19" s="126"/>
      <c r="F19" s="113"/>
      <c r="G19" s="142"/>
      <c r="H19" s="137"/>
      <c r="I19" s="138"/>
      <c r="J19" s="137"/>
      <c r="K19" s="113"/>
      <c r="L19" s="120"/>
      <c r="M19" s="115"/>
    </row>
    <row r="20" spans="1:13" s="106" customFormat="1" ht="15" x14ac:dyDescent="0.25">
      <c r="A20" s="1001"/>
      <c r="B20" s="127" t="s">
        <v>1289</v>
      </c>
      <c r="C20" s="126"/>
      <c r="D20" s="126"/>
      <c r="E20" s="126"/>
      <c r="F20" s="113"/>
      <c r="G20" s="142"/>
      <c r="H20" s="137"/>
      <c r="I20" s="138"/>
      <c r="J20" s="137"/>
      <c r="K20" s="113"/>
      <c r="L20" s="120"/>
      <c r="M20" s="115"/>
    </row>
    <row r="23" spans="1:13" s="106" customFormat="1" ht="15" x14ac:dyDescent="0.25">
      <c r="A23" s="125">
        <v>6.173</v>
      </c>
      <c r="B23" s="104" t="s">
        <v>1292</v>
      </c>
      <c r="C23" s="999"/>
      <c r="D23" s="999"/>
      <c r="E23" s="1003"/>
      <c r="F23" s="1003"/>
      <c r="I23" s="905"/>
      <c r="J23" s="905"/>
      <c r="L23" s="126"/>
    </row>
    <row r="24" spans="1:13" s="102" customFormat="1" ht="15" x14ac:dyDescent="0.25">
      <c r="A24" s="1000"/>
      <c r="B24" s="819" t="s">
        <v>1293</v>
      </c>
      <c r="C24" s="1005"/>
      <c r="D24" s="1005"/>
      <c r="F24" s="905" t="s">
        <v>289</v>
      </c>
      <c r="G24" s="905" t="s">
        <v>1294</v>
      </c>
      <c r="H24" s="905" t="s">
        <v>1294</v>
      </c>
      <c r="I24" s="905" t="s">
        <v>879</v>
      </c>
      <c r="J24" s="905" t="s">
        <v>292</v>
      </c>
      <c r="K24" s="101"/>
      <c r="L24" s="123"/>
    </row>
    <row r="25" spans="1:13" s="106" customFormat="1" ht="15" x14ac:dyDescent="0.25">
      <c r="A25" s="1001"/>
      <c r="B25" s="117" t="s">
        <v>736</v>
      </c>
      <c r="C25" s="999"/>
      <c r="D25" s="999"/>
      <c r="F25" s="905" t="s">
        <v>293</v>
      </c>
      <c r="G25" s="905" t="s">
        <v>772</v>
      </c>
      <c r="H25" s="905" t="s">
        <v>294</v>
      </c>
      <c r="I25" s="905" t="s">
        <v>295</v>
      </c>
      <c r="J25" s="905" t="s">
        <v>296</v>
      </c>
      <c r="L25" s="105"/>
    </row>
    <row r="26" spans="1:13" s="106" customFormat="1" ht="15" x14ac:dyDescent="0.25">
      <c r="A26" s="1001"/>
      <c r="B26" s="139" t="s">
        <v>297</v>
      </c>
      <c r="C26" s="126"/>
      <c r="D26" s="999"/>
      <c r="F26" s="109"/>
      <c r="G26" s="426"/>
      <c r="H26" s="911"/>
      <c r="I26" s="112"/>
      <c r="J26" s="109"/>
      <c r="L26" s="118">
        <v>0</v>
      </c>
    </row>
    <row r="27" spans="1:13" s="106" customFormat="1" ht="15" x14ac:dyDescent="0.25">
      <c r="A27" s="1001"/>
      <c r="B27" s="139" t="s">
        <v>882</v>
      </c>
      <c r="C27" s="128"/>
      <c r="D27" s="999"/>
      <c r="E27" s="1003"/>
      <c r="F27" s="1003"/>
      <c r="G27" s="1003"/>
      <c r="H27" s="131"/>
      <c r="I27" s="1002"/>
      <c r="J27" s="105"/>
    </row>
    <row r="28" spans="1:13" s="106" customFormat="1" ht="15" x14ac:dyDescent="0.25">
      <c r="A28" s="1001"/>
      <c r="B28" s="127" t="s">
        <v>1295</v>
      </c>
      <c r="C28" s="999"/>
      <c r="D28" s="999"/>
      <c r="E28" s="1003"/>
      <c r="F28" s="1003"/>
      <c r="G28" s="1003"/>
      <c r="H28" s="131"/>
      <c r="I28" s="1002"/>
      <c r="J28" s="105"/>
    </row>
    <row r="29" spans="1:13" s="106" customFormat="1" ht="15" x14ac:dyDescent="0.25">
      <c r="A29" s="1001"/>
      <c r="B29" s="127"/>
      <c r="C29" s="999"/>
      <c r="D29" s="999"/>
      <c r="E29" s="1003"/>
      <c r="F29" s="1003"/>
      <c r="G29" s="1003"/>
      <c r="H29" s="131"/>
      <c r="I29" s="1002"/>
      <c r="J29" s="105"/>
    </row>
    <row r="30" spans="1:13" s="106" customFormat="1" ht="15" x14ac:dyDescent="0.25">
      <c r="A30" s="1001"/>
      <c r="C30" s="999"/>
      <c r="D30" s="999"/>
      <c r="E30" s="1003"/>
      <c r="F30" s="1003"/>
      <c r="G30" s="1003"/>
      <c r="H30" s="134"/>
      <c r="I30" s="1002"/>
      <c r="J30" s="119"/>
    </row>
    <row r="31" spans="1:13" s="106" customFormat="1" ht="15" x14ac:dyDescent="0.25">
      <c r="A31" s="125">
        <v>6.1740000000000004</v>
      </c>
      <c r="B31" s="104" t="s">
        <v>1296</v>
      </c>
      <c r="C31" s="999"/>
      <c r="D31" s="999"/>
      <c r="E31" s="126"/>
      <c r="F31" s="905"/>
      <c r="I31" s="905"/>
      <c r="K31" s="108"/>
      <c r="L31" s="144"/>
      <c r="M31" s="115"/>
    </row>
    <row r="32" spans="1:13" s="102" customFormat="1" ht="15" x14ac:dyDescent="0.25">
      <c r="A32" s="1000"/>
      <c r="B32" s="819" t="s">
        <v>1621</v>
      </c>
      <c r="C32" s="905"/>
      <c r="D32" s="123"/>
      <c r="E32" s="126"/>
      <c r="F32" s="905" t="s">
        <v>290</v>
      </c>
      <c r="G32" s="1343" t="s">
        <v>1297</v>
      </c>
      <c r="H32" s="1343"/>
      <c r="I32" s="905" t="s">
        <v>879</v>
      </c>
      <c r="J32" s="905" t="s">
        <v>292</v>
      </c>
      <c r="K32" s="108"/>
      <c r="L32" s="905"/>
      <c r="M32" s="116"/>
    </row>
    <row r="33" spans="1:13" s="106" customFormat="1" ht="15" x14ac:dyDescent="0.25">
      <c r="A33" s="1001"/>
      <c r="B33" s="117" t="s">
        <v>736</v>
      </c>
      <c r="C33" s="126"/>
      <c r="D33" s="126"/>
      <c r="E33" s="126"/>
      <c r="F33" s="905" t="s">
        <v>294</v>
      </c>
      <c r="G33" s="905" t="s">
        <v>1298</v>
      </c>
      <c r="H33" s="905" t="s">
        <v>1299</v>
      </c>
      <c r="I33" s="905" t="s">
        <v>295</v>
      </c>
      <c r="J33" s="905" t="s">
        <v>296</v>
      </c>
      <c r="K33" s="108"/>
      <c r="L33" s="905"/>
      <c r="M33" s="115"/>
    </row>
    <row r="34" spans="1:13" s="106" customFormat="1" ht="15" x14ac:dyDescent="0.25">
      <c r="A34" s="1001"/>
      <c r="B34" s="139" t="s">
        <v>297</v>
      </c>
      <c r="C34" s="126"/>
      <c r="D34" s="126"/>
      <c r="E34" s="126"/>
      <c r="F34" s="111"/>
      <c r="G34" s="109"/>
      <c r="H34" s="109"/>
      <c r="I34" s="112"/>
      <c r="J34" s="109"/>
      <c r="K34" s="113"/>
      <c r="L34" s="118">
        <v>0</v>
      </c>
      <c r="M34" s="115"/>
    </row>
    <row r="37" spans="1:13" s="106" customFormat="1" ht="15" x14ac:dyDescent="0.25">
      <c r="A37" s="125">
        <v>6.18</v>
      </c>
      <c r="B37" s="104" t="s">
        <v>185</v>
      </c>
      <c r="C37" s="999"/>
      <c r="D37" s="999"/>
      <c r="E37" s="126"/>
      <c r="F37" s="905"/>
      <c r="I37" s="905"/>
      <c r="K37" s="108"/>
      <c r="L37" s="144"/>
      <c r="M37" s="115"/>
    </row>
    <row r="38" spans="1:13" s="102" customFormat="1" ht="15" x14ac:dyDescent="0.25">
      <c r="A38" s="1000"/>
      <c r="B38" s="819" t="s">
        <v>1300</v>
      </c>
      <c r="C38" s="905"/>
      <c r="D38" s="123"/>
      <c r="E38" s="126"/>
      <c r="F38" s="905" t="s">
        <v>290</v>
      </c>
      <c r="G38" s="1343" t="s">
        <v>1301</v>
      </c>
      <c r="H38" s="1343"/>
      <c r="I38" s="905" t="s">
        <v>879</v>
      </c>
      <c r="J38" s="905" t="s">
        <v>292</v>
      </c>
      <c r="K38" s="108"/>
      <c r="L38" s="905"/>
      <c r="M38" s="116"/>
    </row>
    <row r="39" spans="1:13" s="106" customFormat="1" ht="15" x14ac:dyDescent="0.25">
      <c r="A39" s="1001"/>
      <c r="B39" s="117" t="s">
        <v>736</v>
      </c>
      <c r="C39" s="126"/>
      <c r="D39" s="126"/>
      <c r="E39" s="126"/>
      <c r="F39" s="905" t="s">
        <v>294</v>
      </c>
      <c r="G39" s="905" t="s">
        <v>1302</v>
      </c>
      <c r="H39" s="905" t="s">
        <v>868</v>
      </c>
      <c r="I39" s="905" t="s">
        <v>295</v>
      </c>
      <c r="J39" s="905" t="s">
        <v>296</v>
      </c>
      <c r="K39" s="108"/>
      <c r="L39" s="905"/>
      <c r="M39" s="115"/>
    </row>
    <row r="40" spans="1:13" s="106" customFormat="1" ht="15" x14ac:dyDescent="0.25">
      <c r="A40" s="1001"/>
      <c r="B40" s="139" t="s">
        <v>297</v>
      </c>
      <c r="C40" s="126"/>
      <c r="D40" s="126"/>
      <c r="E40" s="126"/>
      <c r="F40" s="111"/>
      <c r="G40" s="109"/>
      <c r="H40" s="109"/>
      <c r="I40" s="112"/>
      <c r="J40" s="109"/>
      <c r="K40" s="113"/>
      <c r="L40" s="118">
        <v>0</v>
      </c>
      <c r="M40" s="115"/>
    </row>
    <row r="43" spans="1:13" s="106" customFormat="1" ht="15" x14ac:dyDescent="0.25">
      <c r="A43" s="125">
        <v>6.19</v>
      </c>
      <c r="B43" s="104" t="s">
        <v>186</v>
      </c>
      <c r="C43" s="999"/>
      <c r="D43" s="999"/>
      <c r="E43" s="126"/>
      <c r="F43" s="905"/>
      <c r="I43" s="905"/>
      <c r="K43" s="108"/>
      <c r="L43" s="144"/>
      <c r="M43" s="115"/>
    </row>
    <row r="44" spans="1:13" s="102" customFormat="1" ht="15" x14ac:dyDescent="0.25">
      <c r="A44" s="1000"/>
      <c r="B44" s="819" t="s">
        <v>1622</v>
      </c>
      <c r="C44" s="905"/>
      <c r="D44" s="123"/>
      <c r="E44" s="126"/>
      <c r="F44" s="905" t="s">
        <v>290</v>
      </c>
      <c r="G44" s="1343" t="s">
        <v>1225</v>
      </c>
      <c r="H44" s="1343"/>
      <c r="I44" s="905" t="s">
        <v>879</v>
      </c>
      <c r="J44" s="905" t="s">
        <v>292</v>
      </c>
      <c r="K44" s="108"/>
      <c r="L44" s="905"/>
      <c r="M44" s="116"/>
    </row>
    <row r="45" spans="1:13" s="106" customFormat="1" ht="15" x14ac:dyDescent="0.25">
      <c r="A45" s="1001"/>
      <c r="B45" s="117" t="s">
        <v>736</v>
      </c>
      <c r="C45" s="126"/>
      <c r="D45" s="126"/>
      <c r="E45" s="126"/>
      <c r="F45" s="905" t="s">
        <v>294</v>
      </c>
      <c r="G45" s="905" t="s">
        <v>1226</v>
      </c>
      <c r="H45" s="905" t="s">
        <v>868</v>
      </c>
      <c r="I45" s="905" t="s">
        <v>295</v>
      </c>
      <c r="J45" s="905" t="s">
        <v>296</v>
      </c>
      <c r="K45" s="108"/>
      <c r="L45" s="905"/>
      <c r="M45" s="115"/>
    </row>
    <row r="46" spans="1:13" s="106" customFormat="1" ht="15" x14ac:dyDescent="0.25">
      <c r="A46" s="1001"/>
      <c r="B46" s="139" t="s">
        <v>297</v>
      </c>
      <c r="C46" s="126"/>
      <c r="D46" s="126"/>
      <c r="E46" s="126"/>
      <c r="F46" s="111"/>
      <c r="G46" s="109"/>
      <c r="H46" s="109"/>
      <c r="I46" s="112"/>
      <c r="J46" s="109"/>
      <c r="K46" s="113"/>
      <c r="L46" s="118">
        <v>0</v>
      </c>
      <c r="M46" s="115"/>
    </row>
  </sheetData>
  <mergeCells count="5">
    <mergeCell ref="G44:H44"/>
    <mergeCell ref="G38:H38"/>
    <mergeCell ref="G16:H16"/>
    <mergeCell ref="G8:H8"/>
    <mergeCell ref="G32:H32"/>
  </mergeCells>
  <phoneticPr fontId="3" type="noConversion"/>
  <printOptions horizontalCentered="1"/>
  <pageMargins left="0.5" right="0.5" top="0.5" bottom="0.5" header="0.4" footer="0.5"/>
  <pageSetup scale="79" orientation="portrait" r:id="rId1"/>
  <headerFooter alignWithMargins="0">
    <oddFooter>&amp;L&amp;8DWM/UST - Claim 8/1/2020&amp;R&amp;8(See also 2020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tabColor indexed="17"/>
    <pageSetUpPr fitToPage="1"/>
  </sheetPr>
  <dimension ref="A1:O68"/>
  <sheetViews>
    <sheetView view="pageBreakPreview" topLeftCell="A22" zoomScaleNormal="100" zoomScaleSheetLayoutView="100" workbookViewId="0">
      <selection activeCell="B24" sqref="B24"/>
    </sheetView>
  </sheetViews>
  <sheetFormatPr defaultRowHeight="12.75" x14ac:dyDescent="0.2"/>
  <cols>
    <col min="1" max="1" width="6.28515625" style="5" customWidth="1"/>
    <col min="2" max="2" width="10" style="5" customWidth="1"/>
    <col min="3" max="3" width="10.5703125" style="5" customWidth="1"/>
    <col min="4" max="5" width="11.5703125" style="5" customWidth="1"/>
    <col min="6" max="7" width="11" style="5" customWidth="1"/>
    <col min="8" max="8" width="10.140625" style="5" customWidth="1"/>
    <col min="9" max="9" width="9.85546875" style="5" customWidth="1"/>
    <col min="10" max="10" width="10.28515625" style="5" customWidth="1"/>
    <col min="11" max="11" width="1.140625" style="5" customWidth="1"/>
    <col min="12" max="12" width="12.7109375" style="5" customWidth="1"/>
    <col min="14" max="14" width="7.42578125" bestFit="1" customWidth="1"/>
  </cols>
  <sheetData>
    <row r="1" spans="1:13" ht="15.75" x14ac:dyDescent="0.25">
      <c r="A1" s="97" t="s">
        <v>1303</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7.5" customHeight="1" x14ac:dyDescent="0.2">
      <c r="K5"/>
      <c r="L5"/>
    </row>
    <row r="6" spans="1:13" ht="19.5" customHeight="1" x14ac:dyDescent="0.2">
      <c r="A6" s="143" t="s">
        <v>1304</v>
      </c>
      <c r="K6"/>
      <c r="L6" s="144" t="s">
        <v>285</v>
      </c>
    </row>
    <row r="7" spans="1:13" s="106" customFormat="1" ht="15" x14ac:dyDescent="0.25">
      <c r="A7" s="125">
        <v>7.02</v>
      </c>
      <c r="B7" s="104" t="s">
        <v>1305</v>
      </c>
      <c r="C7" s="999"/>
      <c r="D7" s="999"/>
      <c r="E7" s="1003"/>
      <c r="F7" s="1003"/>
      <c r="I7" s="1003"/>
      <c r="J7" s="134"/>
      <c r="L7" s="126"/>
      <c r="M7" s="115"/>
    </row>
    <row r="8" spans="1:13" s="102" customFormat="1" ht="12" customHeight="1" x14ac:dyDescent="0.25">
      <c r="A8" s="1000"/>
      <c r="B8" s="819" t="s">
        <v>881</v>
      </c>
      <c r="C8" s="1005"/>
      <c r="D8" s="1005"/>
      <c r="M8" s="116"/>
    </row>
    <row r="9" spans="1:13" s="106" customFormat="1" ht="12" customHeight="1" x14ac:dyDescent="0.25">
      <c r="A9" s="1001"/>
      <c r="C9" s="999"/>
      <c r="D9" s="905" t="s">
        <v>289</v>
      </c>
      <c r="E9" s="905" t="s">
        <v>1306</v>
      </c>
      <c r="F9" s="1343" t="s">
        <v>778</v>
      </c>
      <c r="G9" s="1343"/>
      <c r="H9" s="905" t="s">
        <v>778</v>
      </c>
      <c r="I9" s="905" t="s">
        <v>879</v>
      </c>
      <c r="J9" s="905" t="s">
        <v>292</v>
      </c>
      <c r="K9" s="101"/>
      <c r="L9" s="123"/>
    </row>
    <row r="10" spans="1:13" s="106" customFormat="1" ht="12" customHeight="1" x14ac:dyDescent="0.25">
      <c r="A10" s="1001"/>
      <c r="B10" s="117" t="s">
        <v>736</v>
      </c>
      <c r="C10" s="126"/>
      <c r="D10" s="905" t="s">
        <v>293</v>
      </c>
      <c r="E10" s="905" t="s">
        <v>1307</v>
      </c>
      <c r="F10" s="1374" t="s">
        <v>772</v>
      </c>
      <c r="G10" s="1374"/>
      <c r="H10" s="905" t="s">
        <v>294</v>
      </c>
      <c r="I10" s="905" t="s">
        <v>295</v>
      </c>
      <c r="J10" s="905" t="s">
        <v>296</v>
      </c>
      <c r="L10" s="105"/>
    </row>
    <row r="11" spans="1:13" s="106" customFormat="1" ht="12" customHeight="1" x14ac:dyDescent="0.25">
      <c r="A11" s="1001"/>
      <c r="B11" s="139" t="s">
        <v>297</v>
      </c>
      <c r="C11" s="126"/>
      <c r="D11" s="109"/>
      <c r="E11" s="109"/>
      <c r="F11" s="1367"/>
      <c r="G11" s="1368"/>
      <c r="H11" s="911"/>
      <c r="I11" s="112"/>
      <c r="J11" s="109"/>
      <c r="L11" s="118">
        <v>0</v>
      </c>
    </row>
    <row r="12" spans="1:13" s="106" customFormat="1" ht="12" customHeight="1" x14ac:dyDescent="0.25">
      <c r="A12" s="1001"/>
      <c r="B12" s="139" t="s">
        <v>882</v>
      </c>
      <c r="C12" s="128"/>
      <c r="D12" s="999"/>
      <c r="E12" s="1003"/>
      <c r="F12" s="1003"/>
      <c r="G12" s="1003"/>
      <c r="H12" s="131"/>
      <c r="I12" s="1002"/>
      <c r="J12" s="105"/>
    </row>
    <row r="13" spans="1:13" s="106" customFormat="1" ht="12" customHeight="1" x14ac:dyDescent="0.25">
      <c r="A13" s="1001"/>
      <c r="B13" s="819"/>
      <c r="C13" s="999"/>
      <c r="D13" s="999"/>
      <c r="E13" s="1003"/>
      <c r="F13" s="1003"/>
      <c r="G13" s="1003"/>
      <c r="H13" s="131"/>
      <c r="I13" s="1002"/>
      <c r="J13" s="105"/>
    </row>
    <row r="14" spans="1:13" s="106" customFormat="1" ht="12" customHeight="1" x14ac:dyDescent="0.25">
      <c r="A14" s="1001"/>
      <c r="B14" s="133"/>
      <c r="C14" s="999"/>
      <c r="D14" s="999"/>
      <c r="E14" s="1003"/>
      <c r="F14" s="1003"/>
      <c r="G14" s="1003"/>
      <c r="H14" s="134"/>
      <c r="I14" s="1002"/>
      <c r="J14" s="119"/>
    </row>
    <row r="15" spans="1:13" s="106" customFormat="1" ht="15" x14ac:dyDescent="0.25">
      <c r="A15" s="125">
        <v>7.04</v>
      </c>
      <c r="B15" s="104" t="s">
        <v>1308</v>
      </c>
      <c r="C15" s="999"/>
      <c r="D15" s="999"/>
      <c r="E15" s="1003"/>
      <c r="F15" s="1003"/>
      <c r="I15" s="1003"/>
      <c r="J15" s="134"/>
      <c r="L15" s="126"/>
    </row>
    <row r="16" spans="1:13" s="102" customFormat="1" ht="12" customHeight="1" x14ac:dyDescent="0.25">
      <c r="A16" s="1000"/>
      <c r="B16" s="819" t="s">
        <v>881</v>
      </c>
      <c r="C16" s="1005"/>
      <c r="D16" s="1005"/>
    </row>
    <row r="17" spans="1:12" s="106" customFormat="1" ht="12" customHeight="1" x14ac:dyDescent="0.25">
      <c r="A17" s="1001"/>
      <c r="C17" s="999"/>
      <c r="D17" s="905" t="s">
        <v>289</v>
      </c>
      <c r="E17" s="905" t="s">
        <v>1306</v>
      </c>
      <c r="F17" s="1343" t="s">
        <v>778</v>
      </c>
      <c r="G17" s="1343"/>
      <c r="H17" s="905" t="s">
        <v>778</v>
      </c>
      <c r="I17" s="905" t="s">
        <v>879</v>
      </c>
      <c r="J17" s="905" t="s">
        <v>292</v>
      </c>
      <c r="K17" s="101"/>
      <c r="L17" s="123"/>
    </row>
    <row r="18" spans="1:12" s="106" customFormat="1" ht="12" customHeight="1" x14ac:dyDescent="0.25">
      <c r="A18" s="1001"/>
      <c r="B18" s="117" t="s">
        <v>736</v>
      </c>
      <c r="C18" s="126"/>
      <c r="D18" s="905" t="s">
        <v>293</v>
      </c>
      <c r="E18" s="905" t="s">
        <v>1307</v>
      </c>
      <c r="F18" s="1374" t="s">
        <v>772</v>
      </c>
      <c r="G18" s="1374"/>
      <c r="H18" s="905" t="s">
        <v>294</v>
      </c>
      <c r="I18" s="905" t="s">
        <v>295</v>
      </c>
      <c r="J18" s="905" t="s">
        <v>296</v>
      </c>
      <c r="L18" s="105"/>
    </row>
    <row r="19" spans="1:12" s="106" customFormat="1" ht="12" customHeight="1" x14ac:dyDescent="0.25">
      <c r="A19" s="1001"/>
      <c r="B19" s="139" t="s">
        <v>297</v>
      </c>
      <c r="C19" s="126"/>
      <c r="D19" s="109"/>
      <c r="E19" s="109"/>
      <c r="F19" s="1367"/>
      <c r="G19" s="1368"/>
      <c r="H19" s="911"/>
      <c r="I19" s="112"/>
      <c r="J19" s="109"/>
      <c r="L19" s="118">
        <v>0</v>
      </c>
    </row>
    <row r="20" spans="1:12" s="106" customFormat="1" ht="12" customHeight="1" x14ac:dyDescent="0.25">
      <c r="A20" s="1001"/>
      <c r="B20" s="139" t="s">
        <v>882</v>
      </c>
      <c r="C20" s="128"/>
      <c r="D20" s="999"/>
      <c r="E20" s="1003"/>
      <c r="F20" s="1003"/>
      <c r="G20" s="1003"/>
      <c r="H20" s="131"/>
      <c r="I20" s="1002"/>
      <c r="J20" s="105"/>
    </row>
    <row r="21" spans="1:12" s="106" customFormat="1" ht="12" customHeight="1" x14ac:dyDescent="0.25">
      <c r="A21" s="1001"/>
      <c r="B21" s="819"/>
      <c r="C21" s="999"/>
      <c r="D21" s="999"/>
      <c r="E21" s="1003"/>
      <c r="F21" s="1003"/>
      <c r="G21" s="1003"/>
      <c r="H21" s="131"/>
      <c r="I21" s="1002"/>
      <c r="J21" s="105"/>
    </row>
    <row r="22" spans="1:12" s="106" customFormat="1" ht="12" customHeight="1" x14ac:dyDescent="0.25">
      <c r="A22" s="1001"/>
      <c r="B22" s="133"/>
      <c r="C22" s="999"/>
      <c r="D22" s="999"/>
      <c r="E22" s="1003"/>
      <c r="F22" s="1003"/>
      <c r="G22" s="1003"/>
      <c r="H22" s="134"/>
      <c r="I22" s="1002"/>
      <c r="J22" s="119"/>
    </row>
    <row r="23" spans="1:12" s="106" customFormat="1" ht="15" x14ac:dyDescent="0.25">
      <c r="A23" s="125">
        <v>7.06</v>
      </c>
      <c r="B23" s="104" t="s">
        <v>1712</v>
      </c>
      <c r="C23" s="999"/>
      <c r="D23" s="999"/>
      <c r="E23" s="1003"/>
      <c r="F23" s="1003"/>
      <c r="I23" s="1003"/>
      <c r="J23" s="134"/>
      <c r="L23" s="126"/>
    </row>
    <row r="24" spans="1:12" s="102" customFormat="1" ht="12" customHeight="1" x14ac:dyDescent="0.25">
      <c r="A24" s="1000"/>
      <c r="B24" s="819" t="s">
        <v>881</v>
      </c>
      <c r="C24" s="1005"/>
      <c r="D24" s="1005"/>
    </row>
    <row r="25" spans="1:12" s="106" customFormat="1" ht="12" customHeight="1" x14ac:dyDescent="0.25">
      <c r="A25" s="1001"/>
      <c r="C25" s="999"/>
      <c r="D25" s="905" t="s">
        <v>289</v>
      </c>
      <c r="E25" s="905" t="s">
        <v>1306</v>
      </c>
      <c r="F25" s="1343" t="s">
        <v>778</v>
      </c>
      <c r="G25" s="1343"/>
      <c r="H25" s="905" t="s">
        <v>778</v>
      </c>
      <c r="I25" s="905" t="s">
        <v>879</v>
      </c>
      <c r="J25" s="905" t="s">
        <v>292</v>
      </c>
      <c r="K25" s="101"/>
      <c r="L25" s="123"/>
    </row>
    <row r="26" spans="1:12" s="106" customFormat="1" ht="12" customHeight="1" x14ac:dyDescent="0.25">
      <c r="A26" s="1001"/>
      <c r="B26" s="117" t="s">
        <v>736</v>
      </c>
      <c r="C26" s="126"/>
      <c r="D26" s="905" t="s">
        <v>293</v>
      </c>
      <c r="E26" s="905" t="s">
        <v>1307</v>
      </c>
      <c r="F26" s="1374" t="s">
        <v>772</v>
      </c>
      <c r="G26" s="1374"/>
      <c r="H26" s="905" t="s">
        <v>294</v>
      </c>
      <c r="I26" s="905" t="s">
        <v>295</v>
      </c>
      <c r="J26" s="905" t="s">
        <v>296</v>
      </c>
      <c r="L26" s="105"/>
    </row>
    <row r="27" spans="1:12" s="106" customFormat="1" ht="12" customHeight="1" x14ac:dyDescent="0.25">
      <c r="A27" s="1001"/>
      <c r="B27" s="139" t="s">
        <v>297</v>
      </c>
      <c r="C27" s="126"/>
      <c r="D27" s="109"/>
      <c r="E27" s="109"/>
      <c r="F27" s="1367"/>
      <c r="G27" s="1368"/>
      <c r="H27" s="911"/>
      <c r="I27" s="112"/>
      <c r="J27" s="109"/>
      <c r="L27" s="118">
        <v>0</v>
      </c>
    </row>
    <row r="28" spans="1:12" s="106" customFormat="1" ht="12" customHeight="1" x14ac:dyDescent="0.25">
      <c r="A28" s="1001"/>
      <c r="B28" s="139" t="s">
        <v>882</v>
      </c>
      <c r="C28" s="128"/>
      <c r="D28" s="999"/>
      <c r="E28" s="1003"/>
      <c r="F28" s="1003"/>
      <c r="G28" s="1003"/>
      <c r="H28" s="131"/>
      <c r="I28" s="1002"/>
      <c r="J28" s="105"/>
    </row>
    <row r="29" spans="1:12" s="106" customFormat="1" ht="12" customHeight="1" x14ac:dyDescent="0.25">
      <c r="A29" s="1001"/>
      <c r="B29" s="139"/>
      <c r="C29" s="128"/>
      <c r="D29" s="999"/>
      <c r="E29" s="1003"/>
      <c r="F29" s="1003"/>
      <c r="G29" s="1003"/>
      <c r="H29" s="131"/>
      <c r="I29" s="1002"/>
      <c r="J29" s="105"/>
    </row>
    <row r="30" spans="1:12" s="106" customFormat="1" ht="12" customHeight="1" x14ac:dyDescent="0.25">
      <c r="A30" s="1001"/>
      <c r="B30" s="133"/>
      <c r="C30" s="999"/>
      <c r="D30" s="999"/>
      <c r="E30" s="1003"/>
      <c r="F30" s="1003"/>
      <c r="G30" s="1003"/>
      <c r="H30" s="134"/>
      <c r="I30" s="1002"/>
      <c r="J30" s="119"/>
    </row>
    <row r="31" spans="1:12" s="106" customFormat="1" ht="15" x14ac:dyDescent="0.25">
      <c r="A31" s="125">
        <v>7.0650000000000004</v>
      </c>
      <c r="B31" s="104" t="s">
        <v>1309</v>
      </c>
      <c r="C31" s="999"/>
      <c r="D31" s="999"/>
      <c r="E31" s="1003"/>
      <c r="F31" s="1003"/>
      <c r="I31" s="1003"/>
      <c r="J31" s="134"/>
      <c r="L31" s="126"/>
    </row>
    <row r="32" spans="1:12" s="102" customFormat="1" ht="12" customHeight="1" x14ac:dyDescent="0.25">
      <c r="A32" s="1000"/>
      <c r="B32" s="819" t="s">
        <v>881</v>
      </c>
      <c r="C32" s="1005"/>
      <c r="D32" s="1005"/>
    </row>
    <row r="33" spans="1:12" s="106" customFormat="1" ht="12" customHeight="1" x14ac:dyDescent="0.25">
      <c r="A33" s="1001"/>
      <c r="C33" s="999"/>
      <c r="D33" s="905" t="s">
        <v>289</v>
      </c>
      <c r="E33" s="905" t="s">
        <v>1306</v>
      </c>
      <c r="F33" s="1343" t="s">
        <v>778</v>
      </c>
      <c r="G33" s="1343"/>
      <c r="H33" s="905" t="s">
        <v>778</v>
      </c>
      <c r="I33" s="905" t="s">
        <v>879</v>
      </c>
      <c r="J33" s="905" t="s">
        <v>292</v>
      </c>
      <c r="K33" s="101"/>
      <c r="L33" s="123"/>
    </row>
    <row r="34" spans="1:12" s="106" customFormat="1" ht="12" customHeight="1" x14ac:dyDescent="0.25">
      <c r="A34" s="1001"/>
      <c r="B34" s="117" t="s">
        <v>736</v>
      </c>
      <c r="C34" s="126"/>
      <c r="D34" s="905" t="s">
        <v>293</v>
      </c>
      <c r="E34" s="905" t="s">
        <v>1307</v>
      </c>
      <c r="F34" s="1374" t="s">
        <v>772</v>
      </c>
      <c r="G34" s="1374"/>
      <c r="H34" s="905" t="s">
        <v>294</v>
      </c>
      <c r="I34" s="905" t="s">
        <v>295</v>
      </c>
      <c r="J34" s="905" t="s">
        <v>296</v>
      </c>
      <c r="L34" s="105"/>
    </row>
    <row r="35" spans="1:12" s="106" customFormat="1" ht="12" customHeight="1" x14ac:dyDescent="0.25">
      <c r="A35" s="1001"/>
      <c r="B35" s="139" t="s">
        <v>297</v>
      </c>
      <c r="C35" s="126"/>
      <c r="D35" s="109"/>
      <c r="E35" s="109"/>
      <c r="F35" s="1367"/>
      <c r="G35" s="1368"/>
      <c r="H35" s="911"/>
      <c r="I35" s="112"/>
      <c r="J35" s="109"/>
      <c r="L35" s="118">
        <v>0</v>
      </c>
    </row>
    <row r="36" spans="1:12" s="106" customFormat="1" ht="12" customHeight="1" x14ac:dyDescent="0.25">
      <c r="A36" s="1001"/>
      <c r="B36" s="139" t="s">
        <v>882</v>
      </c>
      <c r="C36" s="128"/>
      <c r="D36" s="999"/>
      <c r="E36" s="1003"/>
      <c r="F36" s="1003"/>
      <c r="G36" s="1003"/>
      <c r="H36" s="131"/>
      <c r="I36" s="1002"/>
      <c r="J36" s="105"/>
    </row>
    <row r="37" spans="1:12" s="106" customFormat="1" ht="12" customHeight="1" x14ac:dyDescent="0.25">
      <c r="A37" s="1001"/>
      <c r="B37" s="139"/>
      <c r="C37" s="128"/>
      <c r="D37" s="999"/>
      <c r="E37" s="1003"/>
      <c r="F37" s="1003"/>
      <c r="G37" s="1003"/>
      <c r="H37" s="131"/>
      <c r="I37" s="1002"/>
      <c r="J37" s="105"/>
    </row>
    <row r="38" spans="1:12" s="106" customFormat="1" ht="12" customHeight="1" x14ac:dyDescent="0.25">
      <c r="A38" s="1001"/>
      <c r="B38" s="133"/>
      <c r="C38" s="999"/>
      <c r="D38" s="999"/>
      <c r="E38" s="1003"/>
      <c r="F38" s="1003"/>
      <c r="G38" s="1003"/>
      <c r="H38" s="134"/>
      <c r="I38" s="1002"/>
      <c r="J38" s="119"/>
    </row>
    <row r="39" spans="1:12" s="106" customFormat="1" ht="15" x14ac:dyDescent="0.25">
      <c r="A39" s="125">
        <v>7.0810000000000004</v>
      </c>
      <c r="B39" s="104" t="s">
        <v>1310</v>
      </c>
      <c r="C39" s="999"/>
      <c r="D39" s="999"/>
      <c r="E39" s="1003"/>
      <c r="F39" s="1003"/>
      <c r="G39" s="1003"/>
      <c r="H39" s="134"/>
      <c r="I39" s="1002"/>
      <c r="J39" s="120"/>
    </row>
    <row r="40" spans="1:12" s="102" customFormat="1" ht="12" customHeight="1" x14ac:dyDescent="0.25">
      <c r="A40" s="1000"/>
      <c r="B40" s="819" t="s">
        <v>883</v>
      </c>
      <c r="C40" s="1005"/>
      <c r="D40" s="1005"/>
      <c r="E40" s="905"/>
      <c r="F40" s="905"/>
      <c r="G40" s="1003"/>
      <c r="H40" s="134"/>
      <c r="I40" s="1006"/>
      <c r="J40" s="123"/>
      <c r="K40" s="101"/>
    </row>
    <row r="41" spans="1:12" s="106" customFormat="1" ht="12" customHeight="1" x14ac:dyDescent="0.25">
      <c r="A41" s="1001"/>
      <c r="E41" s="905" t="s">
        <v>289</v>
      </c>
      <c r="F41" s="905" t="s">
        <v>758</v>
      </c>
      <c r="G41" s="905" t="s">
        <v>759</v>
      </c>
      <c r="H41" s="905" t="s">
        <v>290</v>
      </c>
      <c r="I41" s="905" t="s">
        <v>743</v>
      </c>
      <c r="J41" s="905" t="s">
        <v>292</v>
      </c>
      <c r="K41" s="1006"/>
      <c r="L41" s="105"/>
    </row>
    <row r="42" spans="1:12" s="106" customFormat="1" ht="12" customHeight="1" x14ac:dyDescent="0.25">
      <c r="A42" s="1001"/>
      <c r="E42" s="905" t="s">
        <v>293</v>
      </c>
      <c r="F42" s="905" t="s">
        <v>760</v>
      </c>
      <c r="G42" s="905" t="s">
        <v>761</v>
      </c>
      <c r="H42" s="905" t="s">
        <v>294</v>
      </c>
      <c r="I42" s="905" t="s">
        <v>746</v>
      </c>
      <c r="J42" s="905" t="s">
        <v>296</v>
      </c>
      <c r="K42" s="1002"/>
      <c r="L42" s="102"/>
    </row>
    <row r="43" spans="1:12" s="106" customFormat="1" ht="12" customHeight="1" x14ac:dyDescent="0.25">
      <c r="A43" s="1001"/>
      <c r="E43" s="109"/>
      <c r="F43" s="111"/>
      <c r="G43" s="110"/>
      <c r="H43" s="111"/>
      <c r="I43" s="112"/>
      <c r="J43" s="109"/>
      <c r="K43" s="1002"/>
      <c r="L43" s="118">
        <f>(F43*G43)+(F44*G44)+(F45*G45)+(F46*G46)+(F47*G47)+(F48*G48)</f>
        <v>0</v>
      </c>
    </row>
    <row r="44" spans="1:12" s="106" customFormat="1" ht="12" customHeight="1" x14ac:dyDescent="0.25">
      <c r="A44" s="1001"/>
      <c r="E44" s="109"/>
      <c r="F44" s="111"/>
      <c r="G44" s="110"/>
      <c r="H44" s="111"/>
      <c r="I44" s="112"/>
      <c r="J44" s="109"/>
      <c r="K44" s="1002"/>
      <c r="L44" s="120"/>
    </row>
    <row r="45" spans="1:12" s="106" customFormat="1" ht="12" customHeight="1" x14ac:dyDescent="0.25">
      <c r="A45" s="1001"/>
      <c r="E45" s="109"/>
      <c r="F45" s="111"/>
      <c r="G45" s="110"/>
      <c r="H45" s="111"/>
      <c r="I45" s="112"/>
      <c r="J45" s="109"/>
      <c r="K45" s="1002"/>
      <c r="L45" s="120"/>
    </row>
    <row r="46" spans="1:12" s="106" customFormat="1" ht="12" customHeight="1" x14ac:dyDescent="0.25">
      <c r="A46" s="1001"/>
      <c r="E46" s="109"/>
      <c r="F46" s="111"/>
      <c r="G46" s="110"/>
      <c r="H46" s="111"/>
      <c r="I46" s="112"/>
      <c r="J46" s="109"/>
      <c r="K46" s="1002"/>
      <c r="L46" s="120"/>
    </row>
    <row r="47" spans="1:12" s="106" customFormat="1" ht="15" x14ac:dyDescent="0.25">
      <c r="A47" s="1001"/>
      <c r="E47" s="109"/>
      <c r="F47" s="111"/>
      <c r="G47" s="110"/>
      <c r="H47" s="111"/>
      <c r="I47" s="112"/>
      <c r="J47" s="109"/>
      <c r="K47" s="1002"/>
      <c r="L47" s="120"/>
    </row>
    <row r="48" spans="1:12" s="102" customFormat="1" ht="12" customHeight="1" x14ac:dyDescent="0.25">
      <c r="A48" s="106"/>
      <c r="B48" s="117" t="s">
        <v>736</v>
      </c>
      <c r="C48" s="106"/>
      <c r="D48" s="106"/>
      <c r="E48" s="109"/>
      <c r="F48" s="111"/>
      <c r="G48" s="110"/>
      <c r="H48" s="111"/>
      <c r="I48" s="112"/>
      <c r="J48" s="109"/>
      <c r="K48" s="1002"/>
      <c r="L48" s="120"/>
    </row>
    <row r="49" spans="1:15" s="106" customFormat="1" ht="12" customHeight="1" x14ac:dyDescent="0.25">
      <c r="B49" s="139" t="s">
        <v>297</v>
      </c>
      <c r="C49" s="126"/>
      <c r="D49" s="999"/>
      <c r="E49" s="137"/>
      <c r="F49" s="113"/>
      <c r="G49" s="138"/>
      <c r="H49" s="137"/>
      <c r="I49" s="1002"/>
      <c r="J49" s="120"/>
      <c r="M49" s="108"/>
      <c r="N49" s="115"/>
      <c r="O49" s="115"/>
    </row>
    <row r="50" spans="1:15" s="106" customFormat="1" ht="12" customHeight="1" x14ac:dyDescent="0.25">
      <c r="A50" s="1001"/>
      <c r="B50" s="127" t="s">
        <v>1311</v>
      </c>
      <c r="C50" s="126"/>
      <c r="D50" s="999"/>
      <c r="E50" s="137"/>
      <c r="F50" s="113"/>
      <c r="G50" s="138"/>
      <c r="H50" s="137"/>
      <c r="I50" s="1002"/>
      <c r="J50" s="120"/>
      <c r="M50" s="108"/>
      <c r="N50" s="115"/>
      <c r="O50" s="115"/>
    </row>
    <row r="51" spans="1:15" s="106" customFormat="1" ht="12" customHeight="1" x14ac:dyDescent="0.25">
      <c r="A51" s="1001"/>
      <c r="B51" s="127" t="s">
        <v>885</v>
      </c>
      <c r="C51" s="126"/>
      <c r="D51" s="999"/>
      <c r="E51" s="137"/>
      <c r="F51" s="113"/>
      <c r="G51" s="138"/>
      <c r="H51" s="137"/>
      <c r="I51" s="1002"/>
      <c r="J51" s="120"/>
      <c r="M51" s="108"/>
      <c r="N51" s="115"/>
      <c r="O51" s="115"/>
    </row>
    <row r="52" spans="1:15" s="106" customFormat="1" ht="12" customHeight="1" x14ac:dyDescent="0.25">
      <c r="A52" s="1001"/>
      <c r="B52" s="127" t="s">
        <v>886</v>
      </c>
      <c r="C52" s="126"/>
      <c r="D52" s="999"/>
      <c r="E52" s="137"/>
      <c r="F52" s="113"/>
      <c r="G52" s="138"/>
      <c r="H52" s="137"/>
      <c r="I52" s="1002"/>
      <c r="J52" s="120"/>
      <c r="M52" s="113"/>
      <c r="N52" s="115"/>
      <c r="O52" s="115"/>
    </row>
    <row r="53" spans="1:15" s="106" customFormat="1" ht="12" customHeight="1" x14ac:dyDescent="0.25">
      <c r="A53" s="1001"/>
      <c r="B53" s="127"/>
      <c r="C53" s="130"/>
      <c r="D53" s="999"/>
      <c r="E53" s="1003"/>
      <c r="F53" s="1003"/>
      <c r="G53" s="1003"/>
      <c r="H53" s="1003"/>
      <c r="I53" s="1003"/>
      <c r="J53" s="131"/>
      <c r="K53" s="1002"/>
      <c r="L53" s="105"/>
    </row>
    <row r="54" spans="1:15" s="106" customFormat="1" ht="12" customHeight="1" x14ac:dyDescent="0.25">
      <c r="A54" s="1001"/>
      <c r="C54" s="999"/>
      <c r="D54" s="999"/>
      <c r="E54" s="1003"/>
      <c r="F54" s="1003"/>
      <c r="G54" s="1003"/>
      <c r="H54" s="1003"/>
      <c r="I54" s="1003"/>
      <c r="J54" s="134"/>
      <c r="K54" s="1002"/>
      <c r="L54" s="119"/>
      <c r="M54" s="113"/>
      <c r="N54" s="115"/>
      <c r="O54" s="115"/>
    </row>
    <row r="55" spans="1:15" s="106" customFormat="1" ht="12" customHeight="1" x14ac:dyDescent="0.25">
      <c r="A55" s="125">
        <v>7.1</v>
      </c>
      <c r="B55" s="104" t="s">
        <v>1312</v>
      </c>
      <c r="C55" s="999"/>
      <c r="D55" s="999"/>
      <c r="E55" s="1003"/>
      <c r="F55" s="1003"/>
      <c r="G55" s="1003"/>
      <c r="H55" s="1003"/>
      <c r="I55" s="1003"/>
      <c r="J55" s="134"/>
      <c r="K55" s="1002"/>
      <c r="L55" s="120"/>
    </row>
    <row r="56" spans="1:15" s="106" customFormat="1" ht="12" customHeight="1" x14ac:dyDescent="0.25">
      <c r="A56" s="1000"/>
      <c r="B56" s="819" t="s">
        <v>881</v>
      </c>
      <c r="C56" s="1005"/>
      <c r="D56" s="1005"/>
      <c r="E56" s="102"/>
      <c r="F56" s="102"/>
      <c r="G56" s="102"/>
      <c r="H56" s="102"/>
      <c r="I56" s="102"/>
      <c r="J56" s="102"/>
      <c r="K56" s="102"/>
      <c r="L56" s="102"/>
    </row>
    <row r="57" spans="1:15" s="106" customFormat="1" ht="12" customHeight="1" x14ac:dyDescent="0.25">
      <c r="A57" s="1001"/>
      <c r="C57" s="999"/>
      <c r="D57" s="905" t="s">
        <v>289</v>
      </c>
      <c r="E57" s="905" t="s">
        <v>1306</v>
      </c>
      <c r="F57" s="1343" t="s">
        <v>778</v>
      </c>
      <c r="G57" s="1343"/>
      <c r="H57" s="905" t="s">
        <v>778</v>
      </c>
      <c r="I57" s="905" t="s">
        <v>879</v>
      </c>
      <c r="J57" s="905" t="s">
        <v>292</v>
      </c>
      <c r="K57" s="101"/>
      <c r="L57" s="123"/>
    </row>
    <row r="58" spans="1:15" s="106" customFormat="1" ht="12" customHeight="1" x14ac:dyDescent="0.25">
      <c r="A58" s="1001"/>
      <c r="B58" s="117" t="s">
        <v>736</v>
      </c>
      <c r="C58" s="126"/>
      <c r="D58" s="905" t="s">
        <v>293</v>
      </c>
      <c r="E58" s="905" t="s">
        <v>1307</v>
      </c>
      <c r="F58" s="1374" t="s">
        <v>772</v>
      </c>
      <c r="G58" s="1374"/>
      <c r="H58" s="905" t="s">
        <v>294</v>
      </c>
      <c r="I58" s="905" t="s">
        <v>295</v>
      </c>
      <c r="J58" s="905" t="s">
        <v>296</v>
      </c>
      <c r="L58" s="105"/>
    </row>
    <row r="59" spans="1:15" s="106" customFormat="1" ht="12" customHeight="1" x14ac:dyDescent="0.25">
      <c r="A59" s="1001"/>
      <c r="B59" s="139" t="s">
        <v>297</v>
      </c>
      <c r="C59" s="126"/>
      <c r="D59" s="109"/>
      <c r="E59" s="109"/>
      <c r="F59" s="1367"/>
      <c r="G59" s="1368"/>
      <c r="H59" s="911"/>
      <c r="I59" s="112"/>
      <c r="J59" s="109"/>
      <c r="L59" s="118">
        <v>0</v>
      </c>
    </row>
    <row r="60" spans="1:15" s="106" customFormat="1" ht="12" customHeight="1" x14ac:dyDescent="0.25">
      <c r="A60" s="1001"/>
      <c r="B60" s="139" t="s">
        <v>882</v>
      </c>
      <c r="C60" s="128"/>
      <c r="D60" s="999"/>
      <c r="E60" s="1003"/>
      <c r="F60" s="1003"/>
      <c r="G60" s="1003"/>
      <c r="H60" s="131"/>
      <c r="I60" s="1002"/>
      <c r="J60" s="105"/>
    </row>
    <row r="61" spans="1:15" s="106" customFormat="1" ht="12" customHeight="1" x14ac:dyDescent="0.2">
      <c r="A61" s="5"/>
      <c r="B61" s="5"/>
      <c r="C61" s="5"/>
      <c r="D61" s="5"/>
      <c r="E61" s="5"/>
      <c r="F61" s="5"/>
      <c r="G61" s="5"/>
      <c r="H61" s="5"/>
      <c r="I61" s="5"/>
      <c r="J61" s="5"/>
      <c r="K61" s="5"/>
      <c r="L61" s="5"/>
    </row>
    <row r="62" spans="1:15" s="106" customFormat="1" ht="12" customHeight="1" x14ac:dyDescent="0.2">
      <c r="A62" s="5"/>
      <c r="B62" s="5"/>
      <c r="C62" s="5"/>
      <c r="D62" s="5"/>
      <c r="E62" s="5"/>
      <c r="F62" s="5"/>
      <c r="G62" s="5"/>
      <c r="H62" s="5"/>
      <c r="I62" s="5"/>
      <c r="J62" s="5"/>
      <c r="K62" s="5"/>
      <c r="L62" s="5"/>
    </row>
    <row r="63" spans="1:15" s="106" customFormat="1" x14ac:dyDescent="0.2">
      <c r="A63" s="5"/>
      <c r="B63" s="5"/>
      <c r="C63" s="5"/>
      <c r="D63" s="5"/>
      <c r="E63" s="5"/>
      <c r="F63" s="5"/>
      <c r="G63" s="5"/>
      <c r="H63" s="5"/>
      <c r="I63" s="5"/>
      <c r="J63" s="5"/>
      <c r="K63" s="5"/>
      <c r="L63" s="5"/>
    </row>
    <row r="64" spans="1:15" s="102" customFormat="1" ht="12" customHeight="1" x14ac:dyDescent="0.2">
      <c r="A64" s="5"/>
      <c r="B64" s="5"/>
      <c r="C64" s="5"/>
      <c r="D64" s="5"/>
      <c r="E64" s="5"/>
      <c r="F64" s="5"/>
      <c r="G64" s="5"/>
      <c r="H64" s="5"/>
      <c r="I64" s="5"/>
      <c r="J64" s="5"/>
      <c r="K64" s="5"/>
      <c r="L64" s="5"/>
    </row>
    <row r="65" spans="1:12" s="106" customFormat="1" ht="12" customHeight="1" x14ac:dyDescent="0.2">
      <c r="A65" s="5"/>
      <c r="B65" s="5"/>
      <c r="C65" s="5"/>
      <c r="D65" s="5"/>
      <c r="E65" s="5"/>
      <c r="F65" s="5"/>
      <c r="G65" s="5"/>
      <c r="H65" s="5"/>
      <c r="I65" s="5"/>
      <c r="J65" s="5"/>
      <c r="K65" s="5"/>
      <c r="L65" s="5"/>
    </row>
    <row r="66" spans="1:12" s="106" customFormat="1" ht="12" customHeight="1" x14ac:dyDescent="0.2">
      <c r="A66" s="5"/>
      <c r="B66" s="5"/>
      <c r="C66" s="5"/>
      <c r="D66" s="5"/>
      <c r="E66" s="5"/>
      <c r="F66" s="5"/>
      <c r="G66" s="5"/>
      <c r="H66" s="5"/>
      <c r="I66" s="5"/>
      <c r="J66" s="5"/>
      <c r="K66" s="5"/>
      <c r="L66" s="5"/>
    </row>
    <row r="67" spans="1:12" s="106" customFormat="1" ht="12" customHeight="1" x14ac:dyDescent="0.2">
      <c r="A67" s="5"/>
      <c r="B67" s="5"/>
      <c r="C67" s="5"/>
      <c r="D67" s="5"/>
      <c r="E67" s="5"/>
      <c r="F67" s="5"/>
      <c r="G67" s="5"/>
      <c r="H67" s="5"/>
      <c r="I67" s="5"/>
      <c r="J67" s="5"/>
      <c r="K67" s="5"/>
      <c r="L67" s="5"/>
    </row>
    <row r="68" spans="1:12" s="106" customFormat="1" ht="12" customHeight="1" x14ac:dyDescent="0.2">
      <c r="A68" s="5"/>
      <c r="B68" s="5"/>
      <c r="C68" s="5"/>
      <c r="D68" s="5"/>
      <c r="E68" s="5"/>
      <c r="F68" s="5"/>
      <c r="G68" s="5"/>
      <c r="H68" s="5"/>
      <c r="I68" s="5"/>
      <c r="J68" s="5"/>
      <c r="K68" s="5"/>
      <c r="L68" s="5"/>
    </row>
  </sheetData>
  <mergeCells count="15">
    <mergeCell ref="F11:G11"/>
    <mergeCell ref="F19:G19"/>
    <mergeCell ref="F18:G18"/>
    <mergeCell ref="F9:G9"/>
    <mergeCell ref="F10:G10"/>
    <mergeCell ref="F17:G17"/>
    <mergeCell ref="F25:G25"/>
    <mergeCell ref="F26:G26"/>
    <mergeCell ref="F59:G59"/>
    <mergeCell ref="F57:G57"/>
    <mergeCell ref="F58:G58"/>
    <mergeCell ref="F27:G27"/>
    <mergeCell ref="F34:G34"/>
    <mergeCell ref="F35:G35"/>
    <mergeCell ref="F33:G33"/>
  </mergeCells>
  <phoneticPr fontId="3" type="noConversion"/>
  <printOptions horizontalCentered="1"/>
  <pageMargins left="0.5" right="0.5" top="0.5" bottom="0.5" header="0.4" footer="0.5"/>
  <pageSetup scale="84" orientation="portrait" r:id="rId1"/>
  <headerFooter alignWithMargins="0">
    <oddFooter>&amp;L&amp;8DWM/UST - Claim 8/1/2020&amp;R&amp;8(See also 2020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21">
    <tabColor indexed="17"/>
    <pageSetUpPr fitToPage="1"/>
  </sheetPr>
  <dimension ref="A1:O69"/>
  <sheetViews>
    <sheetView view="pageBreakPreview" topLeftCell="A28" zoomScaleNormal="100" zoomScaleSheetLayoutView="100" workbookViewId="0">
      <selection activeCell="O53" sqref="O53"/>
    </sheetView>
  </sheetViews>
  <sheetFormatPr defaultRowHeight="12.75" x14ac:dyDescent="0.2"/>
  <cols>
    <col min="1" max="1" width="6.28515625" style="5" customWidth="1"/>
    <col min="2" max="2" width="10" style="5" customWidth="1"/>
    <col min="3" max="3" width="11" style="5" customWidth="1"/>
    <col min="4" max="4" width="10.5703125" style="5" customWidth="1"/>
    <col min="5" max="5" width="12.7109375" style="5" customWidth="1"/>
    <col min="6" max="6" width="11" style="5" customWidth="1"/>
    <col min="7" max="7" width="7.42578125" style="5" customWidth="1"/>
    <col min="8" max="8" width="10.14062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97" t="s">
        <v>1313</v>
      </c>
      <c r="B1" s="121"/>
      <c r="C1" s="121"/>
      <c r="D1" s="121"/>
      <c r="E1" s="121"/>
      <c r="F1" s="121"/>
      <c r="G1" s="121"/>
      <c r="H1" s="121"/>
      <c r="I1" s="121"/>
      <c r="J1" s="121"/>
      <c r="K1"/>
      <c r="L1"/>
    </row>
    <row r="2" spans="1:15" ht="8.2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7.5" customHeight="1" x14ac:dyDescent="0.2">
      <c r="K5"/>
      <c r="L5"/>
    </row>
    <row r="6" spans="1:15" ht="19.5" customHeight="1" x14ac:dyDescent="0.2">
      <c r="A6" s="143" t="s">
        <v>1304</v>
      </c>
      <c r="K6"/>
      <c r="L6" s="144" t="s">
        <v>285</v>
      </c>
    </row>
    <row r="7" spans="1:15" s="106" customFormat="1" ht="15" x14ac:dyDescent="0.25">
      <c r="A7" s="125">
        <v>7.1210000000000004</v>
      </c>
      <c r="B7" s="104" t="s">
        <v>1314</v>
      </c>
      <c r="C7" s="999"/>
      <c r="D7" s="999"/>
      <c r="E7" s="1003"/>
      <c r="F7" s="1003"/>
      <c r="G7" s="1003"/>
      <c r="H7" s="134"/>
      <c r="I7" s="1002"/>
      <c r="J7" s="120"/>
      <c r="L7" s="144" t="s">
        <v>287</v>
      </c>
    </row>
    <row r="8" spans="1:15" s="102" customFormat="1" ht="12.75" customHeight="1" x14ac:dyDescent="0.25">
      <c r="A8" s="1000"/>
      <c r="B8" s="819" t="s">
        <v>883</v>
      </c>
      <c r="C8" s="1005"/>
      <c r="D8" s="1005"/>
      <c r="E8" s="905"/>
      <c r="F8" s="905"/>
      <c r="G8" s="1343" t="s">
        <v>741</v>
      </c>
      <c r="H8" s="1343"/>
      <c r="I8" s="1006"/>
      <c r="J8" s="123"/>
      <c r="K8" s="101"/>
    </row>
    <row r="9" spans="1:15" s="106" customFormat="1" ht="12" customHeight="1" x14ac:dyDescent="0.25">
      <c r="A9" s="1001"/>
      <c r="C9" s="905" t="s">
        <v>289</v>
      </c>
      <c r="D9" s="905" t="s">
        <v>758</v>
      </c>
      <c r="E9" s="905" t="s">
        <v>759</v>
      </c>
      <c r="F9" s="905" t="s">
        <v>290</v>
      </c>
      <c r="G9" s="905" t="s">
        <v>285</v>
      </c>
      <c r="H9" s="905" t="s">
        <v>289</v>
      </c>
      <c r="I9" s="905" t="s">
        <v>743</v>
      </c>
      <c r="J9" s="905" t="s">
        <v>292</v>
      </c>
      <c r="K9" s="1006"/>
      <c r="L9" s="105"/>
      <c r="M9" s="108"/>
      <c r="N9" s="115"/>
      <c r="O9" s="115"/>
    </row>
    <row r="10" spans="1:15" s="106" customFormat="1" ht="12" customHeight="1" x14ac:dyDescent="0.25">
      <c r="A10" s="1001"/>
      <c r="C10" s="905" t="s">
        <v>293</v>
      </c>
      <c r="D10" s="905" t="s">
        <v>760</v>
      </c>
      <c r="E10" s="905" t="s">
        <v>761</v>
      </c>
      <c r="F10" s="905" t="s">
        <v>294</v>
      </c>
      <c r="G10" s="1346" t="s">
        <v>745</v>
      </c>
      <c r="H10" s="1346"/>
      <c r="I10" s="905" t="s">
        <v>746</v>
      </c>
      <c r="J10" s="905" t="s">
        <v>296</v>
      </c>
      <c r="K10" s="1002"/>
      <c r="L10" s="102"/>
      <c r="M10" s="108"/>
      <c r="N10" s="115"/>
      <c r="O10" s="115"/>
    </row>
    <row r="11" spans="1:15" s="106" customFormat="1" ht="12" customHeight="1" x14ac:dyDescent="0.25">
      <c r="A11" s="1001"/>
      <c r="B11" s="233"/>
      <c r="C11" s="109"/>
      <c r="D11" s="111"/>
      <c r="E11" s="110"/>
      <c r="F11" s="111"/>
      <c r="G11" s="141"/>
      <c r="H11" s="109"/>
      <c r="I11" s="112"/>
      <c r="J11" s="109"/>
      <c r="K11" s="1002"/>
      <c r="L11" s="118">
        <f>(D11*E11)+(D12*E12)+(D13*E13)</f>
        <v>0</v>
      </c>
      <c r="M11" s="108"/>
      <c r="N11" s="115"/>
      <c r="O11" s="115"/>
    </row>
    <row r="12" spans="1:15" s="106" customFormat="1" ht="12" customHeight="1" x14ac:dyDescent="0.25">
      <c r="A12" s="1001"/>
      <c r="B12" s="233"/>
      <c r="C12" s="109"/>
      <c r="D12" s="111"/>
      <c r="E12" s="110"/>
      <c r="F12" s="111"/>
      <c r="G12" s="141"/>
      <c r="H12" s="109"/>
      <c r="I12" s="112"/>
      <c r="J12" s="109"/>
      <c r="K12" s="1002"/>
      <c r="L12" s="120"/>
    </row>
    <row r="13" spans="1:15" s="106" customFormat="1" ht="12" customHeight="1" x14ac:dyDescent="0.25">
      <c r="B13" s="117" t="s">
        <v>736</v>
      </c>
      <c r="C13" s="109"/>
      <c r="D13" s="111"/>
      <c r="E13" s="110"/>
      <c r="F13" s="111"/>
      <c r="G13" s="141"/>
      <c r="H13" s="109"/>
      <c r="I13" s="112"/>
      <c r="J13" s="109"/>
      <c r="K13" s="1002"/>
      <c r="L13" s="120"/>
    </row>
    <row r="14" spans="1:15" s="106" customFormat="1" ht="12" customHeight="1" x14ac:dyDescent="0.25">
      <c r="B14" s="139" t="s">
        <v>297</v>
      </c>
      <c r="C14" s="126"/>
      <c r="D14" s="999"/>
      <c r="E14" s="137"/>
      <c r="F14" s="113"/>
      <c r="G14" s="138"/>
      <c r="H14" s="137"/>
      <c r="I14" s="1002"/>
      <c r="J14" s="120"/>
    </row>
    <row r="15" spans="1:15" s="106" customFormat="1" ht="12" customHeight="1" x14ac:dyDescent="0.25">
      <c r="A15" s="1001"/>
      <c r="B15" s="127" t="s">
        <v>1311</v>
      </c>
      <c r="C15" s="126"/>
      <c r="D15" s="999"/>
      <c r="E15" s="137"/>
      <c r="F15" s="113"/>
      <c r="G15" s="138"/>
      <c r="H15" s="137"/>
      <c r="I15" s="1002"/>
      <c r="J15" s="120"/>
    </row>
    <row r="16" spans="1:15" s="106" customFormat="1" ht="12" customHeight="1" x14ac:dyDescent="0.25">
      <c r="A16" s="1001"/>
      <c r="B16" s="127" t="s">
        <v>885</v>
      </c>
      <c r="C16" s="126"/>
      <c r="D16" s="999"/>
      <c r="E16" s="137"/>
      <c r="F16" s="113"/>
      <c r="G16" s="138"/>
      <c r="H16" s="137"/>
      <c r="I16" s="1002"/>
      <c r="J16" s="120"/>
    </row>
    <row r="17" spans="1:15" s="106" customFormat="1" ht="12" customHeight="1" x14ac:dyDescent="0.25">
      <c r="A17" s="1001"/>
      <c r="B17" s="127" t="s">
        <v>886</v>
      </c>
      <c r="C17" s="126"/>
      <c r="D17" s="999"/>
      <c r="E17" s="137"/>
      <c r="F17" s="113"/>
      <c r="G17" s="138"/>
      <c r="H17" s="137"/>
      <c r="I17" s="1002"/>
      <c r="J17" s="120"/>
    </row>
    <row r="18" spans="1:15" s="106" customFormat="1" ht="12" customHeight="1" x14ac:dyDescent="0.25">
      <c r="A18" s="1001"/>
      <c r="B18" s="127"/>
      <c r="C18" s="130"/>
      <c r="D18" s="999"/>
      <c r="E18" s="1003"/>
      <c r="F18" s="1003"/>
      <c r="G18" s="1003"/>
      <c r="H18" s="1003"/>
      <c r="I18" s="1003"/>
      <c r="J18" s="131"/>
      <c r="K18" s="1002"/>
      <c r="L18" s="105"/>
    </row>
    <row r="19" spans="1:15" s="106" customFormat="1" ht="12" customHeight="1" x14ac:dyDescent="0.25">
      <c r="A19" s="1001"/>
      <c r="C19" s="999"/>
      <c r="D19" s="999"/>
      <c r="E19" s="1003"/>
      <c r="F19" s="1003"/>
      <c r="G19" s="1003"/>
      <c r="H19" s="1003"/>
      <c r="I19" s="1003"/>
      <c r="J19" s="134"/>
      <c r="K19" s="1002"/>
      <c r="L19" s="119"/>
    </row>
    <row r="20" spans="1:15" s="106" customFormat="1" ht="15" x14ac:dyDescent="0.25">
      <c r="A20" s="125">
        <v>7.14</v>
      </c>
      <c r="B20" s="104" t="s">
        <v>1315</v>
      </c>
      <c r="C20" s="999"/>
      <c r="D20" s="999"/>
      <c r="E20" s="1003"/>
      <c r="F20" s="1003"/>
      <c r="G20" s="1003"/>
      <c r="H20" s="1003"/>
      <c r="I20" s="1003"/>
      <c r="J20" s="134"/>
      <c r="K20" s="1002"/>
      <c r="L20" s="120"/>
    </row>
    <row r="21" spans="1:15" s="102" customFormat="1" ht="12" customHeight="1" x14ac:dyDescent="0.25">
      <c r="A21" s="1000"/>
      <c r="B21" s="819" t="s">
        <v>881</v>
      </c>
      <c r="C21" s="1005"/>
      <c r="D21" s="1005"/>
      <c r="E21" s="905" t="s">
        <v>289</v>
      </c>
      <c r="F21" s="1343" t="s">
        <v>770</v>
      </c>
      <c r="G21" s="1343"/>
      <c r="H21" s="905" t="s">
        <v>771</v>
      </c>
      <c r="I21" s="905" t="s">
        <v>879</v>
      </c>
      <c r="J21" s="905" t="s">
        <v>292</v>
      </c>
      <c r="K21" s="101"/>
      <c r="L21" s="123"/>
    </row>
    <row r="22" spans="1:15" s="106" customFormat="1" ht="12" customHeight="1" x14ac:dyDescent="0.25">
      <c r="A22" s="1001"/>
      <c r="B22" s="117" t="s">
        <v>736</v>
      </c>
      <c r="C22" s="999"/>
      <c r="D22" s="999"/>
      <c r="E22" s="905" t="s">
        <v>293</v>
      </c>
      <c r="F22" s="1343" t="s">
        <v>772</v>
      </c>
      <c r="G22" s="1343"/>
      <c r="H22" s="905" t="s">
        <v>294</v>
      </c>
      <c r="I22" s="905" t="s">
        <v>295</v>
      </c>
      <c r="J22" s="905" t="s">
        <v>296</v>
      </c>
      <c r="L22" s="105"/>
    </row>
    <row r="23" spans="1:15" s="106" customFormat="1" ht="12" customHeight="1" x14ac:dyDescent="0.25">
      <c r="A23" s="1001"/>
      <c r="B23" s="139" t="s">
        <v>297</v>
      </c>
      <c r="C23" s="126"/>
      <c r="D23" s="999"/>
      <c r="E23" s="109"/>
      <c r="F23" s="1367"/>
      <c r="G23" s="1368"/>
      <c r="H23" s="911"/>
      <c r="I23" s="112"/>
      <c r="J23" s="109"/>
      <c r="L23" s="118">
        <v>0</v>
      </c>
    </row>
    <row r="24" spans="1:15" s="106" customFormat="1" ht="12" customHeight="1" x14ac:dyDescent="0.25">
      <c r="A24" s="1001"/>
      <c r="B24" s="139" t="s">
        <v>882</v>
      </c>
      <c r="C24" s="128"/>
      <c r="D24" s="999"/>
      <c r="E24" s="1003"/>
      <c r="F24" s="1003"/>
      <c r="G24" s="1003"/>
      <c r="H24" s="131"/>
      <c r="I24" s="1002"/>
      <c r="J24" s="105"/>
    </row>
    <row r="25" spans="1:15" s="106" customFormat="1" ht="12" customHeight="1" x14ac:dyDescent="0.25">
      <c r="A25" s="1001"/>
      <c r="C25" s="128"/>
      <c r="D25" s="999"/>
      <c r="E25" s="1003"/>
      <c r="F25" s="1003"/>
      <c r="G25" s="1003"/>
      <c r="H25" s="1003"/>
      <c r="I25" s="1003"/>
      <c r="J25" s="131"/>
      <c r="K25" s="1002"/>
      <c r="L25" s="105"/>
    </row>
    <row r="26" spans="1:15" s="106" customFormat="1" ht="12" customHeight="1" x14ac:dyDescent="0.25">
      <c r="A26" s="1001"/>
      <c r="B26" s="132"/>
      <c r="C26" s="130"/>
      <c r="D26" s="999"/>
      <c r="E26" s="1003"/>
      <c r="F26" s="1003"/>
      <c r="G26" s="1003"/>
      <c r="H26" s="1003"/>
      <c r="I26" s="1003"/>
      <c r="J26" s="131"/>
      <c r="K26" s="1002"/>
      <c r="L26" s="105"/>
    </row>
    <row r="27" spans="1:15" s="106" customFormat="1" ht="15" x14ac:dyDescent="0.25">
      <c r="A27" s="125">
        <v>7.1609999999999996</v>
      </c>
      <c r="B27" s="104" t="s">
        <v>1316</v>
      </c>
      <c r="C27" s="999"/>
      <c r="D27" s="999"/>
      <c r="E27" s="1003"/>
      <c r="F27" s="1003"/>
      <c r="G27" s="1003"/>
      <c r="H27" s="134"/>
      <c r="I27" s="1002"/>
      <c r="J27" s="120"/>
    </row>
    <row r="28" spans="1:15" s="102" customFormat="1" ht="12" customHeight="1" x14ac:dyDescent="0.25">
      <c r="A28" s="1000"/>
      <c r="B28" s="819" t="s">
        <v>883</v>
      </c>
      <c r="C28" s="1005"/>
      <c r="D28" s="1005"/>
      <c r="E28" s="905"/>
      <c r="F28" s="905"/>
      <c r="G28" s="1343" t="s">
        <v>741</v>
      </c>
      <c r="H28" s="1343"/>
      <c r="I28" s="1006"/>
      <c r="J28" s="123"/>
      <c r="K28" s="101"/>
    </row>
    <row r="29" spans="1:15" s="106" customFormat="1" ht="12" customHeight="1" x14ac:dyDescent="0.25">
      <c r="A29" s="1001"/>
      <c r="C29" s="905" t="s">
        <v>289</v>
      </c>
      <c r="D29" s="905" t="s">
        <v>758</v>
      </c>
      <c r="E29" s="905" t="s">
        <v>759</v>
      </c>
      <c r="F29" s="905" t="s">
        <v>290</v>
      </c>
      <c r="G29" s="905" t="s">
        <v>285</v>
      </c>
      <c r="H29" s="905" t="s">
        <v>289</v>
      </c>
      <c r="I29" s="905" t="s">
        <v>743</v>
      </c>
      <c r="J29" s="905" t="s">
        <v>292</v>
      </c>
      <c r="K29" s="1006"/>
      <c r="L29" s="105"/>
      <c r="M29" s="108"/>
      <c r="N29" s="115"/>
      <c r="O29" s="115"/>
    </row>
    <row r="30" spans="1:15" s="106" customFormat="1" ht="12" customHeight="1" x14ac:dyDescent="0.25">
      <c r="A30" s="1001"/>
      <c r="C30" s="905" t="s">
        <v>293</v>
      </c>
      <c r="D30" s="905" t="s">
        <v>760</v>
      </c>
      <c r="E30" s="905" t="s">
        <v>761</v>
      </c>
      <c r="F30" s="905" t="s">
        <v>294</v>
      </c>
      <c r="G30" s="1346" t="s">
        <v>745</v>
      </c>
      <c r="H30" s="1346"/>
      <c r="I30" s="905" t="s">
        <v>746</v>
      </c>
      <c r="J30" s="905" t="s">
        <v>296</v>
      </c>
      <c r="K30" s="1002"/>
      <c r="L30" s="102"/>
      <c r="M30" s="108"/>
      <c r="N30" s="115"/>
      <c r="O30" s="115"/>
    </row>
    <row r="31" spans="1:15" s="106" customFormat="1" ht="12" customHeight="1" x14ac:dyDescent="0.25">
      <c r="A31" s="1001"/>
      <c r="B31" s="233"/>
      <c r="C31" s="109"/>
      <c r="D31" s="111"/>
      <c r="E31" s="110"/>
      <c r="F31" s="111"/>
      <c r="G31" s="141"/>
      <c r="H31" s="109"/>
      <c r="I31" s="112"/>
      <c r="J31" s="109"/>
      <c r="K31" s="1002"/>
      <c r="L31" s="118">
        <f>(D31*E31)+(D32*E32)+(D33*E33)</f>
        <v>0</v>
      </c>
      <c r="M31" s="108"/>
      <c r="N31" s="115"/>
      <c r="O31" s="115"/>
    </row>
    <row r="32" spans="1:15" s="106" customFormat="1" ht="12" customHeight="1" x14ac:dyDescent="0.25">
      <c r="A32" s="1001"/>
      <c r="B32" s="233"/>
      <c r="C32" s="109"/>
      <c r="D32" s="111"/>
      <c r="E32" s="110"/>
      <c r="F32" s="111"/>
      <c r="G32" s="141"/>
      <c r="H32" s="109"/>
      <c r="I32" s="112"/>
      <c r="J32" s="109"/>
      <c r="K32" s="1002"/>
      <c r="L32" s="120"/>
    </row>
    <row r="33" spans="1:12" s="106" customFormat="1" ht="12" customHeight="1" x14ac:dyDescent="0.25">
      <c r="B33" s="117" t="s">
        <v>736</v>
      </c>
      <c r="C33" s="109"/>
      <c r="D33" s="111"/>
      <c r="E33" s="110"/>
      <c r="F33" s="111"/>
      <c r="G33" s="141"/>
      <c r="H33" s="109"/>
      <c r="I33" s="112"/>
      <c r="J33" s="109"/>
      <c r="K33" s="1002"/>
      <c r="L33" s="120"/>
    </row>
    <row r="34" spans="1:12" s="106" customFormat="1" ht="12" customHeight="1" x14ac:dyDescent="0.25">
      <c r="B34" s="139" t="s">
        <v>297</v>
      </c>
      <c r="C34" s="126"/>
      <c r="D34" s="999"/>
      <c r="E34" s="137"/>
      <c r="F34" s="113"/>
      <c r="G34" s="138"/>
      <c r="H34" s="137"/>
      <c r="I34" s="1002"/>
      <c r="J34" s="120"/>
    </row>
    <row r="35" spans="1:12" s="106" customFormat="1" ht="12" customHeight="1" x14ac:dyDescent="0.25">
      <c r="A35" s="1001"/>
      <c r="B35" s="127" t="s">
        <v>1311</v>
      </c>
      <c r="C35" s="126"/>
      <c r="D35" s="999"/>
      <c r="E35" s="137"/>
      <c r="F35" s="113"/>
      <c r="G35" s="138"/>
      <c r="H35" s="137"/>
      <c r="I35" s="1002"/>
      <c r="J35" s="120"/>
    </row>
    <row r="36" spans="1:12" s="106" customFormat="1" ht="12" customHeight="1" x14ac:dyDescent="0.25">
      <c r="A36" s="1001"/>
      <c r="B36" s="127" t="s">
        <v>885</v>
      </c>
      <c r="C36" s="126"/>
      <c r="D36" s="999"/>
      <c r="E36" s="137"/>
      <c r="F36" s="113"/>
      <c r="G36" s="138"/>
      <c r="H36" s="137"/>
      <c r="I36" s="1002"/>
      <c r="J36" s="120"/>
    </row>
    <row r="37" spans="1:12" s="106" customFormat="1" ht="12" customHeight="1" x14ac:dyDescent="0.25">
      <c r="A37" s="1001"/>
      <c r="B37" s="127" t="s">
        <v>886</v>
      </c>
      <c r="C37" s="126"/>
      <c r="D37" s="999"/>
      <c r="E37" s="137"/>
      <c r="F37" s="113"/>
      <c r="G37" s="138"/>
      <c r="H37" s="137"/>
      <c r="I37" s="1002"/>
      <c r="J37" s="120"/>
    </row>
    <row r="38" spans="1:12" s="106" customFormat="1" ht="12" customHeight="1" x14ac:dyDescent="0.25">
      <c r="A38" s="1001"/>
      <c r="B38" s="127"/>
      <c r="C38" s="130"/>
      <c r="D38" s="999"/>
      <c r="E38" s="1003"/>
      <c r="F38" s="1003"/>
      <c r="G38" s="1003"/>
      <c r="H38" s="1003"/>
      <c r="I38" s="1003"/>
      <c r="J38" s="131"/>
      <c r="K38" s="1002"/>
      <c r="L38" s="105"/>
    </row>
    <row r="39" spans="1:12" s="106" customFormat="1" ht="12" customHeight="1" x14ac:dyDescent="0.25">
      <c r="A39" s="1001"/>
      <c r="C39" s="999"/>
      <c r="D39" s="999"/>
      <c r="E39" s="1003"/>
      <c r="F39" s="1003"/>
      <c r="G39" s="1003"/>
      <c r="H39" s="1003"/>
      <c r="I39" s="1003"/>
      <c r="J39" s="134"/>
      <c r="K39" s="1002"/>
      <c r="L39" s="119"/>
    </row>
    <row r="40" spans="1:12" s="106" customFormat="1" ht="15" x14ac:dyDescent="0.25">
      <c r="A40" s="125">
        <v>7.18</v>
      </c>
      <c r="B40" s="104" t="s">
        <v>1317</v>
      </c>
      <c r="C40" s="999"/>
      <c r="D40" s="999"/>
      <c r="E40" s="1003"/>
      <c r="F40" s="1003"/>
      <c r="G40" s="1003"/>
      <c r="H40" s="1003"/>
      <c r="I40" s="1003"/>
      <c r="J40" s="134"/>
      <c r="K40" s="1002"/>
      <c r="L40" s="120"/>
    </row>
    <row r="41" spans="1:12" s="102" customFormat="1" ht="12" customHeight="1" x14ac:dyDescent="0.25">
      <c r="A41" s="1000"/>
      <c r="B41" s="819" t="s">
        <v>881</v>
      </c>
      <c r="C41" s="1005"/>
      <c r="D41" s="1005"/>
      <c r="E41" s="905" t="s">
        <v>289</v>
      </c>
      <c r="F41" s="1343" t="s">
        <v>770</v>
      </c>
      <c r="G41" s="1343"/>
      <c r="H41" s="905" t="s">
        <v>771</v>
      </c>
      <c r="I41" s="905" t="s">
        <v>879</v>
      </c>
      <c r="J41" s="905" t="s">
        <v>292</v>
      </c>
      <c r="K41" s="101"/>
      <c r="L41" s="123"/>
    </row>
    <row r="42" spans="1:12" s="106" customFormat="1" ht="12" customHeight="1" x14ac:dyDescent="0.25">
      <c r="A42" s="1001"/>
      <c r="B42" s="117" t="s">
        <v>736</v>
      </c>
      <c r="C42" s="999"/>
      <c r="D42" s="999"/>
      <c r="E42" s="905" t="s">
        <v>293</v>
      </c>
      <c r="F42" s="1343" t="s">
        <v>772</v>
      </c>
      <c r="G42" s="1343"/>
      <c r="H42" s="905" t="s">
        <v>294</v>
      </c>
      <c r="I42" s="905" t="s">
        <v>295</v>
      </c>
      <c r="J42" s="905" t="s">
        <v>296</v>
      </c>
      <c r="L42" s="105"/>
    </row>
    <row r="43" spans="1:12" s="106" customFormat="1" ht="12" customHeight="1" x14ac:dyDescent="0.25">
      <c r="A43" s="1001"/>
      <c r="B43" s="139" t="s">
        <v>297</v>
      </c>
      <c r="C43" s="126"/>
      <c r="D43" s="999"/>
      <c r="E43" s="109"/>
      <c r="F43" s="1367"/>
      <c r="G43" s="1368"/>
      <c r="H43" s="911"/>
      <c r="I43" s="112"/>
      <c r="J43" s="109"/>
      <c r="L43" s="118">
        <v>0</v>
      </c>
    </row>
    <row r="44" spans="1:12" s="106" customFormat="1" ht="12" customHeight="1" x14ac:dyDescent="0.25">
      <c r="A44" s="1001"/>
      <c r="B44" s="139" t="s">
        <v>882</v>
      </c>
      <c r="C44" s="128"/>
      <c r="D44" s="999"/>
      <c r="E44" s="1003"/>
      <c r="F44" s="1003"/>
      <c r="G44" s="1003"/>
      <c r="H44" s="131"/>
      <c r="I44" s="1002"/>
      <c r="J44" s="105"/>
    </row>
    <row r="45" spans="1:12" s="106" customFormat="1" ht="12" customHeight="1" x14ac:dyDescent="0.25">
      <c r="A45" s="1001"/>
      <c r="C45" s="128"/>
      <c r="D45" s="999"/>
      <c r="E45" s="1003"/>
      <c r="F45" s="1003"/>
      <c r="G45" s="1003"/>
      <c r="H45" s="1003"/>
      <c r="I45" s="1003"/>
      <c r="J45" s="131"/>
      <c r="K45" s="1002"/>
      <c r="L45" s="105"/>
    </row>
    <row r="46" spans="1:12" s="106" customFormat="1" ht="12" customHeight="1" x14ac:dyDescent="0.25">
      <c r="A46" s="1001"/>
      <c r="B46" s="132"/>
      <c r="C46" s="130"/>
      <c r="D46" s="999"/>
      <c r="E46" s="1003"/>
      <c r="F46" s="1003"/>
      <c r="G46" s="1003"/>
      <c r="H46" s="1003"/>
      <c r="I46" s="1003"/>
      <c r="J46" s="131"/>
      <c r="K46" s="1002"/>
      <c r="L46" s="105"/>
    </row>
    <row r="47" spans="1:12" s="106" customFormat="1" ht="12" customHeight="1" x14ac:dyDescent="0.25">
      <c r="A47" s="125">
        <v>7.2009999999999996</v>
      </c>
      <c r="B47" s="104" t="s">
        <v>1318</v>
      </c>
      <c r="C47" s="999"/>
      <c r="D47" s="999"/>
      <c r="E47" s="1003"/>
      <c r="F47" s="1003"/>
      <c r="G47" s="1343" t="s">
        <v>887</v>
      </c>
      <c r="H47" s="1343"/>
      <c r="I47" s="1343" t="s">
        <v>888</v>
      </c>
      <c r="J47" s="1343"/>
    </row>
    <row r="48" spans="1:12" s="102" customFormat="1" ht="12" customHeight="1" x14ac:dyDescent="0.25">
      <c r="A48" s="1000"/>
      <c r="B48" s="819" t="s">
        <v>889</v>
      </c>
      <c r="C48" s="1005"/>
      <c r="D48" s="1005"/>
      <c r="E48" s="905"/>
      <c r="F48" s="905"/>
      <c r="G48" s="905" t="s">
        <v>890</v>
      </c>
      <c r="H48" s="905" t="s">
        <v>891</v>
      </c>
      <c r="I48" s="1343" t="s">
        <v>892</v>
      </c>
      <c r="J48" s="1343"/>
      <c r="K48" s="101"/>
    </row>
    <row r="49" spans="1:15" s="106" customFormat="1" ht="12" customHeight="1" x14ac:dyDescent="0.25">
      <c r="A49" s="1001"/>
      <c r="B49" s="117" t="s">
        <v>736</v>
      </c>
      <c r="C49" s="905"/>
      <c r="D49" s="905"/>
      <c r="F49" s="905"/>
      <c r="G49" s="1346" t="s">
        <v>1319</v>
      </c>
      <c r="H49" s="1346"/>
      <c r="I49" s="1343" t="s">
        <v>1320</v>
      </c>
      <c r="J49" s="1343"/>
      <c r="K49" s="1002"/>
      <c r="L49" s="105"/>
      <c r="M49" s="108"/>
      <c r="N49" s="115"/>
      <c r="O49" s="115"/>
    </row>
    <row r="50" spans="1:15" s="106" customFormat="1" ht="12" customHeight="1" x14ac:dyDescent="0.25">
      <c r="A50" s="1001"/>
      <c r="B50" s="139" t="s">
        <v>297</v>
      </c>
      <c r="C50" s="905"/>
      <c r="D50" s="905"/>
      <c r="F50" s="905"/>
      <c r="G50" s="111"/>
      <c r="H50" s="110"/>
      <c r="I50" s="1369"/>
      <c r="J50" s="1370"/>
      <c r="K50" s="1002"/>
      <c r="L50" s="118">
        <f>I50</f>
        <v>0</v>
      </c>
      <c r="M50" s="108"/>
      <c r="N50" s="115"/>
      <c r="O50" s="115"/>
    </row>
    <row r="51" spans="1:15" s="106" customFormat="1" ht="12" customHeight="1" x14ac:dyDescent="0.25">
      <c r="A51" s="1001"/>
      <c r="B51" s="139" t="s">
        <v>1321</v>
      </c>
      <c r="C51" s="905"/>
      <c r="D51" s="905"/>
      <c r="F51" s="905"/>
      <c r="G51" s="142"/>
      <c r="H51" s="137"/>
      <c r="I51" s="140"/>
      <c r="J51" s="140"/>
      <c r="K51" s="1002"/>
      <c r="L51" s="120"/>
      <c r="M51" s="108"/>
      <c r="N51" s="115"/>
      <c r="O51" s="115"/>
    </row>
    <row r="52" spans="1:15" s="106" customFormat="1" ht="12" customHeight="1" x14ac:dyDescent="0.25">
      <c r="B52" s="139" t="s">
        <v>1322</v>
      </c>
      <c r="C52" s="126"/>
      <c r="D52" s="999"/>
      <c r="E52" s="137"/>
      <c r="F52" s="113"/>
      <c r="G52" s="138"/>
      <c r="H52" s="137"/>
      <c r="I52" s="1002"/>
      <c r="J52" s="120"/>
    </row>
    <row r="53" spans="1:15" s="106" customFormat="1" ht="12" customHeight="1" x14ac:dyDescent="0.25">
      <c r="A53" s="1001"/>
      <c r="B53" s="127" t="s">
        <v>1323</v>
      </c>
      <c r="C53" s="126"/>
      <c r="D53" s="999"/>
      <c r="E53" s="137"/>
      <c r="F53" s="113"/>
      <c r="G53" s="138"/>
      <c r="H53" s="137"/>
      <c r="I53" s="1002"/>
      <c r="J53" s="120"/>
    </row>
    <row r="54" spans="1:15" s="106" customFormat="1" ht="12" customHeight="1" x14ac:dyDescent="0.25">
      <c r="A54" s="1001"/>
      <c r="C54" s="999"/>
      <c r="D54" s="999"/>
      <c r="E54" s="137"/>
      <c r="F54" s="113"/>
      <c r="G54" s="113"/>
      <c r="H54" s="113"/>
      <c r="I54" s="138"/>
      <c r="J54" s="137"/>
      <c r="K54" s="1002"/>
      <c r="L54" s="120"/>
    </row>
    <row r="55" spans="1:15" s="106" customFormat="1" ht="12" customHeight="1" x14ac:dyDescent="0.25">
      <c r="A55" s="1001"/>
      <c r="B55" s="127"/>
      <c r="C55" s="999"/>
      <c r="D55" s="999"/>
      <c r="E55" s="1003"/>
      <c r="F55" s="1003"/>
      <c r="G55" s="1003"/>
      <c r="H55" s="1003"/>
      <c r="I55" s="1003"/>
      <c r="J55" s="131"/>
      <c r="K55" s="1002"/>
      <c r="L55" s="105"/>
    </row>
    <row r="56" spans="1:15" s="106" customFormat="1" ht="12" customHeight="1" x14ac:dyDescent="0.25">
      <c r="A56" s="125">
        <v>7.25</v>
      </c>
      <c r="B56" s="104" t="s">
        <v>1324</v>
      </c>
      <c r="C56" s="999"/>
      <c r="D56" s="999"/>
      <c r="E56" s="1003"/>
      <c r="F56" s="1003"/>
      <c r="G56" s="1003"/>
      <c r="H56" s="1003"/>
      <c r="I56" s="1343" t="s">
        <v>1325</v>
      </c>
      <c r="J56" s="1343"/>
    </row>
    <row r="57" spans="1:15" s="102" customFormat="1" ht="12" customHeight="1" x14ac:dyDescent="0.25">
      <c r="A57" s="1000"/>
      <c r="B57" s="819" t="s">
        <v>896</v>
      </c>
      <c r="C57" s="1005"/>
      <c r="D57" s="1005"/>
      <c r="E57" s="905"/>
      <c r="F57" s="905"/>
      <c r="G57" s="905"/>
      <c r="H57" s="905"/>
      <c r="I57" s="1343" t="s">
        <v>1326</v>
      </c>
      <c r="J57" s="1343"/>
      <c r="K57" s="101"/>
    </row>
    <row r="58" spans="1:15" s="106" customFormat="1" ht="12" customHeight="1" x14ac:dyDescent="0.25">
      <c r="A58" s="1001"/>
      <c r="B58" s="117" t="s">
        <v>736</v>
      </c>
      <c r="C58" s="905"/>
      <c r="D58" s="905"/>
      <c r="F58" s="905"/>
      <c r="G58" s="905"/>
      <c r="H58" s="905"/>
      <c r="I58" s="1343" t="s">
        <v>1320</v>
      </c>
      <c r="J58" s="1343"/>
      <c r="K58" s="1002"/>
      <c r="L58" s="105"/>
      <c r="M58" s="108"/>
      <c r="N58" s="115"/>
      <c r="O58" s="115"/>
    </row>
    <row r="59" spans="1:15" s="106" customFormat="1" ht="12" customHeight="1" x14ac:dyDescent="0.25">
      <c r="A59" s="1001"/>
      <c r="B59" s="139" t="s">
        <v>1327</v>
      </c>
      <c r="C59" s="905"/>
      <c r="D59" s="905"/>
      <c r="F59" s="905"/>
      <c r="G59" s="905"/>
      <c r="H59" s="905"/>
      <c r="I59" s="1369"/>
      <c r="J59" s="1370"/>
      <c r="K59" s="1002"/>
      <c r="L59" s="118">
        <f>I59</f>
        <v>0</v>
      </c>
      <c r="M59" s="108"/>
      <c r="N59" s="115"/>
      <c r="O59" s="115"/>
    </row>
    <row r="60" spans="1:15" s="106" customFormat="1" ht="12" customHeight="1" x14ac:dyDescent="0.25">
      <c r="B60" s="139" t="s">
        <v>1328</v>
      </c>
      <c r="C60" s="126"/>
      <c r="D60" s="999"/>
      <c r="E60" s="137"/>
      <c r="F60" s="113"/>
      <c r="G60" s="138"/>
      <c r="H60" s="137"/>
      <c r="I60" s="1002"/>
      <c r="J60" s="120"/>
    </row>
    <row r="61" spans="1:15" s="106" customFormat="1" ht="12" customHeight="1" x14ac:dyDescent="0.25">
      <c r="A61" s="1001"/>
      <c r="B61" s="127" t="s">
        <v>898</v>
      </c>
      <c r="C61" s="126"/>
      <c r="D61" s="999"/>
      <c r="E61" s="137"/>
      <c r="F61" s="113"/>
      <c r="G61" s="138"/>
      <c r="H61" s="137"/>
      <c r="I61" s="1002"/>
      <c r="J61" s="120"/>
    </row>
    <row r="62" spans="1:15" s="106" customFormat="1" ht="12" customHeight="1" x14ac:dyDescent="0.25">
      <c r="A62" s="1001"/>
      <c r="B62" s="127"/>
      <c r="C62" s="126"/>
      <c r="D62" s="999"/>
      <c r="E62" s="137"/>
      <c r="F62" s="113"/>
      <c r="G62" s="138"/>
      <c r="H62" s="137"/>
      <c r="I62" s="1002"/>
      <c r="J62" s="120"/>
    </row>
    <row r="63" spans="1:15" s="106" customFormat="1" ht="12" customHeight="1" x14ac:dyDescent="0.25">
      <c r="A63" s="1001"/>
      <c r="B63" s="127"/>
      <c r="C63" s="126"/>
      <c r="D63" s="999"/>
      <c r="E63" s="137"/>
      <c r="F63" s="113"/>
      <c r="G63" s="138"/>
      <c r="H63" s="137"/>
      <c r="I63" s="1002"/>
      <c r="J63" s="120"/>
    </row>
    <row r="64" spans="1:15" s="106" customFormat="1" ht="12" customHeight="1" x14ac:dyDescent="0.25">
      <c r="A64" s="125">
        <v>7.26</v>
      </c>
      <c r="B64" s="104" t="s">
        <v>1329</v>
      </c>
      <c r="C64" s="999"/>
      <c r="D64" s="999"/>
      <c r="E64" s="1003"/>
      <c r="F64" s="1003"/>
      <c r="G64" s="1003"/>
      <c r="H64" s="1003"/>
      <c r="I64" s="1343" t="s">
        <v>1330</v>
      </c>
      <c r="J64" s="1343"/>
    </row>
    <row r="65" spans="1:15" s="102" customFormat="1" ht="12" customHeight="1" x14ac:dyDescent="0.25">
      <c r="A65" s="1000"/>
      <c r="B65" s="819" t="s">
        <v>1331</v>
      </c>
      <c r="C65" s="1005"/>
      <c r="D65" s="1005"/>
      <c r="E65" s="905"/>
      <c r="F65" s="905"/>
      <c r="G65" s="905"/>
      <c r="H65" s="905"/>
      <c r="I65" s="1343" t="s">
        <v>1326</v>
      </c>
      <c r="J65" s="1343"/>
      <c r="K65" s="101"/>
    </row>
    <row r="66" spans="1:15" s="106" customFormat="1" ht="12" customHeight="1" x14ac:dyDescent="0.25">
      <c r="A66" s="1001"/>
      <c r="B66" s="117" t="s">
        <v>736</v>
      </c>
      <c r="C66" s="905"/>
      <c r="D66" s="905"/>
      <c r="F66" s="905"/>
      <c r="G66" s="905"/>
      <c r="H66" s="905"/>
      <c r="I66" s="1343" t="s">
        <v>1320</v>
      </c>
      <c r="J66" s="1343"/>
      <c r="K66" s="1002"/>
      <c r="L66" s="105"/>
      <c r="M66" s="108"/>
      <c r="N66" s="115"/>
      <c r="O66" s="115"/>
    </row>
    <row r="67" spans="1:15" s="106" customFormat="1" ht="12" customHeight="1" x14ac:dyDescent="0.25">
      <c r="A67" s="1001"/>
      <c r="B67" s="139" t="s">
        <v>1327</v>
      </c>
      <c r="C67" s="905"/>
      <c r="D67" s="905"/>
      <c r="F67" s="905"/>
      <c r="G67" s="905"/>
      <c r="H67" s="905"/>
      <c r="I67" s="1369"/>
      <c r="J67" s="1370"/>
      <c r="K67" s="1002"/>
      <c r="L67" s="118">
        <f>I67</f>
        <v>0</v>
      </c>
      <c r="M67" s="108"/>
      <c r="N67" s="115"/>
      <c r="O67" s="115"/>
    </row>
    <row r="68" spans="1:15" s="106" customFormat="1" ht="12" customHeight="1" x14ac:dyDescent="0.25">
      <c r="B68" s="139" t="s">
        <v>1332</v>
      </c>
      <c r="C68" s="126"/>
      <c r="D68" s="999"/>
      <c r="E68" s="137"/>
      <c r="F68" s="113"/>
      <c r="G68" s="138"/>
      <c r="H68" s="137"/>
      <c r="I68" s="1002"/>
      <c r="J68" s="120"/>
    </row>
    <row r="69" spans="1:15" s="106" customFormat="1" ht="12" customHeight="1" x14ac:dyDescent="0.25">
      <c r="A69" s="1001"/>
      <c r="B69" s="127" t="s">
        <v>1333</v>
      </c>
      <c r="C69" s="126"/>
      <c r="D69" s="999"/>
      <c r="E69" s="137"/>
      <c r="F69" s="113"/>
      <c r="G69" s="138"/>
      <c r="H69" s="137"/>
      <c r="I69" s="1002"/>
      <c r="J69" s="120"/>
    </row>
  </sheetData>
  <mergeCells count="24">
    <mergeCell ref="I66:J66"/>
    <mergeCell ref="I67:J67"/>
    <mergeCell ref="I50:J50"/>
    <mergeCell ref="I56:J56"/>
    <mergeCell ref="I57:J57"/>
    <mergeCell ref="I58:J58"/>
    <mergeCell ref="I59:J59"/>
    <mergeCell ref="I64:J64"/>
    <mergeCell ref="I65:J65"/>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s>
  <phoneticPr fontId="3" type="noConversion"/>
  <printOptions horizontalCentered="1"/>
  <pageMargins left="0.5" right="0.5" top="0.5" bottom="0.5" header="0.4" footer="0.5"/>
  <pageSetup scale="86" orientation="portrait" r:id="rId1"/>
  <headerFooter alignWithMargins="0">
    <oddFooter>&amp;L&amp;8DWM/UST - Claim 8/1/2020&amp;R&amp;8(See also 2020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1">
    <tabColor indexed="17"/>
    <pageSetUpPr fitToPage="1"/>
  </sheetPr>
  <dimension ref="A1:L78"/>
  <sheetViews>
    <sheetView view="pageBreakPreview" topLeftCell="A13" zoomScaleNormal="100" zoomScaleSheetLayoutView="100" workbookViewId="0">
      <selection activeCell="D64" sqref="D64"/>
    </sheetView>
  </sheetViews>
  <sheetFormatPr defaultRowHeight="12.75" x14ac:dyDescent="0.2"/>
  <cols>
    <col min="2" max="2" width="13.28515625" customWidth="1"/>
    <col min="3" max="3" width="14.85546875" customWidth="1"/>
    <col min="4" max="4" width="15" customWidth="1"/>
    <col min="5" max="6" width="15.85546875" customWidth="1"/>
    <col min="7" max="7" width="12" customWidth="1"/>
    <col min="8" max="8" width="14.7109375" customWidth="1"/>
    <col min="9" max="9" width="2" style="103" customWidth="1"/>
    <col min="10" max="10" width="1.85546875" style="103" customWidth="1"/>
    <col min="11" max="11" width="15" style="5" customWidth="1"/>
    <col min="12" max="12" width="3.5703125" customWidth="1"/>
    <col min="13" max="13" width="3.140625" customWidth="1"/>
  </cols>
  <sheetData>
    <row r="1" spans="1:12" s="145" customFormat="1" x14ac:dyDescent="0.2">
      <c r="A1" s="243" t="s">
        <v>793</v>
      </c>
      <c r="B1" s="908" t="str">
        <f>IF('Cost Summary Forms'!J1&gt;0,'Cost Summary Forms'!J1,"")</f>
        <v/>
      </c>
      <c r="C1" s="146" t="s">
        <v>2</v>
      </c>
      <c r="D1" s="153"/>
      <c r="E1" s="797" t="str">
        <f>IF('Cost Summary Forms'!E3&gt;0,'Cost Summary Forms'!E3,"")</f>
        <v/>
      </c>
      <c r="F1" s="153"/>
      <c r="H1" s="146" t="s">
        <v>794</v>
      </c>
      <c r="I1" s="147"/>
      <c r="J1" s="148" t="s">
        <v>795</v>
      </c>
      <c r="K1" s="149"/>
    </row>
    <row r="2" spans="1:12" s="145" customFormat="1" ht="22.5" customHeight="1" x14ac:dyDescent="0.25">
      <c r="A2" s="97" t="s">
        <v>1334</v>
      </c>
      <c r="B2" s="98"/>
      <c r="C2" s="98"/>
      <c r="D2" s="98"/>
      <c r="E2" s="98"/>
      <c r="F2" s="150"/>
      <c r="G2" s="150"/>
      <c r="H2" s="150"/>
      <c r="I2" s="150"/>
      <c r="J2" s="150"/>
      <c r="K2" s="244"/>
      <c r="L2" s="98"/>
    </row>
    <row r="3" spans="1:12" s="145" customFormat="1" ht="6.75" customHeight="1" x14ac:dyDescent="0.3">
      <c r="A3" s="153"/>
      <c r="B3" s="153"/>
      <c r="C3" s="153"/>
      <c r="D3" s="153"/>
      <c r="E3" s="153"/>
      <c r="F3" s="152"/>
      <c r="G3" s="152"/>
      <c r="H3" s="153"/>
      <c r="I3" s="153"/>
      <c r="J3" s="153"/>
      <c r="K3" s="300"/>
      <c r="L3" s="155"/>
    </row>
    <row r="4" spans="1:12" ht="4.5" customHeight="1" x14ac:dyDescent="0.2">
      <c r="C4" s="245"/>
      <c r="E4" s="246"/>
      <c r="F4" s="246"/>
      <c r="G4" s="246"/>
      <c r="H4" s="246"/>
      <c r="I4" s="247"/>
      <c r="J4" s="247"/>
    </row>
    <row r="5" spans="1:12" s="5" customFormat="1" ht="14.25" x14ac:dyDescent="0.2">
      <c r="A5" s="266" t="s">
        <v>1335</v>
      </c>
      <c r="B5" s="249"/>
      <c r="C5" s="32"/>
      <c r="D5" s="248"/>
      <c r="E5" s="250"/>
      <c r="F5" s="250"/>
      <c r="G5" s="250"/>
      <c r="H5" s="250"/>
      <c r="I5" s="250"/>
      <c r="J5" s="250"/>
      <c r="K5" s="32"/>
      <c r="L5" s="32"/>
    </row>
    <row r="6" spans="1:12" s="96" customFormat="1" ht="11.25" customHeight="1" x14ac:dyDescent="0.2">
      <c r="A6" s="251"/>
      <c r="B6" s="2"/>
      <c r="C6" s="2"/>
      <c r="D6" s="251"/>
      <c r="E6" s="905" t="s">
        <v>911</v>
      </c>
      <c r="F6" s="905" t="s">
        <v>859</v>
      </c>
      <c r="G6" s="905" t="s">
        <v>289</v>
      </c>
      <c r="H6" s="905" t="s">
        <v>912</v>
      </c>
      <c r="I6" s="905"/>
      <c r="J6" s="905"/>
      <c r="K6" s="32"/>
      <c r="L6" s="1"/>
    </row>
    <row r="7" spans="1:12" s="410" customFormat="1" ht="11.25" customHeight="1" x14ac:dyDescent="0.25">
      <c r="A7" s="407"/>
      <c r="B7" s="919" t="s">
        <v>289</v>
      </c>
      <c r="C7" s="919" t="s">
        <v>913</v>
      </c>
      <c r="D7" s="408" t="s">
        <v>818</v>
      </c>
      <c r="E7" s="905" t="s">
        <v>770</v>
      </c>
      <c r="F7" s="905" t="s">
        <v>914</v>
      </c>
      <c r="G7" s="905" t="s">
        <v>866</v>
      </c>
      <c r="H7" s="905" t="s">
        <v>915</v>
      </c>
      <c r="I7" s="905"/>
      <c r="J7" s="905"/>
      <c r="K7" s="409" t="s">
        <v>389</v>
      </c>
      <c r="L7" s="1"/>
    </row>
    <row r="8" spans="1:12" s="410" customFormat="1" ht="11.25" customHeight="1" x14ac:dyDescent="0.25">
      <c r="A8" s="253"/>
      <c r="B8" s="919" t="s">
        <v>916</v>
      </c>
      <c r="C8" s="411" t="s">
        <v>917</v>
      </c>
      <c r="D8" s="408" t="s">
        <v>824</v>
      </c>
      <c r="E8" s="905" t="s">
        <v>294</v>
      </c>
      <c r="F8" s="905" t="s">
        <v>295</v>
      </c>
      <c r="G8" s="905" t="s">
        <v>296</v>
      </c>
      <c r="H8" s="355" t="s">
        <v>745</v>
      </c>
      <c r="I8" s="355"/>
      <c r="J8" s="355"/>
      <c r="K8" s="409" t="s">
        <v>918</v>
      </c>
      <c r="L8" s="1"/>
    </row>
    <row r="9" spans="1:12" x14ac:dyDescent="0.2">
      <c r="A9" s="232" t="s">
        <v>919</v>
      </c>
      <c r="B9" s="254"/>
      <c r="C9" s="159"/>
      <c r="D9" s="909"/>
      <c r="E9" s="111"/>
      <c r="F9" s="112"/>
      <c r="G9" s="109"/>
      <c r="H9" s="111"/>
      <c r="I9" s="255"/>
      <c r="J9" s="256"/>
      <c r="K9" s="909">
        <f t="shared" ref="K9:K20" si="0">C9*D9</f>
        <v>0</v>
      </c>
    </row>
    <row r="10" spans="1:12" x14ac:dyDescent="0.2">
      <c r="A10" s="232" t="s">
        <v>920</v>
      </c>
      <c r="B10" s="254"/>
      <c r="C10" s="159"/>
      <c r="D10" s="909"/>
      <c r="E10" s="111"/>
      <c r="F10" s="112"/>
      <c r="G10" s="109"/>
      <c r="H10" s="111"/>
      <c r="I10" s="255"/>
      <c r="J10" s="256"/>
      <c r="K10" s="909">
        <f t="shared" si="0"/>
        <v>0</v>
      </c>
    </row>
    <row r="11" spans="1:12" x14ac:dyDescent="0.2">
      <c r="A11" s="232" t="s">
        <v>921</v>
      </c>
      <c r="B11" s="254"/>
      <c r="C11" s="159"/>
      <c r="D11" s="909"/>
      <c r="E11" s="111"/>
      <c r="F11" s="112"/>
      <c r="G11" s="109"/>
      <c r="H11" s="111"/>
      <c r="I11" s="255"/>
      <c r="J11" s="256"/>
      <c r="K11" s="909">
        <f t="shared" si="0"/>
        <v>0</v>
      </c>
    </row>
    <row r="12" spans="1:12" x14ac:dyDescent="0.2">
      <c r="A12" s="232" t="s">
        <v>922</v>
      </c>
      <c r="B12" s="254"/>
      <c r="C12" s="159"/>
      <c r="D12" s="909"/>
      <c r="E12" s="111"/>
      <c r="F12" s="112"/>
      <c r="G12" s="109"/>
      <c r="H12" s="111"/>
      <c r="I12" s="255"/>
      <c r="J12" s="256"/>
      <c r="K12" s="909">
        <f t="shared" si="0"/>
        <v>0</v>
      </c>
    </row>
    <row r="13" spans="1:12" x14ac:dyDescent="0.2">
      <c r="A13" s="232" t="s">
        <v>923</v>
      </c>
      <c r="B13" s="254"/>
      <c r="C13" s="159"/>
      <c r="D13" s="909"/>
      <c r="E13" s="111"/>
      <c r="F13" s="112"/>
      <c r="G13" s="109"/>
      <c r="H13" s="111"/>
      <c r="I13" s="255"/>
      <c r="J13" s="256"/>
      <c r="K13" s="909">
        <f t="shared" si="0"/>
        <v>0</v>
      </c>
    </row>
    <row r="14" spans="1:12" x14ac:dyDescent="0.2">
      <c r="A14" s="232" t="s">
        <v>924</v>
      </c>
      <c r="B14" s="254"/>
      <c r="C14" s="159"/>
      <c r="D14" s="909"/>
      <c r="E14" s="111"/>
      <c r="F14" s="112"/>
      <c r="G14" s="109"/>
      <c r="H14" s="111"/>
      <c r="I14" s="255"/>
      <c r="J14" s="256"/>
      <c r="K14" s="909">
        <f t="shared" si="0"/>
        <v>0</v>
      </c>
    </row>
    <row r="15" spans="1:12" x14ac:dyDescent="0.2">
      <c r="A15" s="232" t="s">
        <v>925</v>
      </c>
      <c r="B15" s="254"/>
      <c r="C15" s="159"/>
      <c r="D15" s="909"/>
      <c r="E15" s="111"/>
      <c r="F15" s="112"/>
      <c r="G15" s="109"/>
      <c r="H15" s="111"/>
      <c r="I15" s="255"/>
      <c r="J15" s="256"/>
      <c r="K15" s="909">
        <f t="shared" si="0"/>
        <v>0</v>
      </c>
    </row>
    <row r="16" spans="1:12" x14ac:dyDescent="0.2">
      <c r="A16" s="232" t="s">
        <v>926</v>
      </c>
      <c r="B16" s="254"/>
      <c r="C16" s="159"/>
      <c r="D16" s="909"/>
      <c r="E16" s="111"/>
      <c r="F16" s="112"/>
      <c r="G16" s="109"/>
      <c r="H16" s="111"/>
      <c r="I16" s="255"/>
      <c r="J16" s="256"/>
      <c r="K16" s="909">
        <f t="shared" si="0"/>
        <v>0</v>
      </c>
    </row>
    <row r="17" spans="1:11" x14ac:dyDescent="0.2">
      <c r="A17" s="232" t="s">
        <v>927</v>
      </c>
      <c r="B17" s="254"/>
      <c r="C17" s="159"/>
      <c r="D17" s="909"/>
      <c r="E17" s="111"/>
      <c r="F17" s="112"/>
      <c r="G17" s="109"/>
      <c r="H17" s="111"/>
      <c r="I17" s="255"/>
      <c r="J17" s="256"/>
      <c r="K17" s="909">
        <f>C17*D17</f>
        <v>0</v>
      </c>
    </row>
    <row r="18" spans="1:11" x14ac:dyDescent="0.2">
      <c r="A18" s="232" t="s">
        <v>928</v>
      </c>
      <c r="B18" s="254"/>
      <c r="C18" s="159"/>
      <c r="D18" s="909"/>
      <c r="E18" s="111"/>
      <c r="F18" s="112"/>
      <c r="G18" s="109"/>
      <c r="H18" s="111"/>
      <c r="I18" s="255"/>
      <c r="J18" s="256"/>
      <c r="K18" s="909">
        <f>C18*D18</f>
        <v>0</v>
      </c>
    </row>
    <row r="19" spans="1:11" x14ac:dyDescent="0.2">
      <c r="A19" s="232" t="s">
        <v>1336</v>
      </c>
      <c r="B19" s="254"/>
      <c r="C19" s="159"/>
      <c r="D19" s="909"/>
      <c r="E19" s="111"/>
      <c r="F19" s="112"/>
      <c r="G19" s="109"/>
      <c r="H19" s="111"/>
      <c r="I19" s="255"/>
      <c r="J19" s="256"/>
      <c r="K19" s="909">
        <f t="shared" si="0"/>
        <v>0</v>
      </c>
    </row>
    <row r="20" spans="1:11" x14ac:dyDescent="0.2">
      <c r="A20" s="232" t="s">
        <v>1337</v>
      </c>
      <c r="B20" s="254"/>
      <c r="C20" s="159"/>
      <c r="D20" s="909"/>
      <c r="E20" s="111"/>
      <c r="F20" s="112"/>
      <c r="G20" s="109"/>
      <c r="H20" s="111"/>
      <c r="I20" s="255"/>
      <c r="J20" s="256"/>
      <c r="K20" s="909">
        <f t="shared" si="0"/>
        <v>0</v>
      </c>
    </row>
    <row r="21" spans="1:11" s="88" customFormat="1" ht="15" x14ac:dyDescent="0.25">
      <c r="A21" s="267" t="s">
        <v>1338</v>
      </c>
      <c r="B21" s="305"/>
      <c r="C21" s="305"/>
      <c r="D21" s="305"/>
      <c r="E21" s="257"/>
      <c r="F21" s="258"/>
      <c r="G21" s="259"/>
      <c r="J21" s="298" t="s">
        <v>1339</v>
      </c>
      <c r="K21" s="308">
        <f>SUM(K9:K20)</f>
        <v>0</v>
      </c>
    </row>
    <row r="22" spans="1:11" x14ac:dyDescent="0.2">
      <c r="A22" s="283" t="s">
        <v>297</v>
      </c>
      <c r="B22" s="103"/>
      <c r="C22" s="103"/>
      <c r="D22" s="103"/>
      <c r="E22" s="113"/>
      <c r="F22" s="142"/>
      <c r="G22" s="260"/>
      <c r="K22" s="261" t="s">
        <v>932</v>
      </c>
    </row>
    <row r="23" spans="1:11" ht="5.25" customHeight="1" x14ac:dyDescent="0.2">
      <c r="A23" s="312"/>
      <c r="B23" s="313"/>
      <c r="C23" s="313"/>
      <c r="D23" s="313"/>
      <c r="E23" s="314"/>
      <c r="F23" s="315"/>
      <c r="G23" s="316"/>
      <c r="H23" s="313"/>
      <c r="I23" s="313"/>
      <c r="J23" s="313"/>
      <c r="K23" s="317"/>
    </row>
    <row r="24" spans="1:11" s="269" customFormat="1" ht="3.75" customHeight="1" x14ac:dyDescent="0.2">
      <c r="A24" s="268"/>
      <c r="D24" s="268"/>
      <c r="E24" s="270"/>
    </row>
    <row r="25" spans="1:11" s="287" customFormat="1" ht="14.25" x14ac:dyDescent="0.2">
      <c r="A25" s="284" t="s">
        <v>1340</v>
      </c>
      <c r="B25" s="285"/>
      <c r="C25" s="285"/>
      <c r="D25" s="285"/>
      <c r="E25" s="286"/>
      <c r="F25" s="412" t="s">
        <v>859</v>
      </c>
      <c r="G25" s="413" t="s">
        <v>289</v>
      </c>
      <c r="H25" s="413" t="s">
        <v>912</v>
      </c>
      <c r="K25" s="412" t="s">
        <v>933</v>
      </c>
    </row>
    <row r="26" spans="1:11" s="287" customFormat="1" x14ac:dyDescent="0.2">
      <c r="A26" s="919" t="s">
        <v>541</v>
      </c>
      <c r="B26" s="236"/>
      <c r="C26" s="18"/>
      <c r="D26" s="288"/>
      <c r="E26" s="414" t="s">
        <v>778</v>
      </c>
      <c r="F26" s="415" t="s">
        <v>866</v>
      </c>
      <c r="G26" s="414" t="s">
        <v>866</v>
      </c>
      <c r="H26" s="414" t="s">
        <v>915</v>
      </c>
      <c r="K26" s="415" t="s">
        <v>934</v>
      </c>
    </row>
    <row r="27" spans="1:11" s="96" customFormat="1" x14ac:dyDescent="0.2">
      <c r="A27" s="919" t="s">
        <v>935</v>
      </c>
      <c r="B27" s="289" t="s">
        <v>936</v>
      </c>
      <c r="C27" s="1151"/>
      <c r="D27" s="1199"/>
      <c r="E27" s="290" t="s">
        <v>937</v>
      </c>
      <c r="F27" s="416" t="s">
        <v>295</v>
      </c>
      <c r="G27" s="292" t="s">
        <v>296</v>
      </c>
      <c r="H27" s="417" t="s">
        <v>745</v>
      </c>
      <c r="I27" s="2"/>
      <c r="J27" s="2"/>
      <c r="K27" s="291" t="s">
        <v>786</v>
      </c>
    </row>
    <row r="28" spans="1:11" x14ac:dyDescent="0.2">
      <c r="A28" s="309"/>
      <c r="B28" s="778"/>
      <c r="C28" s="907"/>
      <c r="D28" s="779"/>
      <c r="E28" s="293"/>
      <c r="F28" s="112"/>
      <c r="G28" s="109"/>
      <c r="H28" s="296"/>
      <c r="K28" s="190">
        <v>0</v>
      </c>
    </row>
    <row r="29" spans="1:11" x14ac:dyDescent="0.2">
      <c r="A29" s="309"/>
      <c r="B29" s="778"/>
      <c r="C29" s="907"/>
      <c r="D29" s="779"/>
      <c r="E29" s="293"/>
      <c r="F29" s="112"/>
      <c r="G29" s="109"/>
      <c r="H29" s="297"/>
      <c r="K29" s="190">
        <v>0</v>
      </c>
    </row>
    <row r="30" spans="1:11" x14ac:dyDescent="0.2">
      <c r="A30" s="309"/>
      <c r="B30" s="778"/>
      <c r="C30" s="907"/>
      <c r="D30" s="779"/>
      <c r="E30" s="293"/>
      <c r="F30" s="112"/>
      <c r="G30" s="109"/>
      <c r="H30" s="297"/>
      <c r="K30" s="190">
        <v>0</v>
      </c>
    </row>
    <row r="31" spans="1:11" x14ac:dyDescent="0.2">
      <c r="A31" s="309"/>
      <c r="B31" s="778"/>
      <c r="C31" s="907"/>
      <c r="D31" s="779"/>
      <c r="E31" s="293"/>
      <c r="F31" s="112"/>
      <c r="G31" s="109"/>
      <c r="H31" s="297"/>
      <c r="K31" s="190">
        <v>0</v>
      </c>
    </row>
    <row r="32" spans="1:11" x14ac:dyDescent="0.2">
      <c r="A32" s="309"/>
      <c r="B32" s="778"/>
      <c r="C32" s="907"/>
      <c r="D32" s="779"/>
      <c r="E32" s="293"/>
      <c r="F32" s="112"/>
      <c r="G32" s="109"/>
      <c r="H32" s="297"/>
      <c r="K32" s="190">
        <v>0</v>
      </c>
    </row>
    <row r="33" spans="1:11" x14ac:dyDescent="0.2">
      <c r="A33" s="309"/>
      <c r="B33" s="778"/>
      <c r="C33" s="907"/>
      <c r="D33" s="779"/>
      <c r="E33" s="293"/>
      <c r="F33" s="112"/>
      <c r="G33" s="109"/>
      <c r="H33" s="297"/>
      <c r="K33" s="190">
        <v>0</v>
      </c>
    </row>
    <row r="34" spans="1:11" x14ac:dyDescent="0.2">
      <c r="A34" s="309"/>
      <c r="B34" s="778"/>
      <c r="C34" s="907"/>
      <c r="D34" s="779"/>
      <c r="E34" s="293"/>
      <c r="F34" s="112"/>
      <c r="G34" s="109"/>
      <c r="H34" s="296"/>
      <c r="K34" s="190">
        <v>0</v>
      </c>
    </row>
    <row r="35" spans="1:11" ht="13.5" thickBot="1" x14ac:dyDescent="0.25">
      <c r="A35" s="309"/>
      <c r="B35" s="778"/>
      <c r="C35" s="907"/>
      <c r="D35" s="779"/>
      <c r="E35" s="293"/>
      <c r="F35" s="112"/>
      <c r="G35" s="109"/>
      <c r="H35" s="297"/>
      <c r="K35" s="190">
        <v>0</v>
      </c>
    </row>
    <row r="36" spans="1:11" s="88" customFormat="1" ht="15.75" thickBot="1" x14ac:dyDescent="0.3">
      <c r="A36" s="283" t="s">
        <v>1341</v>
      </c>
      <c r="B36" s="1152"/>
      <c r="C36" s="1152"/>
      <c r="D36" s="303"/>
      <c r="H36" s="304"/>
      <c r="J36" s="298" t="s">
        <v>1342</v>
      </c>
      <c r="K36" s="306">
        <f>SUM(K28:K35)</f>
        <v>0</v>
      </c>
    </row>
    <row r="37" spans="1:11" s="262" customFormat="1" x14ac:dyDescent="0.2">
      <c r="A37" s="283"/>
      <c r="K37" s="261" t="s">
        <v>932</v>
      </c>
    </row>
    <row r="38" spans="1:11" ht="4.5" customHeight="1" x14ac:dyDescent="0.2">
      <c r="A38" s="312"/>
      <c r="B38" s="313"/>
      <c r="C38" s="313"/>
      <c r="D38" s="313"/>
      <c r="E38" s="314"/>
      <c r="F38" s="315"/>
      <c r="G38" s="316"/>
      <c r="H38" s="313"/>
      <c r="I38" s="313"/>
      <c r="J38" s="313"/>
      <c r="K38" s="317"/>
    </row>
    <row r="39" spans="1:11" s="269" customFormat="1" ht="6" customHeight="1" x14ac:dyDescent="0.2">
      <c r="A39" s="268"/>
      <c r="D39" s="268"/>
      <c r="E39" s="270"/>
    </row>
    <row r="40" spans="1:11" s="287" customFormat="1" ht="14.25" x14ac:dyDescent="0.2">
      <c r="A40" s="284" t="s">
        <v>1343</v>
      </c>
      <c r="B40" s="285"/>
      <c r="C40" s="285"/>
      <c r="D40" s="285"/>
      <c r="E40" s="286"/>
      <c r="F40" s="412" t="s">
        <v>859</v>
      </c>
      <c r="G40" s="413" t="s">
        <v>289</v>
      </c>
      <c r="H40" s="413" t="s">
        <v>912</v>
      </c>
      <c r="K40" s="412" t="s">
        <v>1344</v>
      </c>
    </row>
    <row r="41" spans="1:11" s="287" customFormat="1" x14ac:dyDescent="0.2">
      <c r="A41" s="919" t="s">
        <v>541</v>
      </c>
      <c r="B41" s="236"/>
      <c r="C41" s="18"/>
      <c r="D41" s="288"/>
      <c r="E41" s="414" t="s">
        <v>1345</v>
      </c>
      <c r="F41" s="415" t="s">
        <v>866</v>
      </c>
      <c r="G41" s="414" t="s">
        <v>866</v>
      </c>
      <c r="H41" s="414" t="s">
        <v>915</v>
      </c>
      <c r="K41" s="415" t="s">
        <v>1346</v>
      </c>
    </row>
    <row r="42" spans="1:11" s="96" customFormat="1" x14ac:dyDescent="0.2">
      <c r="A42" s="919" t="s">
        <v>1347</v>
      </c>
      <c r="B42" s="289" t="s">
        <v>1348</v>
      </c>
      <c r="C42" s="1151"/>
      <c r="D42" s="1199"/>
      <c r="E42" s="290" t="s">
        <v>937</v>
      </c>
      <c r="F42" s="416" t="s">
        <v>295</v>
      </c>
      <c r="G42" s="292" t="s">
        <v>296</v>
      </c>
      <c r="H42" s="417" t="s">
        <v>745</v>
      </c>
      <c r="I42" s="2"/>
      <c r="J42" s="2"/>
      <c r="K42" s="291" t="s">
        <v>1349</v>
      </c>
    </row>
    <row r="43" spans="1:11" x14ac:dyDescent="0.2">
      <c r="A43" s="309"/>
      <c r="B43" s="778"/>
      <c r="C43" s="907"/>
      <c r="D43" s="779"/>
      <c r="E43" s="293"/>
      <c r="F43" s="112"/>
      <c r="G43" s="109"/>
      <c r="H43" s="296"/>
      <c r="K43" s="190">
        <v>0</v>
      </c>
    </row>
    <row r="44" spans="1:11" x14ac:dyDescent="0.2">
      <c r="A44" s="309"/>
      <c r="B44" s="778"/>
      <c r="C44" s="907"/>
      <c r="D44" s="779"/>
      <c r="E44" s="293"/>
      <c r="F44" s="112"/>
      <c r="G44" s="109"/>
      <c r="H44" s="297"/>
      <c r="K44" s="190">
        <v>0</v>
      </c>
    </row>
    <row r="45" spans="1:11" x14ac:dyDescent="0.2">
      <c r="A45" s="309"/>
      <c r="B45" s="778"/>
      <c r="C45" s="907"/>
      <c r="D45" s="779"/>
      <c r="E45" s="293"/>
      <c r="F45" s="112"/>
      <c r="G45" s="109"/>
      <c r="H45" s="297"/>
      <c r="K45" s="190">
        <v>0</v>
      </c>
    </row>
    <row r="46" spans="1:11" x14ac:dyDescent="0.2">
      <c r="A46" s="309"/>
      <c r="B46" s="778"/>
      <c r="C46" s="907"/>
      <c r="D46" s="779"/>
      <c r="E46" s="293"/>
      <c r="F46" s="112"/>
      <c r="G46" s="109"/>
      <c r="H46" s="297"/>
      <c r="K46" s="190">
        <v>0</v>
      </c>
    </row>
    <row r="47" spans="1:11" x14ac:dyDescent="0.2">
      <c r="A47" s="309"/>
      <c r="B47" s="778"/>
      <c r="C47" s="907"/>
      <c r="D47" s="779"/>
      <c r="E47" s="293"/>
      <c r="F47" s="112"/>
      <c r="G47" s="109"/>
      <c r="H47" s="296"/>
      <c r="K47" s="190">
        <v>0</v>
      </c>
    </row>
    <row r="48" spans="1:11" x14ac:dyDescent="0.2">
      <c r="A48" s="309"/>
      <c r="B48" s="778"/>
      <c r="C48" s="907"/>
      <c r="D48" s="779"/>
      <c r="E48" s="293"/>
      <c r="F48" s="112"/>
      <c r="G48" s="109"/>
      <c r="H48" s="297"/>
      <c r="K48" s="190">
        <v>0</v>
      </c>
    </row>
    <row r="49" spans="1:11" x14ac:dyDescent="0.2">
      <c r="A49" s="309"/>
      <c r="B49" s="778"/>
      <c r="C49" s="907"/>
      <c r="D49" s="779"/>
      <c r="E49" s="293"/>
      <c r="F49" s="112"/>
      <c r="G49" s="109"/>
      <c r="H49" s="296"/>
      <c r="K49" s="190">
        <v>0</v>
      </c>
    </row>
    <row r="50" spans="1:11" x14ac:dyDescent="0.2">
      <c r="A50" s="309"/>
      <c r="B50" s="778"/>
      <c r="C50" s="907"/>
      <c r="D50" s="779"/>
      <c r="E50" s="293"/>
      <c r="F50" s="112"/>
      <c r="G50" s="109"/>
      <c r="H50" s="297"/>
      <c r="K50" s="190">
        <v>0</v>
      </c>
    </row>
    <row r="51" spans="1:11" x14ac:dyDescent="0.2">
      <c r="A51" s="309"/>
      <c r="B51" s="778"/>
      <c r="C51" s="907"/>
      <c r="D51" s="779"/>
      <c r="E51" s="293"/>
      <c r="F51" s="112"/>
      <c r="G51" s="109"/>
      <c r="H51" s="297"/>
      <c r="K51" s="190">
        <v>0</v>
      </c>
    </row>
    <row r="52" spans="1:11" x14ac:dyDescent="0.2">
      <c r="A52" s="309"/>
      <c r="B52" s="778"/>
      <c r="C52" s="907"/>
      <c r="D52" s="779"/>
      <c r="E52" s="293"/>
      <c r="F52" s="112"/>
      <c r="G52" s="109"/>
      <c r="H52" s="297"/>
      <c r="K52" s="190">
        <v>0</v>
      </c>
    </row>
    <row r="53" spans="1:11" x14ac:dyDescent="0.2">
      <c r="A53" s="309"/>
      <c r="B53" s="778"/>
      <c r="C53" s="907"/>
      <c r="D53" s="779"/>
      <c r="E53" s="293"/>
      <c r="F53" s="112"/>
      <c r="G53" s="109"/>
      <c r="H53" s="297"/>
      <c r="K53" s="190">
        <v>0</v>
      </c>
    </row>
    <row r="54" spans="1:11" ht="13.5" thickBot="1" x14ac:dyDescent="0.25">
      <c r="A54" s="309"/>
      <c r="B54" s="778"/>
      <c r="C54" s="907"/>
      <c r="D54" s="779"/>
      <c r="E54" s="293"/>
      <c r="F54" s="112"/>
      <c r="G54" s="109"/>
      <c r="H54" s="297"/>
      <c r="J54" s="209"/>
      <c r="K54" s="190">
        <v>0</v>
      </c>
    </row>
    <row r="55" spans="1:11" s="88" customFormat="1" ht="15.75" thickBot="1" x14ac:dyDescent="0.3">
      <c r="A55" s="283" t="s">
        <v>1341</v>
      </c>
      <c r="B55" s="1152"/>
      <c r="C55" s="1152"/>
      <c r="D55" s="303"/>
      <c r="H55" s="304"/>
      <c r="J55" s="298" t="s">
        <v>1350</v>
      </c>
      <c r="K55" s="306">
        <f>SUM(K43:K54)</f>
        <v>0</v>
      </c>
    </row>
    <row r="56" spans="1:11" s="262" customFormat="1" x14ac:dyDescent="0.2">
      <c r="A56" s="283"/>
      <c r="K56" s="261" t="s">
        <v>932</v>
      </c>
    </row>
    <row r="57" spans="1:11" ht="7.5" customHeight="1" x14ac:dyDescent="0.2">
      <c r="A57" s="312"/>
      <c r="B57" s="313"/>
      <c r="C57" s="313"/>
      <c r="D57" s="313"/>
      <c r="E57" s="314"/>
      <c r="F57" s="315"/>
      <c r="G57" s="316"/>
      <c r="H57" s="313"/>
      <c r="I57" s="313"/>
      <c r="J57" s="313"/>
      <c r="K57" s="317"/>
    </row>
    <row r="58" spans="1:11" s="269" customFormat="1" ht="6" customHeight="1" x14ac:dyDescent="0.2">
      <c r="A58" s="268"/>
      <c r="D58" s="268"/>
      <c r="E58" s="270"/>
    </row>
    <row r="59" spans="1:11" s="287" customFormat="1" ht="14.25" x14ac:dyDescent="0.2">
      <c r="A59" s="284" t="s">
        <v>1351</v>
      </c>
      <c r="B59" s="285"/>
      <c r="C59" s="285"/>
      <c r="D59" s="285"/>
      <c r="E59" s="286"/>
      <c r="F59" s="412" t="s">
        <v>859</v>
      </c>
      <c r="G59" s="413" t="s">
        <v>289</v>
      </c>
      <c r="H59" s="413" t="s">
        <v>912</v>
      </c>
      <c r="K59" s="412" t="s">
        <v>1352</v>
      </c>
    </row>
    <row r="60" spans="1:11" s="287" customFormat="1" x14ac:dyDescent="0.2">
      <c r="A60" s="919" t="s">
        <v>541</v>
      </c>
      <c r="B60" s="236"/>
      <c r="C60" s="18"/>
      <c r="D60" s="288"/>
      <c r="E60" s="414" t="s">
        <v>1345</v>
      </c>
      <c r="F60" s="415" t="s">
        <v>866</v>
      </c>
      <c r="G60" s="414" t="s">
        <v>866</v>
      </c>
      <c r="H60" s="414" t="s">
        <v>915</v>
      </c>
      <c r="K60" s="415" t="s">
        <v>1353</v>
      </c>
    </row>
    <row r="61" spans="1:11" s="96" customFormat="1" x14ac:dyDescent="0.2">
      <c r="A61" s="919" t="s">
        <v>1347</v>
      </c>
      <c r="B61" s="289" t="s">
        <v>1348</v>
      </c>
      <c r="C61" s="1151"/>
      <c r="D61" s="1199"/>
      <c r="E61" s="290" t="s">
        <v>937</v>
      </c>
      <c r="F61" s="416" t="s">
        <v>295</v>
      </c>
      <c r="G61" s="292" t="s">
        <v>296</v>
      </c>
      <c r="H61" s="417" t="s">
        <v>745</v>
      </c>
      <c r="I61" s="2"/>
      <c r="J61" s="2"/>
      <c r="K61" s="291" t="s">
        <v>1354</v>
      </c>
    </row>
    <row r="62" spans="1:11" x14ac:dyDescent="0.2">
      <c r="A62" s="309"/>
      <c r="B62" s="778"/>
      <c r="C62" s="907"/>
      <c r="D62" s="779"/>
      <c r="E62" s="293"/>
      <c r="F62" s="112"/>
      <c r="G62" s="109"/>
      <c r="H62" s="296"/>
      <c r="K62" s="190">
        <v>0</v>
      </c>
    </row>
    <row r="63" spans="1:11" x14ac:dyDescent="0.2">
      <c r="A63" s="309"/>
      <c r="B63" s="778"/>
      <c r="C63" s="907"/>
      <c r="D63" s="779"/>
      <c r="E63" s="293"/>
      <c r="F63" s="112"/>
      <c r="G63" s="109"/>
      <c r="H63" s="297"/>
      <c r="K63" s="190">
        <v>0</v>
      </c>
    </row>
    <row r="64" spans="1:11" x14ac:dyDescent="0.2">
      <c r="A64" s="309"/>
      <c r="B64" s="778"/>
      <c r="C64" s="907"/>
      <c r="D64" s="779"/>
      <c r="E64" s="293"/>
      <c r="F64" s="112"/>
      <c r="G64" s="109"/>
      <c r="H64" s="297"/>
      <c r="K64" s="190">
        <v>0</v>
      </c>
    </row>
    <row r="65" spans="1:11" ht="13.5" thickBot="1" x14ac:dyDescent="0.25">
      <c r="A65" s="309"/>
      <c r="B65" s="778"/>
      <c r="C65" s="907"/>
      <c r="D65" s="779"/>
      <c r="E65" s="293"/>
      <c r="F65" s="112"/>
      <c r="G65" s="109"/>
      <c r="H65" s="297"/>
      <c r="K65" s="190">
        <v>0</v>
      </c>
    </row>
    <row r="66" spans="1:11" s="88" customFormat="1" ht="15.75" thickBot="1" x14ac:dyDescent="0.3">
      <c r="A66" s="283" t="s">
        <v>1341</v>
      </c>
      <c r="B66" s="1152"/>
      <c r="C66" s="1152"/>
      <c r="D66" s="303"/>
      <c r="H66" s="304"/>
      <c r="J66" s="298" t="s">
        <v>1355</v>
      </c>
      <c r="K66" s="306">
        <f>SUM(K62:K65)</f>
        <v>0</v>
      </c>
    </row>
    <row r="67" spans="1:11" s="262" customFormat="1" x14ac:dyDescent="0.2">
      <c r="K67" s="261" t="s">
        <v>932</v>
      </c>
    </row>
    <row r="68" spans="1:11" ht="6" customHeight="1" x14ac:dyDescent="0.2">
      <c r="A68" s="312"/>
      <c r="B68" s="313"/>
      <c r="C68" s="313"/>
      <c r="D68" s="313"/>
      <c r="E68" s="314"/>
      <c r="F68" s="315"/>
      <c r="G68" s="316"/>
      <c r="H68" s="313"/>
      <c r="I68" s="313"/>
      <c r="J68" s="313"/>
      <c r="K68" s="317"/>
    </row>
    <row r="69" spans="1:11" s="262" customFormat="1" ht="6" customHeight="1" x14ac:dyDescent="0.2">
      <c r="A69" s="271"/>
      <c r="B69" s="271"/>
      <c r="C69" s="272"/>
      <c r="D69" s="273"/>
      <c r="E69" s="274"/>
      <c r="F69" s="275"/>
      <c r="G69" s="276"/>
      <c r="H69" s="274"/>
      <c r="I69" s="274"/>
      <c r="J69" s="274"/>
      <c r="K69" s="273"/>
    </row>
    <row r="70" spans="1:11" s="804" customFormat="1" ht="15" x14ac:dyDescent="0.25">
      <c r="A70" s="449" t="s">
        <v>1356</v>
      </c>
      <c r="B70" s="1200"/>
      <c r="C70" s="1201"/>
      <c r="D70" s="1202"/>
      <c r="E70" s="1203"/>
      <c r="F70" s="1204"/>
      <c r="G70" s="1205"/>
      <c r="H70" s="1205"/>
      <c r="I70" s="1205"/>
      <c r="J70" s="1205"/>
      <c r="K70" s="1205"/>
    </row>
    <row r="71" spans="1:11" s="804" customFormat="1" ht="15" x14ac:dyDescent="0.25">
      <c r="A71" s="806" t="s">
        <v>1357</v>
      </c>
      <c r="B71" s="1200"/>
      <c r="C71" s="1201"/>
      <c r="D71" s="1202"/>
      <c r="E71" s="1203"/>
      <c r="F71" s="805" t="s">
        <v>1358</v>
      </c>
      <c r="G71" s="1206"/>
      <c r="H71" s="1205"/>
      <c r="I71" s="1205"/>
      <c r="J71" s="1205"/>
      <c r="K71" s="1205"/>
    </row>
    <row r="72" spans="1:11" s="262" customFormat="1" ht="14.25" x14ac:dyDescent="0.2">
      <c r="A72" s="274"/>
      <c r="B72" s="274"/>
      <c r="D72" s="298" t="s">
        <v>1359</v>
      </c>
      <c r="E72" s="737"/>
      <c r="F72" s="275"/>
      <c r="G72" s="276"/>
      <c r="H72" s="274"/>
      <c r="I72" s="274"/>
      <c r="J72" s="298" t="s">
        <v>1360</v>
      </c>
      <c r="K72" s="737"/>
    </row>
    <row r="73" spans="1:11" s="262" customFormat="1" ht="14.25" x14ac:dyDescent="0.2">
      <c r="A73" s="274"/>
      <c r="B73" s="274"/>
      <c r="D73" s="298" t="s">
        <v>1361</v>
      </c>
      <c r="E73" s="737"/>
      <c r="F73" s="275"/>
      <c r="G73" s="276"/>
      <c r="H73" s="274"/>
      <c r="I73" s="274"/>
      <c r="J73" s="298" t="s">
        <v>1362</v>
      </c>
      <c r="K73" s="737"/>
    </row>
    <row r="74" spans="1:11" s="262" customFormat="1" ht="14.25" x14ac:dyDescent="0.2">
      <c r="A74" s="274"/>
      <c r="B74" s="274"/>
      <c r="D74" s="298" t="s">
        <v>1363</v>
      </c>
      <c r="E74" s="737"/>
      <c r="F74" s="275"/>
      <c r="G74" s="276"/>
      <c r="H74" s="274"/>
      <c r="I74" s="274"/>
      <c r="J74" s="298" t="s">
        <v>1364</v>
      </c>
      <c r="K74" s="737"/>
    </row>
    <row r="75" spans="1:11" s="262" customFormat="1" ht="15" x14ac:dyDescent="0.25">
      <c r="A75" s="274"/>
      <c r="B75" s="274"/>
      <c r="D75" s="298" t="s">
        <v>1365</v>
      </c>
      <c r="E75" s="738">
        <f>E74-(E72+E73)</f>
        <v>0</v>
      </c>
      <c r="G75" s="277"/>
      <c r="H75" s="274"/>
      <c r="I75" s="274"/>
      <c r="J75" s="298" t="s">
        <v>1366</v>
      </c>
      <c r="K75" s="738">
        <f>K74-(K72+K73)</f>
        <v>0</v>
      </c>
    </row>
    <row r="76" spans="1:11" s="800" customFormat="1" ht="9" x14ac:dyDescent="0.15">
      <c r="A76" s="553" t="s">
        <v>1543</v>
      </c>
      <c r="D76" s="801"/>
      <c r="G76" s="802"/>
      <c r="K76" s="803"/>
    </row>
    <row r="77" spans="1:11" s="262" customFormat="1" ht="15" x14ac:dyDescent="0.25">
      <c r="D77" s="281"/>
      <c r="K77" s="269"/>
    </row>
    <row r="78" spans="1:11" ht="15" x14ac:dyDescent="0.25">
      <c r="D78" s="263"/>
      <c r="K78" s="264"/>
    </row>
  </sheetData>
  <phoneticPr fontId="3" type="noConversion"/>
  <printOptions horizontalCentered="1"/>
  <pageMargins left="0.25" right="0.25" top="0.5" bottom="0.5" header="0.5" footer="0.5"/>
  <pageSetup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1">
    <tabColor indexed="17"/>
    <pageSetUpPr fitToPage="1"/>
  </sheetPr>
  <dimension ref="A1:O67"/>
  <sheetViews>
    <sheetView view="pageBreakPreview" topLeftCell="A39" zoomScaleNormal="100" zoomScaleSheetLayoutView="100" workbookViewId="0">
      <selection activeCell="G37" sqref="G37"/>
    </sheetView>
  </sheetViews>
  <sheetFormatPr defaultRowHeight="12.75" x14ac:dyDescent="0.2"/>
  <cols>
    <col min="1" max="1" width="6.28515625" style="5" customWidth="1"/>
    <col min="2" max="2" width="10.42578125" style="5" customWidth="1"/>
    <col min="3" max="3" width="10.85546875" style="5" customWidth="1"/>
    <col min="4" max="4" width="10.7109375" style="5" customWidth="1"/>
    <col min="5" max="5" width="11.140625" style="5" customWidth="1"/>
    <col min="6" max="6" width="11.5703125" style="5" customWidth="1"/>
    <col min="7" max="7" width="9.5703125" style="5" customWidth="1"/>
    <col min="8" max="8" width="11.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5" ht="15.75" x14ac:dyDescent="0.25">
      <c r="A1" s="97" t="s">
        <v>1367</v>
      </c>
      <c r="B1" s="121"/>
      <c r="C1" s="121"/>
      <c r="D1" s="121"/>
      <c r="E1" s="121"/>
      <c r="F1" s="121"/>
      <c r="G1" s="121"/>
      <c r="H1" s="121"/>
      <c r="I1" s="121"/>
      <c r="J1" s="121"/>
    </row>
    <row r="2" spans="1:15" ht="8.25" customHeight="1" x14ac:dyDescent="0.2"/>
    <row r="3" spans="1:15" s="102" customFormat="1" ht="15" customHeight="1" x14ac:dyDescent="0.25">
      <c r="A3" s="122" t="s">
        <v>2</v>
      </c>
      <c r="B3" s="123"/>
      <c r="C3" s="770"/>
      <c r="D3" s="99"/>
      <c r="E3" s="771" t="str">
        <f>IF('Cost Summary Forms'!E3&gt;0,'Cost Summary Forms'!E3,"")</f>
        <v/>
      </c>
      <c r="F3" s="99"/>
      <c r="G3" s="99"/>
      <c r="H3" s="99"/>
      <c r="I3" s="123"/>
      <c r="J3" s="123"/>
      <c r="K3" s="124" t="s">
        <v>1</v>
      </c>
      <c r="L3" s="771" t="str">
        <f>IF('Cost Summary Forms'!J1&gt;0,'Cost Summary Forms'!J1,"")</f>
        <v/>
      </c>
    </row>
    <row r="4" spans="1:15" ht="6" customHeight="1" x14ac:dyDescent="0.2">
      <c r="H4" s="32"/>
      <c r="I4" s="32"/>
    </row>
    <row r="5" spans="1:15" ht="3.75" customHeight="1" x14ac:dyDescent="0.2"/>
    <row r="6" spans="1:15" ht="19.5" customHeight="1" x14ac:dyDescent="0.2">
      <c r="A6" s="143" t="s">
        <v>1368</v>
      </c>
      <c r="L6" s="144" t="s">
        <v>285</v>
      </c>
    </row>
    <row r="7" spans="1:15" s="106" customFormat="1" ht="12" customHeight="1" x14ac:dyDescent="0.25">
      <c r="A7" s="125">
        <v>7.2610000000000001</v>
      </c>
      <c r="B7" s="104" t="s">
        <v>1369</v>
      </c>
      <c r="C7" s="999"/>
      <c r="D7" s="999"/>
      <c r="E7" s="1003"/>
      <c r="F7" s="1003"/>
      <c r="G7" s="1003"/>
      <c r="H7" s="1003"/>
      <c r="I7" s="1343" t="s">
        <v>1370</v>
      </c>
      <c r="J7" s="1343"/>
      <c r="L7" s="144" t="s">
        <v>287</v>
      </c>
    </row>
    <row r="8" spans="1:15" s="102" customFormat="1" ht="12" customHeight="1" x14ac:dyDescent="0.25">
      <c r="A8" s="1000"/>
      <c r="B8" s="819" t="s">
        <v>1331</v>
      </c>
      <c r="C8" s="1005"/>
      <c r="D8" s="1005"/>
      <c r="E8" s="905"/>
      <c r="F8" s="905"/>
      <c r="G8" s="905"/>
      <c r="H8" s="905"/>
      <c r="I8" s="1343" t="s">
        <v>1326</v>
      </c>
      <c r="J8" s="1343"/>
      <c r="K8" s="101"/>
    </row>
    <row r="9" spans="1:15" s="106" customFormat="1" ht="12" customHeight="1" x14ac:dyDescent="0.25">
      <c r="A9" s="1001"/>
      <c r="B9" s="117" t="s">
        <v>736</v>
      </c>
      <c r="C9" s="905"/>
      <c r="D9" s="905"/>
      <c r="F9" s="905"/>
      <c r="G9" s="905"/>
      <c r="H9" s="905"/>
      <c r="I9" s="1343" t="s">
        <v>1320</v>
      </c>
      <c r="J9" s="1343"/>
      <c r="K9" s="1002"/>
      <c r="L9" s="105"/>
      <c r="M9" s="108"/>
      <c r="N9" s="115"/>
      <c r="O9" s="115"/>
    </row>
    <row r="10" spans="1:15" s="106" customFormat="1" ht="12" customHeight="1" x14ac:dyDescent="0.25">
      <c r="A10" s="1001"/>
      <c r="B10" s="139" t="s">
        <v>1327</v>
      </c>
      <c r="C10" s="905"/>
      <c r="D10" s="905"/>
      <c r="F10" s="905"/>
      <c r="G10" s="905"/>
      <c r="H10" s="905"/>
      <c r="I10" s="1369"/>
      <c r="J10" s="1370"/>
      <c r="K10" s="1002"/>
      <c r="L10" s="118">
        <f>I10</f>
        <v>0</v>
      </c>
      <c r="M10" s="108"/>
      <c r="N10" s="115"/>
      <c r="O10" s="115"/>
    </row>
    <row r="11" spans="1:15" s="106" customFormat="1" ht="12" customHeight="1" x14ac:dyDescent="0.25">
      <c r="B11" s="139" t="s">
        <v>1371</v>
      </c>
      <c r="C11" s="126"/>
      <c r="D11" s="999"/>
      <c r="E11" s="137"/>
      <c r="F11" s="113"/>
      <c r="G11" s="138"/>
      <c r="H11" s="137"/>
      <c r="I11" s="1002"/>
      <c r="J11" s="120"/>
    </row>
    <row r="12" spans="1:15" s="106" customFormat="1" ht="12" customHeight="1" x14ac:dyDescent="0.25">
      <c r="A12" s="1001"/>
      <c r="B12" s="127" t="s">
        <v>1372</v>
      </c>
      <c r="C12" s="126"/>
      <c r="D12" s="999"/>
      <c r="E12" s="137"/>
      <c r="F12" s="113"/>
      <c r="G12" s="138"/>
      <c r="H12" s="137"/>
      <c r="I12" s="1002"/>
      <c r="J12" s="120"/>
    </row>
    <row r="13" spans="1:15" s="106" customFormat="1" ht="12" customHeight="1" x14ac:dyDescent="0.25">
      <c r="A13" s="1001"/>
      <c r="B13" s="139" t="s">
        <v>1373</v>
      </c>
      <c r="C13" s="999"/>
      <c r="D13" s="999"/>
      <c r="E13" s="1003"/>
      <c r="F13" s="1003"/>
      <c r="G13" s="1003"/>
      <c r="H13" s="1003"/>
      <c r="I13" s="1003"/>
      <c r="J13" s="131"/>
      <c r="K13" s="1002"/>
      <c r="L13" s="105"/>
    </row>
    <row r="14" spans="1:15" s="106" customFormat="1" ht="12" customHeight="1" x14ac:dyDescent="0.25">
      <c r="A14" s="1001"/>
      <c r="B14" s="139" t="s">
        <v>1374</v>
      </c>
      <c r="C14" s="999"/>
      <c r="D14" s="999"/>
      <c r="E14" s="1003"/>
      <c r="F14" s="1003"/>
      <c r="G14" s="1003"/>
      <c r="H14" s="1003"/>
      <c r="I14" s="1003"/>
      <c r="J14" s="131"/>
      <c r="K14" s="1002"/>
      <c r="L14" s="105"/>
    </row>
    <row r="15" spans="1:15" s="106" customFormat="1" ht="12" customHeight="1" x14ac:dyDescent="0.25">
      <c r="A15" s="1001"/>
      <c r="B15" s="139"/>
      <c r="C15" s="999"/>
      <c r="D15" s="999"/>
      <c r="E15" s="1003"/>
      <c r="F15" s="1003"/>
      <c r="G15" s="1003"/>
      <c r="H15" s="1003"/>
      <c r="I15" s="1003"/>
      <c r="J15" s="131"/>
      <c r="K15" s="1002"/>
      <c r="L15" s="105"/>
    </row>
    <row r="16" spans="1:15" s="106" customFormat="1" ht="12" customHeight="1" x14ac:dyDescent="0.25">
      <c r="A16" s="1001"/>
      <c r="B16" s="139"/>
      <c r="C16" s="999"/>
      <c r="D16" s="999"/>
      <c r="E16" s="1003"/>
      <c r="F16" s="1003"/>
      <c r="G16" s="1003"/>
      <c r="H16" s="1003"/>
      <c r="I16" s="1003"/>
      <c r="J16" s="131"/>
      <c r="K16" s="1002"/>
      <c r="L16" s="105"/>
    </row>
    <row r="17" spans="1:13" s="106" customFormat="1" ht="12" customHeight="1" x14ac:dyDescent="0.25">
      <c r="A17" s="1225">
        <v>7.2910000000000004</v>
      </c>
      <c r="B17" s="1226" t="s">
        <v>1623</v>
      </c>
      <c r="C17" s="1227"/>
      <c r="D17" s="1227"/>
      <c r="E17" s="1228"/>
      <c r="F17" s="1228"/>
      <c r="G17" s="1229"/>
      <c r="H17" s="1229"/>
      <c r="I17" s="1229"/>
      <c r="J17" s="1229"/>
      <c r="K17" s="123"/>
      <c r="L17" s="102"/>
    </row>
    <row r="18" spans="1:13" s="106" customFormat="1" ht="12" customHeight="1" x14ac:dyDescent="0.25">
      <c r="A18" s="1225"/>
      <c r="B18" s="1226"/>
      <c r="C18" s="1227"/>
      <c r="D18" s="1227"/>
      <c r="E18" s="1228"/>
      <c r="F18" s="1228"/>
      <c r="G18" s="1229"/>
      <c r="H18" s="1229"/>
      <c r="I18" s="1229"/>
      <c r="J18" s="1229"/>
      <c r="K18" s="123"/>
      <c r="L18" s="144"/>
    </row>
    <row r="19" spans="1:13" s="106" customFormat="1" ht="12" customHeight="1" x14ac:dyDescent="0.25">
      <c r="A19" s="1230"/>
      <c r="B19" s="1418" t="s">
        <v>1624</v>
      </c>
      <c r="C19" s="1419"/>
      <c r="D19" s="1420"/>
      <c r="E19" s="123"/>
      <c r="F19" s="1421" t="s">
        <v>1625</v>
      </c>
      <c r="G19" s="1422"/>
      <c r="H19" s="1422"/>
      <c r="I19" s="1423"/>
      <c r="J19" s="123"/>
      <c r="K19" s="1231"/>
      <c r="L19" s="123"/>
    </row>
    <row r="20" spans="1:13" s="106" customFormat="1" ht="12" customHeight="1" x14ac:dyDescent="0.25">
      <c r="A20" s="1230"/>
      <c r="B20" s="1424" t="s">
        <v>1626</v>
      </c>
      <c r="C20" s="1425"/>
      <c r="D20" s="1232">
        <f>D44</f>
        <v>0</v>
      </c>
      <c r="E20" s="123"/>
      <c r="F20" s="1426" t="s">
        <v>1627</v>
      </c>
      <c r="G20" s="1427"/>
      <c r="H20" s="1428"/>
      <c r="I20" s="1233">
        <f>141*(D20^0.5)</f>
        <v>0</v>
      </c>
      <c r="J20" s="123"/>
      <c r="K20" s="1231"/>
      <c r="L20" s="123"/>
    </row>
    <row r="21" spans="1:13" s="106" customFormat="1" ht="12" customHeight="1" x14ac:dyDescent="0.2">
      <c r="A21" s="1234"/>
      <c r="B21" s="1235"/>
      <c r="C21" s="1235"/>
      <c r="D21" s="1236"/>
      <c r="E21" s="1237"/>
      <c r="F21" s="1237"/>
      <c r="G21" s="1237"/>
      <c r="H21" s="1237"/>
      <c r="I21" s="1237"/>
      <c r="J21" s="1237"/>
      <c r="K21" s="1238"/>
      <c r="L21" s="1237"/>
    </row>
    <row r="22" spans="1:13" s="106" customFormat="1" ht="12" customHeight="1" x14ac:dyDescent="0.25">
      <c r="A22" s="1239"/>
      <c r="B22" s="1240"/>
      <c r="C22" s="1241"/>
      <c r="D22" s="1241"/>
      <c r="E22" s="1229"/>
      <c r="F22" s="1229"/>
      <c r="G22" s="1377" t="s">
        <v>741</v>
      </c>
      <c r="H22" s="1377"/>
      <c r="I22" s="1229"/>
      <c r="J22" s="1229"/>
      <c r="K22" s="1231"/>
      <c r="L22" s="1242" t="e">
        <f>IF(AND(I20&gt;0,L25&gt;0),IF(L25&gt;I20,"Claim Exceeds Maximum Allowance",""),"")</f>
        <v>#REF!</v>
      </c>
    </row>
    <row r="23" spans="1:13" s="106" customFormat="1" ht="12" customHeight="1" x14ac:dyDescent="0.25">
      <c r="A23" s="123"/>
      <c r="B23" s="1229" t="s">
        <v>289</v>
      </c>
      <c r="C23" s="1229" t="s">
        <v>758</v>
      </c>
      <c r="D23" s="1229" t="s">
        <v>759</v>
      </c>
      <c r="E23" s="1229" t="s">
        <v>1628</v>
      </c>
      <c r="F23" s="1229" t="s">
        <v>290</v>
      </c>
      <c r="G23" s="1229" t="s">
        <v>285</v>
      </c>
      <c r="H23" s="1229" t="s">
        <v>289</v>
      </c>
      <c r="I23" s="1229" t="s">
        <v>743</v>
      </c>
      <c r="J23" s="1229" t="s">
        <v>292</v>
      </c>
      <c r="K23" s="1006"/>
      <c r="L23" s="1243"/>
    </row>
    <row r="24" spans="1:13" s="106" customFormat="1" ht="12.75" customHeight="1" x14ac:dyDescent="0.25">
      <c r="A24" s="123"/>
      <c r="B24" s="1229" t="s">
        <v>293</v>
      </c>
      <c r="C24" s="1229" t="s">
        <v>760</v>
      </c>
      <c r="D24" s="1229" t="s">
        <v>761</v>
      </c>
      <c r="E24" s="1229" t="s">
        <v>1629</v>
      </c>
      <c r="F24" s="1229" t="s">
        <v>294</v>
      </c>
      <c r="G24" s="1378" t="s">
        <v>745</v>
      </c>
      <c r="H24" s="1378"/>
      <c r="I24" s="1229" t="s">
        <v>746</v>
      </c>
      <c r="J24" s="1229" t="s">
        <v>296</v>
      </c>
      <c r="K24" s="1244"/>
      <c r="L24" s="123"/>
    </row>
    <row r="25" spans="1:13" s="106" customFormat="1" ht="12" customHeight="1" x14ac:dyDescent="0.25">
      <c r="A25" s="1245"/>
      <c r="B25" s="109"/>
      <c r="C25" s="141"/>
      <c r="D25" s="110"/>
      <c r="E25" s="110"/>
      <c r="F25" s="1246"/>
      <c r="G25" s="141"/>
      <c r="H25" s="109"/>
      <c r="I25" s="112"/>
      <c r="J25" s="109"/>
      <c r="K25" s="1244"/>
      <c r="L25" s="118" t="e">
        <f>(C25*D25)+(C26*D26)+(C27*D27)+(C28*D28)+(C29*D29)+(C30*D30)+(#REF!*#REF!)+(#REF!*#REF!)+(#REF!*#REF!)+(#REF!*#REF!)</f>
        <v>#REF!</v>
      </c>
    </row>
    <row r="26" spans="1:13" s="106" customFormat="1" ht="12.75" customHeight="1" x14ac:dyDescent="0.25">
      <c r="A26" s="1245"/>
      <c r="B26" s="109"/>
      <c r="C26" s="141"/>
      <c r="D26" s="110"/>
      <c r="E26" s="110"/>
      <c r="F26" s="1246"/>
      <c r="G26" s="141"/>
      <c r="H26" s="109"/>
      <c r="I26" s="112"/>
      <c r="J26" s="109"/>
      <c r="K26" s="1244"/>
      <c r="L26" s="1247"/>
    </row>
    <row r="27" spans="1:13" s="739" customFormat="1" ht="15" x14ac:dyDescent="0.25">
      <c r="A27" s="1245"/>
      <c r="B27" s="109"/>
      <c r="C27" s="141"/>
      <c r="D27" s="110"/>
      <c r="E27" s="110"/>
      <c r="F27" s="1246"/>
      <c r="G27" s="141"/>
      <c r="H27" s="109"/>
      <c r="I27" s="112"/>
      <c r="J27" s="109"/>
      <c r="K27" s="1244"/>
      <c r="L27" s="1247"/>
    </row>
    <row r="28" spans="1:13" s="3" customFormat="1" ht="15" x14ac:dyDescent="0.25">
      <c r="A28" s="1245"/>
      <c r="B28" s="109"/>
      <c r="C28" s="141"/>
      <c r="D28" s="110"/>
      <c r="E28" s="110"/>
      <c r="F28" s="1246"/>
      <c r="G28" s="141"/>
      <c r="H28" s="109"/>
      <c r="I28" s="112"/>
      <c r="J28" s="109"/>
      <c r="K28" s="1244"/>
      <c r="L28" s="1247"/>
      <c r="M28" s="1028"/>
    </row>
    <row r="29" spans="1:13" s="106" customFormat="1" ht="12" customHeight="1" x14ac:dyDescent="0.25">
      <c r="A29" s="1245"/>
      <c r="B29" s="109"/>
      <c r="C29" s="141"/>
      <c r="D29" s="110"/>
      <c r="E29" s="110"/>
      <c r="F29" s="1246"/>
      <c r="G29" s="141"/>
      <c r="H29" s="109"/>
      <c r="I29" s="112"/>
      <c r="J29" s="109"/>
      <c r="K29" s="1244"/>
      <c r="L29" s="1247"/>
    </row>
    <row r="30" spans="1:13" ht="15" x14ac:dyDescent="0.25">
      <c r="A30" s="1245"/>
      <c r="B30" s="109"/>
      <c r="C30" s="141"/>
      <c r="D30" s="110"/>
      <c r="E30" s="110"/>
      <c r="F30" s="1246"/>
      <c r="G30" s="141"/>
      <c r="H30" s="109"/>
      <c r="I30" s="112"/>
      <c r="J30" s="109"/>
      <c r="K30" s="1244"/>
      <c r="L30" s="1247"/>
    </row>
    <row r="31" spans="1:13" ht="15" x14ac:dyDescent="0.25">
      <c r="A31" s="123"/>
      <c r="B31" s="1248" t="s">
        <v>736</v>
      </c>
      <c r="C31" s="1249"/>
      <c r="D31" s="1250"/>
      <c r="E31" s="1251"/>
      <c r="F31" s="1252"/>
      <c r="G31" s="1252"/>
      <c r="H31" s="1252"/>
      <c r="I31" s="1253"/>
      <c r="J31" s="1249"/>
      <c r="K31" s="1244"/>
      <c r="L31" s="1247"/>
    </row>
    <row r="32" spans="1:13" ht="15" x14ac:dyDescent="0.25">
      <c r="A32" s="1254"/>
      <c r="B32" s="1255" t="s">
        <v>1388</v>
      </c>
      <c r="C32" s="1256"/>
      <c r="D32" s="1227"/>
      <c r="E32" s="1228"/>
      <c r="F32" s="1228"/>
      <c r="G32" s="1228"/>
      <c r="H32" s="1228"/>
      <c r="I32" s="1228"/>
      <c r="J32" s="1257"/>
      <c r="K32" s="1244"/>
      <c r="L32" s="1243"/>
    </row>
    <row r="33" spans="1:12" ht="15" x14ac:dyDescent="0.25">
      <c r="A33" s="1254"/>
      <c r="B33" s="1258" t="s">
        <v>1643</v>
      </c>
      <c r="C33" s="1256"/>
      <c r="D33" s="1227"/>
      <c r="E33" s="1228"/>
      <c r="F33" s="1228"/>
      <c r="G33" s="1228"/>
      <c r="H33" s="1228"/>
      <c r="I33" s="1228"/>
      <c r="J33" s="1257"/>
      <c r="K33" s="1244"/>
      <c r="L33" s="1243"/>
    </row>
    <row r="34" spans="1:12" ht="15.75" x14ac:dyDescent="0.2">
      <c r="A34" s="143"/>
      <c r="B34" s="1258" t="s">
        <v>1630</v>
      </c>
      <c r="C34" s="1259"/>
      <c r="D34" s="1259"/>
      <c r="E34" s="1259"/>
      <c r="F34" s="1259"/>
      <c r="G34" s="1259"/>
      <c r="H34" s="1259"/>
      <c r="L34" s="144"/>
    </row>
    <row r="35" spans="1:12" ht="15" x14ac:dyDescent="0.25">
      <c r="A35" s="1254"/>
      <c r="B35" s="1260" t="s">
        <v>1631</v>
      </c>
      <c r="C35" s="1227"/>
      <c r="D35" s="1227"/>
      <c r="E35" s="1249"/>
      <c r="F35" s="1252"/>
      <c r="G35" s="1252"/>
      <c r="H35" s="1252"/>
      <c r="I35" s="1253"/>
      <c r="J35" s="1249"/>
      <c r="K35" s="1244"/>
      <c r="L35" s="1247"/>
    </row>
    <row r="36" spans="1:12" ht="15" x14ac:dyDescent="0.25">
      <c r="A36" s="1254"/>
      <c r="B36" s="1260" t="s">
        <v>1632</v>
      </c>
      <c r="C36" s="1227"/>
      <c r="D36" s="1227"/>
      <c r="E36" s="1228"/>
      <c r="F36" s="1228"/>
      <c r="G36" s="1228"/>
      <c r="H36" s="1228"/>
      <c r="I36" s="1228"/>
      <c r="J36" s="1257"/>
      <c r="K36" s="1244"/>
      <c r="L36" s="1243"/>
    </row>
    <row r="37" spans="1:12" ht="15" x14ac:dyDescent="0.25">
      <c r="A37" s="1254"/>
      <c r="B37" s="1255"/>
      <c r="C37" s="1227"/>
      <c r="D37" s="1227"/>
      <c r="E37" s="1228"/>
      <c r="F37" s="1228"/>
      <c r="G37" s="1228"/>
      <c r="H37" s="1228"/>
      <c r="I37" s="1228"/>
      <c r="J37" s="1257"/>
      <c r="K37" s="1244"/>
      <c r="L37" s="1243"/>
    </row>
    <row r="38" spans="1:12" ht="15" x14ac:dyDescent="0.25">
      <c r="A38" s="1254"/>
      <c r="B38" s="1255"/>
      <c r="C38" s="1227"/>
      <c r="D38" s="1227"/>
      <c r="E38" s="1228"/>
      <c r="F38" s="1228"/>
      <c r="G38" s="1228"/>
      <c r="H38" s="1228"/>
      <c r="I38" s="1228"/>
      <c r="J38" s="1257"/>
      <c r="K38" s="1244"/>
      <c r="L38" s="1243"/>
    </row>
    <row r="39" spans="1:12" ht="15" x14ac:dyDescent="0.25">
      <c r="A39" s="1225">
        <v>7.3</v>
      </c>
      <c r="B39" s="1226" t="s">
        <v>1633</v>
      </c>
      <c r="C39" s="1227"/>
      <c r="D39" s="1227"/>
      <c r="E39" s="1228"/>
      <c r="F39" s="1228"/>
      <c r="G39" s="1228"/>
      <c r="H39" s="1228"/>
      <c r="I39" s="1228"/>
      <c r="J39" s="1257"/>
      <c r="K39" s="1244"/>
      <c r="L39" s="1243"/>
    </row>
    <row r="40" spans="1:12" ht="15" x14ac:dyDescent="0.25">
      <c r="A40" s="1230"/>
      <c r="B40" s="1261" t="s">
        <v>1634</v>
      </c>
      <c r="C40" s="1227"/>
      <c r="D40" s="1227"/>
      <c r="E40" s="1229" t="s">
        <v>1375</v>
      </c>
      <c r="F40" s="123"/>
      <c r="G40" s="123"/>
      <c r="H40" s="123"/>
      <c r="I40" s="123"/>
      <c r="J40" s="123"/>
      <c r="K40" s="123"/>
      <c r="L40" s="123"/>
    </row>
    <row r="41" spans="1:12" ht="15" x14ac:dyDescent="0.25">
      <c r="A41" s="1254"/>
      <c r="B41" s="1258"/>
      <c r="C41" s="123"/>
      <c r="D41" s="1229" t="s">
        <v>1376</v>
      </c>
      <c r="E41" s="1229" t="s">
        <v>1377</v>
      </c>
      <c r="F41" s="1229" t="s">
        <v>290</v>
      </c>
      <c r="G41" s="1377" t="s">
        <v>741</v>
      </c>
      <c r="H41" s="1377"/>
      <c r="I41" s="123"/>
      <c r="J41" s="123"/>
      <c r="K41" s="1244"/>
      <c r="L41" s="1243"/>
    </row>
    <row r="42" spans="1:12" ht="15" x14ac:dyDescent="0.25">
      <c r="A42" s="1254"/>
      <c r="B42" s="123"/>
      <c r="C42" s="1229" t="s">
        <v>344</v>
      </c>
      <c r="D42" s="1229" t="s">
        <v>1378</v>
      </c>
      <c r="E42" s="1229" t="s">
        <v>891</v>
      </c>
      <c r="F42" s="1262" t="s">
        <v>1379</v>
      </c>
      <c r="G42" s="1229" t="s">
        <v>285</v>
      </c>
      <c r="H42" s="1229" t="s">
        <v>289</v>
      </c>
      <c r="I42" s="1229" t="s">
        <v>879</v>
      </c>
      <c r="J42" s="1229" t="s">
        <v>292</v>
      </c>
      <c r="K42" s="1244"/>
      <c r="L42" s="1243"/>
    </row>
    <row r="43" spans="1:12" ht="15" x14ac:dyDescent="0.25">
      <c r="A43" s="1254"/>
      <c r="B43" s="123"/>
      <c r="C43" s="1229" t="s">
        <v>351</v>
      </c>
      <c r="D43" s="1263" t="s">
        <v>1380</v>
      </c>
      <c r="E43" s="1263" t="s">
        <v>353</v>
      </c>
      <c r="F43" s="1229" t="s">
        <v>294</v>
      </c>
      <c r="G43" s="1378" t="s">
        <v>745</v>
      </c>
      <c r="H43" s="1378"/>
      <c r="I43" s="1229" t="s">
        <v>295</v>
      </c>
      <c r="J43" s="1229" t="s">
        <v>296</v>
      </c>
      <c r="K43" s="1244"/>
      <c r="L43" s="1243"/>
    </row>
    <row r="44" spans="1:12" ht="15" x14ac:dyDescent="0.25">
      <c r="A44" s="1254"/>
      <c r="B44" s="1248" t="s">
        <v>736</v>
      </c>
      <c r="C44" s="475"/>
      <c r="D44" s="1264"/>
      <c r="E44" s="1209"/>
      <c r="F44" s="1265"/>
      <c r="G44" s="141"/>
      <c r="H44" s="109"/>
      <c r="I44" s="112"/>
      <c r="J44" s="109"/>
      <c r="K44" s="1244"/>
      <c r="L44" s="118">
        <f>D44*E44</f>
        <v>0</v>
      </c>
    </row>
    <row r="45" spans="1:12" ht="15" x14ac:dyDescent="0.25">
      <c r="A45" s="1254"/>
      <c r="B45" s="1255" t="s">
        <v>297</v>
      </c>
      <c r="C45" s="476"/>
      <c r="D45" s="476"/>
      <c r="E45" s="1228"/>
      <c r="F45" s="1228"/>
      <c r="G45" s="1228"/>
      <c r="H45" s="1228"/>
      <c r="I45" s="1228"/>
      <c r="J45" s="1257"/>
      <c r="K45" s="1244"/>
      <c r="L45" s="1243"/>
    </row>
    <row r="46" spans="1:12" ht="15" x14ac:dyDescent="0.25">
      <c r="A46" s="123"/>
      <c r="B46" s="1258" t="s">
        <v>1635</v>
      </c>
      <c r="C46" s="123"/>
      <c r="D46" s="1227"/>
      <c r="E46" s="1249"/>
      <c r="F46" s="1252"/>
      <c r="G46" s="1253"/>
      <c r="H46" s="1249"/>
      <c r="I46" s="1244"/>
      <c r="J46" s="1247"/>
      <c r="K46" s="123"/>
      <c r="L46" s="123"/>
    </row>
    <row r="47" spans="1:12" ht="15" x14ac:dyDescent="0.25">
      <c r="A47" s="1254"/>
      <c r="B47" s="1258" t="s">
        <v>1636</v>
      </c>
      <c r="C47" s="123"/>
      <c r="D47" s="1227"/>
      <c r="E47" s="1249"/>
      <c r="F47" s="1252"/>
      <c r="G47" s="1253"/>
      <c r="H47" s="1249"/>
      <c r="I47" s="1244"/>
      <c r="J47" s="1247"/>
      <c r="K47" s="123"/>
      <c r="L47" s="123"/>
    </row>
    <row r="48" spans="1:12" ht="15" x14ac:dyDescent="0.25">
      <c r="A48" s="1254"/>
      <c r="B48" s="1266" t="s">
        <v>1381</v>
      </c>
      <c r="C48" s="476"/>
      <c r="D48" s="476"/>
      <c r="E48" s="1228"/>
      <c r="F48" s="1228"/>
      <c r="G48" s="1228"/>
      <c r="H48" s="1228"/>
      <c r="I48" s="1228"/>
      <c r="J48" s="1257"/>
      <c r="K48" s="1244"/>
      <c r="L48" s="1243"/>
    </row>
    <row r="49" spans="1:12" x14ac:dyDescent="0.2">
      <c r="A49" s="1267"/>
      <c r="B49" s="1268"/>
      <c r="C49" s="476"/>
      <c r="D49" s="476"/>
      <c r="E49" s="1269"/>
      <c r="F49" s="1269"/>
      <c r="G49" s="1269"/>
      <c r="H49" s="1269"/>
      <c r="I49" s="1269"/>
      <c r="J49" s="1257"/>
      <c r="K49" s="1237"/>
      <c r="L49" s="1270"/>
    </row>
    <row r="50" spans="1:12" ht="13.5" x14ac:dyDescent="0.25">
      <c r="A50" s="1207"/>
      <c r="C50" s="1208"/>
      <c r="D50" s="232"/>
      <c r="E50" s="477"/>
      <c r="F50" s="163"/>
      <c r="H50" s="1271"/>
      <c r="L50" s="1272"/>
    </row>
    <row r="51" spans="1:12" ht="15" x14ac:dyDescent="0.25">
      <c r="A51" s="1225">
        <v>7.34</v>
      </c>
      <c r="B51" s="1226" t="s">
        <v>1637</v>
      </c>
      <c r="C51" s="1227"/>
      <c r="D51" s="1227"/>
      <c r="E51" s="1228"/>
      <c r="F51" s="1228"/>
      <c r="G51" s="123"/>
      <c r="H51" s="123"/>
      <c r="I51" s="1229"/>
      <c r="J51" s="1229"/>
      <c r="K51" s="123"/>
      <c r="L51" s="123"/>
    </row>
    <row r="52" spans="1:12" ht="15" x14ac:dyDescent="0.25">
      <c r="A52" s="1225"/>
      <c r="B52" s="1261" t="s">
        <v>1638</v>
      </c>
      <c r="C52" s="1227"/>
      <c r="D52" s="1227"/>
      <c r="E52" s="1228"/>
      <c r="F52" s="1228"/>
      <c r="G52" s="123"/>
      <c r="H52" s="123"/>
      <c r="I52" s="1229"/>
      <c r="J52" s="1229"/>
      <c r="K52" s="123"/>
      <c r="L52" s="123"/>
    </row>
    <row r="53" spans="1:12" ht="15" x14ac:dyDescent="0.25">
      <c r="A53" s="1230"/>
      <c r="B53" s="123"/>
      <c r="C53" s="1005"/>
      <c r="D53" s="1005"/>
      <c r="E53" s="1229" t="s">
        <v>289</v>
      </c>
      <c r="F53" s="1377" t="s">
        <v>1294</v>
      </c>
      <c r="G53" s="1377"/>
      <c r="H53" s="1229" t="s">
        <v>1294</v>
      </c>
      <c r="I53" s="1229" t="s">
        <v>879</v>
      </c>
      <c r="J53" s="1229" t="s">
        <v>292</v>
      </c>
      <c r="K53" s="1231"/>
      <c r="L53" s="123"/>
    </row>
    <row r="54" spans="1:12" ht="15" x14ac:dyDescent="0.25">
      <c r="A54" s="1254"/>
      <c r="B54" s="1248" t="s">
        <v>736</v>
      </c>
      <c r="C54" s="1227"/>
      <c r="D54" s="1227"/>
      <c r="E54" s="1229" t="s">
        <v>293</v>
      </c>
      <c r="F54" s="1377" t="s">
        <v>772</v>
      </c>
      <c r="G54" s="1377"/>
      <c r="H54" s="1229" t="s">
        <v>294</v>
      </c>
      <c r="I54" s="1229" t="s">
        <v>295</v>
      </c>
      <c r="J54" s="1229" t="s">
        <v>296</v>
      </c>
      <c r="K54" s="123"/>
      <c r="L54" s="1243"/>
    </row>
    <row r="55" spans="1:12" ht="15" x14ac:dyDescent="0.25">
      <c r="A55" s="1254"/>
      <c r="B55" s="1255" t="s">
        <v>297</v>
      </c>
      <c r="C55" s="123"/>
      <c r="D55" s="1227"/>
      <c r="E55" s="109"/>
      <c r="F55" s="1380"/>
      <c r="G55" s="1381"/>
      <c r="H55" s="1265"/>
      <c r="I55" s="112"/>
      <c r="J55" s="109"/>
      <c r="K55" s="123"/>
      <c r="L55" s="118">
        <v>0</v>
      </c>
    </row>
    <row r="56" spans="1:12" x14ac:dyDescent="0.2">
      <c r="A56" s="1273"/>
      <c r="B56" s="1255" t="s">
        <v>1321</v>
      </c>
      <c r="C56" s="1274"/>
      <c r="D56" s="1274"/>
      <c r="E56" s="1275"/>
      <c r="F56" s="1275"/>
      <c r="G56" s="1275"/>
      <c r="H56" s="1276"/>
      <c r="I56" s="1277"/>
      <c r="J56" s="1243"/>
      <c r="K56" s="1277"/>
      <c r="L56" s="1277"/>
    </row>
    <row r="57" spans="1:12" x14ac:dyDescent="0.2">
      <c r="A57" s="1267"/>
      <c r="B57" s="1278"/>
      <c r="C57" s="1279"/>
      <c r="D57" s="1279"/>
      <c r="E57" s="1269"/>
      <c r="F57" s="1269"/>
      <c r="G57" s="1269"/>
      <c r="H57" s="1257"/>
      <c r="I57" s="1237"/>
      <c r="J57" s="1270"/>
      <c r="K57" s="1237"/>
      <c r="L57" s="1237"/>
    </row>
    <row r="58" spans="1:12" x14ac:dyDescent="0.2">
      <c r="A58" s="1267"/>
      <c r="B58" s="1259"/>
      <c r="C58" s="1279"/>
      <c r="D58" s="1279"/>
      <c r="E58" s="1269"/>
      <c r="F58" s="1269"/>
      <c r="G58" s="1269"/>
      <c r="H58" s="1280"/>
      <c r="I58" s="1237"/>
      <c r="J58" s="1270"/>
      <c r="K58" s="1237"/>
      <c r="L58" s="1237"/>
    </row>
    <row r="59" spans="1:12" ht="15" x14ac:dyDescent="0.25">
      <c r="A59" s="1225">
        <v>7.36</v>
      </c>
      <c r="B59" s="1226" t="s">
        <v>1639</v>
      </c>
      <c r="C59" s="1227"/>
      <c r="D59" s="1227"/>
      <c r="E59" s="1228"/>
      <c r="F59" s="1228"/>
      <c r="G59" s="1228"/>
      <c r="H59" s="1228"/>
      <c r="I59" s="1228"/>
      <c r="J59" s="1257"/>
      <c r="K59" s="1244"/>
      <c r="L59" s="1243"/>
    </row>
    <row r="60" spans="1:12" ht="14.25" x14ac:dyDescent="0.2">
      <c r="A60" s="1225"/>
      <c r="B60" s="1261" t="s">
        <v>1640</v>
      </c>
      <c r="C60" s="123"/>
      <c r="D60" s="123"/>
      <c r="E60" s="1229" t="s">
        <v>1375</v>
      </c>
      <c r="F60" s="123"/>
      <c r="G60" s="123"/>
      <c r="H60" s="123"/>
      <c r="I60" s="123"/>
      <c r="J60" s="123"/>
      <c r="K60" s="123"/>
      <c r="L60" s="123"/>
    </row>
    <row r="61" spans="1:12" ht="15" x14ac:dyDescent="0.25">
      <c r="A61" s="1254"/>
      <c r="B61" s="1258"/>
      <c r="C61" s="123"/>
      <c r="D61" s="1229" t="s">
        <v>1376</v>
      </c>
      <c r="E61" s="1229" t="s">
        <v>1377</v>
      </c>
      <c r="F61" s="1229" t="s">
        <v>290</v>
      </c>
      <c r="G61" s="1377" t="s">
        <v>741</v>
      </c>
      <c r="H61" s="1377"/>
      <c r="I61" s="1228"/>
      <c r="J61" s="1257"/>
      <c r="K61" s="1244"/>
      <c r="L61" s="1243"/>
    </row>
    <row r="62" spans="1:12" ht="15" x14ac:dyDescent="0.25">
      <c r="A62" s="1254"/>
      <c r="B62" s="123"/>
      <c r="C62" s="1229" t="s">
        <v>344</v>
      </c>
      <c r="D62" s="1229" t="s">
        <v>1378</v>
      </c>
      <c r="E62" s="1229" t="s">
        <v>891</v>
      </c>
      <c r="F62" s="1262" t="s">
        <v>1379</v>
      </c>
      <c r="G62" s="1229" t="s">
        <v>285</v>
      </c>
      <c r="H62" s="1229" t="s">
        <v>289</v>
      </c>
      <c r="I62" s="1229" t="s">
        <v>879</v>
      </c>
      <c r="J62" s="1229" t="s">
        <v>292</v>
      </c>
      <c r="K62" s="1244"/>
      <c r="L62" s="1243"/>
    </row>
    <row r="63" spans="1:12" ht="15" x14ac:dyDescent="0.25">
      <c r="A63" s="1254"/>
      <c r="B63" s="123"/>
      <c r="C63" s="1229" t="s">
        <v>351</v>
      </c>
      <c r="D63" s="1263" t="s">
        <v>1380</v>
      </c>
      <c r="E63" s="1263" t="s">
        <v>353</v>
      </c>
      <c r="F63" s="1229" t="s">
        <v>294</v>
      </c>
      <c r="G63" s="1378" t="s">
        <v>745</v>
      </c>
      <c r="H63" s="1378"/>
      <c r="I63" s="1229" t="s">
        <v>295</v>
      </c>
      <c r="J63" s="1229" t="s">
        <v>296</v>
      </c>
      <c r="K63" s="1244"/>
      <c r="L63" s="1243"/>
    </row>
    <row r="64" spans="1:12" ht="15" x14ac:dyDescent="0.25">
      <c r="A64" s="1254"/>
      <c r="B64" s="1248" t="s">
        <v>736</v>
      </c>
      <c r="C64" s="475"/>
      <c r="D64" s="1264"/>
      <c r="E64" s="1209"/>
      <c r="F64" s="1265"/>
      <c r="G64" s="141"/>
      <c r="H64" s="109"/>
      <c r="I64" s="112"/>
      <c r="J64" s="109"/>
      <c r="K64" s="1244"/>
      <c r="L64" s="118">
        <f>D64*E64</f>
        <v>0</v>
      </c>
    </row>
    <row r="65" spans="1:12" ht="15" x14ac:dyDescent="0.25">
      <c r="A65" s="1254"/>
      <c r="B65" s="1255" t="s">
        <v>297</v>
      </c>
      <c r="C65" s="476"/>
      <c r="D65" s="476"/>
      <c r="E65" s="1228"/>
      <c r="F65" s="1228"/>
      <c r="G65" s="1228"/>
      <c r="H65" s="1228"/>
      <c r="I65" s="1228"/>
      <c r="J65" s="1257"/>
      <c r="K65" s="1244"/>
      <c r="L65" s="1243"/>
    </row>
    <row r="66" spans="1:12" ht="15" x14ac:dyDescent="0.25">
      <c r="A66" s="1254"/>
      <c r="B66" s="1258" t="s">
        <v>1641</v>
      </c>
      <c r="C66" s="476"/>
      <c r="D66" s="476"/>
      <c r="E66" s="1228"/>
      <c r="F66" s="1228"/>
      <c r="G66" s="1228"/>
      <c r="H66" s="1228"/>
      <c r="I66" s="1228"/>
      <c r="J66" s="1257"/>
      <c r="K66" s="1244"/>
      <c r="L66" s="1243"/>
    </row>
    <row r="67" spans="1:12" ht="15" x14ac:dyDescent="0.25">
      <c r="A67" s="1254"/>
      <c r="B67" s="1258" t="s">
        <v>1642</v>
      </c>
      <c r="C67" s="476"/>
      <c r="D67" s="476"/>
      <c r="E67" s="1228"/>
      <c r="F67" s="1228"/>
      <c r="G67" s="1228"/>
      <c r="H67" s="1228"/>
      <c r="I67" s="1228"/>
      <c r="J67" s="1257"/>
      <c r="K67" s="1244"/>
      <c r="L67" s="1243"/>
    </row>
  </sheetData>
  <mergeCells count="17">
    <mergeCell ref="G63:H63"/>
    <mergeCell ref="G24:H24"/>
    <mergeCell ref="G41:H41"/>
    <mergeCell ref="G43:H43"/>
    <mergeCell ref="F53:G53"/>
    <mergeCell ref="F54:G54"/>
    <mergeCell ref="B20:C20"/>
    <mergeCell ref="F20:H20"/>
    <mergeCell ref="G22:H22"/>
    <mergeCell ref="F55:G55"/>
    <mergeCell ref="G61:H61"/>
    <mergeCell ref="I7:J7"/>
    <mergeCell ref="I8:J8"/>
    <mergeCell ref="I9:J9"/>
    <mergeCell ref="I10:J10"/>
    <mergeCell ref="B19:D19"/>
    <mergeCell ref="F19:I19"/>
  </mergeCells>
  <phoneticPr fontId="3" type="noConversion"/>
  <printOptions horizontalCentered="1"/>
  <pageMargins left="0.5" right="0.5" top="0.5" bottom="0.5" header="0.4" footer="0.5"/>
  <pageSetup scale="78" orientation="portrait" r:id="rId1"/>
  <headerFooter alignWithMargins="0">
    <oddFooter>&amp;L&amp;8DWM/UST - Claim 8/1/2020&amp;R&amp;8(See also 2020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11">
    <tabColor indexed="17"/>
    <pageSetUpPr fitToPage="1"/>
  </sheetPr>
  <dimension ref="A1:O53"/>
  <sheetViews>
    <sheetView view="pageBreakPreview" topLeftCell="A22" zoomScaleNormal="100" zoomScaleSheetLayoutView="100" workbookViewId="0">
      <selection activeCell="J116" sqref="J116"/>
    </sheetView>
  </sheetViews>
  <sheetFormatPr defaultRowHeight="12.75" x14ac:dyDescent="0.2"/>
  <cols>
    <col min="1" max="1" width="6.28515625" style="5" customWidth="1"/>
    <col min="2" max="2" width="10.42578125" style="5" customWidth="1"/>
    <col min="3" max="3" width="10.85546875" style="5" customWidth="1"/>
    <col min="4" max="4" width="10.7109375" style="5" customWidth="1"/>
    <col min="5" max="5" width="11.140625" style="5" customWidth="1"/>
    <col min="6" max="6" width="11.5703125" style="5" customWidth="1"/>
    <col min="7" max="7" width="9.5703125" style="5" customWidth="1"/>
    <col min="8" max="8" width="11.7109375" style="5" customWidth="1"/>
    <col min="9" max="9" width="10.5703125" style="5" customWidth="1"/>
    <col min="10" max="10" width="11.140625" style="5" customWidth="1"/>
    <col min="11" max="11" width="0.85546875" style="5" customWidth="1"/>
    <col min="12" max="12" width="14.140625" style="5" customWidth="1"/>
    <col min="14" max="14" width="7.42578125" bestFit="1" customWidth="1"/>
  </cols>
  <sheetData>
    <row r="1" spans="1:12" ht="15.75" x14ac:dyDescent="0.25">
      <c r="A1" s="97" t="s">
        <v>1382</v>
      </c>
      <c r="B1" s="121"/>
      <c r="C1" s="121"/>
      <c r="D1" s="121"/>
      <c r="E1" s="121"/>
      <c r="F1" s="121"/>
      <c r="G1" s="121"/>
      <c r="H1" s="121"/>
      <c r="I1" s="121"/>
      <c r="J1" s="121"/>
      <c r="K1"/>
      <c r="L1"/>
    </row>
    <row r="2" spans="1:12" ht="8.25" customHeight="1" x14ac:dyDescent="0.2">
      <c r="K2"/>
      <c r="L2"/>
    </row>
    <row r="3" spans="1:12"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2" ht="6" customHeight="1" x14ac:dyDescent="0.2">
      <c r="H4" s="32"/>
      <c r="I4" s="32"/>
      <c r="K4"/>
      <c r="L4"/>
    </row>
    <row r="5" spans="1:12" ht="3.75" customHeight="1" x14ac:dyDescent="0.2">
      <c r="K5"/>
      <c r="L5"/>
    </row>
    <row r="6" spans="1:12" ht="22.5" customHeight="1" x14ac:dyDescent="0.2">
      <c r="A6" s="143" t="s">
        <v>1368</v>
      </c>
      <c r="K6"/>
      <c r="L6" s="144" t="s">
        <v>285</v>
      </c>
    </row>
    <row r="7" spans="1:12" s="106" customFormat="1" ht="15" x14ac:dyDescent="0.25">
      <c r="A7" s="125">
        <v>7.39</v>
      </c>
      <c r="B7" s="104" t="s">
        <v>1383</v>
      </c>
      <c r="C7" s="999"/>
      <c r="D7" s="999"/>
      <c r="E7" s="1003"/>
      <c r="F7" s="1003"/>
      <c r="I7" s="1003"/>
      <c r="J7" s="134"/>
      <c r="L7" s="144" t="s">
        <v>287</v>
      </c>
    </row>
    <row r="8" spans="1:12" s="102" customFormat="1" ht="15" x14ac:dyDescent="0.25">
      <c r="A8" s="1000"/>
      <c r="B8" s="819" t="s">
        <v>881</v>
      </c>
      <c r="C8" s="1005"/>
      <c r="D8" s="1005"/>
      <c r="E8" s="905" t="s">
        <v>344</v>
      </c>
      <c r="F8" s="1343" t="s">
        <v>907</v>
      </c>
      <c r="G8" s="1343"/>
      <c r="H8" s="905" t="s">
        <v>907</v>
      </c>
      <c r="I8" s="905" t="s">
        <v>879</v>
      </c>
      <c r="J8" s="905" t="s">
        <v>292</v>
      </c>
      <c r="K8" s="101"/>
      <c r="L8" s="123"/>
    </row>
    <row r="9" spans="1:12" s="106" customFormat="1" ht="15" x14ac:dyDescent="0.25">
      <c r="A9" s="1001"/>
      <c r="C9" s="999"/>
      <c r="D9" s="999"/>
      <c r="E9" s="905" t="s">
        <v>908</v>
      </c>
      <c r="F9" s="1343" t="s">
        <v>772</v>
      </c>
      <c r="G9" s="1343"/>
      <c r="H9" s="905" t="s">
        <v>294</v>
      </c>
      <c r="I9" s="905" t="s">
        <v>295</v>
      </c>
      <c r="J9" s="905" t="s">
        <v>296</v>
      </c>
      <c r="L9" s="105"/>
    </row>
    <row r="10" spans="1:12" s="106" customFormat="1" ht="15" x14ac:dyDescent="0.25">
      <c r="A10" s="1001"/>
      <c r="B10" s="117" t="s">
        <v>736</v>
      </c>
      <c r="C10" s="126"/>
      <c r="D10" s="999"/>
      <c r="E10" s="109"/>
      <c r="F10" s="1367"/>
      <c r="G10" s="1368"/>
      <c r="H10" s="911"/>
      <c r="I10" s="112"/>
      <c r="J10" s="109"/>
      <c r="L10" s="118">
        <v>0</v>
      </c>
    </row>
    <row r="11" spans="1:12" s="106" customFormat="1" ht="15" x14ac:dyDescent="0.25">
      <c r="A11" s="1001"/>
      <c r="B11" s="139" t="s">
        <v>297</v>
      </c>
      <c r="C11" s="128"/>
      <c r="D11" s="999"/>
      <c r="E11" s="1003"/>
      <c r="F11" s="1003"/>
      <c r="G11" s="1003"/>
      <c r="H11" s="131"/>
      <c r="I11" s="1002"/>
      <c r="J11" s="105"/>
    </row>
    <row r="12" spans="1:12" x14ac:dyDescent="0.2">
      <c r="B12" s="139" t="s">
        <v>909</v>
      </c>
    </row>
    <row r="13" spans="1:12" x14ac:dyDescent="0.2">
      <c r="B13" s="127" t="s">
        <v>910</v>
      </c>
    </row>
    <row r="16" spans="1:12" s="106" customFormat="1" ht="15" x14ac:dyDescent="0.25">
      <c r="A16" s="125">
        <v>7.4</v>
      </c>
      <c r="B16" s="104" t="s">
        <v>1384</v>
      </c>
      <c r="C16" s="999"/>
      <c r="D16" s="999"/>
      <c r="E16" s="1003"/>
      <c r="F16" s="1003"/>
      <c r="I16" s="1003"/>
      <c r="J16" s="134"/>
      <c r="L16" s="126"/>
    </row>
    <row r="17" spans="1:12" s="102" customFormat="1" ht="15" x14ac:dyDescent="0.25">
      <c r="A17" s="1000"/>
      <c r="B17" s="819" t="s">
        <v>881</v>
      </c>
      <c r="C17" s="1005"/>
      <c r="D17" s="1005"/>
      <c r="E17" s="905" t="s">
        <v>289</v>
      </c>
      <c r="F17" s="1343" t="s">
        <v>778</v>
      </c>
      <c r="G17" s="1343"/>
      <c r="H17" s="905" t="s">
        <v>778</v>
      </c>
      <c r="I17" s="905" t="s">
        <v>879</v>
      </c>
      <c r="J17" s="905" t="s">
        <v>292</v>
      </c>
      <c r="K17" s="101"/>
      <c r="L17" s="123"/>
    </row>
    <row r="18" spans="1:12" s="106" customFormat="1" ht="15" x14ac:dyDescent="0.25">
      <c r="A18" s="1001"/>
      <c r="C18" s="999"/>
      <c r="D18" s="999"/>
      <c r="E18" s="905" t="s">
        <v>1385</v>
      </c>
      <c r="F18" s="1343" t="s">
        <v>772</v>
      </c>
      <c r="G18" s="1343"/>
      <c r="H18" s="905" t="s">
        <v>294</v>
      </c>
      <c r="I18" s="905" t="s">
        <v>295</v>
      </c>
      <c r="J18" s="905" t="s">
        <v>296</v>
      </c>
      <c r="L18" s="105"/>
    </row>
    <row r="19" spans="1:12" s="106" customFormat="1" ht="15" x14ac:dyDescent="0.25">
      <c r="A19" s="1001"/>
      <c r="B19" s="117" t="s">
        <v>736</v>
      </c>
      <c r="C19" s="126"/>
      <c r="D19" s="999"/>
      <c r="E19" s="109"/>
      <c r="F19" s="1367"/>
      <c r="G19" s="1368"/>
      <c r="H19" s="911"/>
      <c r="I19" s="112"/>
      <c r="J19" s="109"/>
      <c r="L19" s="118">
        <v>0</v>
      </c>
    </row>
    <row r="20" spans="1:12" s="106" customFormat="1" ht="15" x14ac:dyDescent="0.25">
      <c r="A20" s="1001"/>
      <c r="B20" s="139" t="s">
        <v>297</v>
      </c>
      <c r="C20" s="128"/>
      <c r="D20" s="999"/>
      <c r="E20" s="1003"/>
      <c r="F20" s="1003"/>
      <c r="G20" s="1003"/>
      <c r="H20" s="131"/>
      <c r="I20" s="1002"/>
      <c r="J20" s="105"/>
    </row>
    <row r="21" spans="1:12" s="106" customFormat="1" ht="15" x14ac:dyDescent="0.25">
      <c r="A21" s="1001"/>
      <c r="B21" s="139" t="s">
        <v>882</v>
      </c>
      <c r="C21" s="128"/>
      <c r="D21" s="999"/>
      <c r="E21" s="1003"/>
      <c r="F21" s="1003"/>
      <c r="G21" s="1003"/>
      <c r="H21" s="131"/>
      <c r="I21" s="1002"/>
      <c r="J21" s="105"/>
    </row>
    <row r="24" spans="1:12" s="106" customFormat="1" ht="15" x14ac:dyDescent="0.25">
      <c r="A24" s="125">
        <v>7.41</v>
      </c>
      <c r="B24" s="104" t="s">
        <v>1386</v>
      </c>
      <c r="C24" s="999"/>
      <c r="D24" s="999"/>
      <c r="E24" s="1003"/>
      <c r="F24" s="1003"/>
      <c r="I24" s="1003"/>
      <c r="J24" s="134"/>
      <c r="L24" s="126"/>
    </row>
    <row r="25" spans="1:12" s="102" customFormat="1" ht="15" x14ac:dyDescent="0.25">
      <c r="A25" s="1000"/>
      <c r="B25" s="819" t="s">
        <v>881</v>
      </c>
      <c r="C25" s="1005"/>
      <c r="D25" s="1005"/>
      <c r="E25" s="905" t="s">
        <v>344</v>
      </c>
      <c r="F25" s="1343" t="s">
        <v>907</v>
      </c>
      <c r="G25" s="1343"/>
      <c r="H25" s="905" t="s">
        <v>907</v>
      </c>
      <c r="I25" s="905" t="s">
        <v>879</v>
      </c>
      <c r="J25" s="905" t="s">
        <v>292</v>
      </c>
      <c r="K25" s="101"/>
      <c r="L25" s="123"/>
    </row>
    <row r="26" spans="1:12" s="106" customFormat="1" ht="15" x14ac:dyDescent="0.25">
      <c r="A26" s="1001"/>
      <c r="C26" s="999"/>
      <c r="D26" s="999"/>
      <c r="E26" s="905" t="s">
        <v>908</v>
      </c>
      <c r="F26" s="1343" t="s">
        <v>772</v>
      </c>
      <c r="G26" s="1343"/>
      <c r="H26" s="905" t="s">
        <v>294</v>
      </c>
      <c r="I26" s="905" t="s">
        <v>295</v>
      </c>
      <c r="J26" s="905" t="s">
        <v>296</v>
      </c>
      <c r="L26" s="105"/>
    </row>
    <row r="27" spans="1:12" s="106" customFormat="1" ht="15" x14ac:dyDescent="0.25">
      <c r="A27" s="1001"/>
      <c r="B27" s="117" t="s">
        <v>736</v>
      </c>
      <c r="C27" s="126"/>
      <c r="D27" s="999"/>
      <c r="E27" s="109"/>
      <c r="F27" s="1367"/>
      <c r="G27" s="1368"/>
      <c r="H27" s="911"/>
      <c r="I27" s="112"/>
      <c r="J27" s="109"/>
      <c r="L27" s="118">
        <v>0</v>
      </c>
    </row>
    <row r="28" spans="1:12" s="106" customFormat="1" ht="15" x14ac:dyDescent="0.25">
      <c r="A28" s="1001"/>
      <c r="B28" s="139" t="s">
        <v>297</v>
      </c>
      <c r="C28" s="128"/>
      <c r="D28" s="999"/>
      <c r="E28" s="1003"/>
      <c r="F28" s="1003"/>
      <c r="G28" s="1003"/>
      <c r="H28" s="131"/>
      <c r="I28" s="1002"/>
      <c r="J28" s="105"/>
    </row>
    <row r="29" spans="1:12" x14ac:dyDescent="0.2">
      <c r="B29" s="139" t="s">
        <v>909</v>
      </c>
    </row>
    <row r="30" spans="1:12" x14ac:dyDescent="0.2">
      <c r="B30" s="127" t="s">
        <v>910</v>
      </c>
    </row>
    <row r="33" spans="1:15" s="106" customFormat="1" ht="15" x14ac:dyDescent="0.25">
      <c r="A33" s="125">
        <v>7.42</v>
      </c>
      <c r="B33" s="104" t="s">
        <v>1387</v>
      </c>
      <c r="C33" s="999"/>
      <c r="D33" s="999"/>
      <c r="E33" s="1003"/>
      <c r="F33" s="1003"/>
      <c r="G33" s="1343"/>
      <c r="H33" s="1343"/>
      <c r="I33" s="1003"/>
      <c r="J33" s="134"/>
      <c r="K33" s="1002"/>
      <c r="L33" s="126"/>
    </row>
    <row r="34" spans="1:15" s="102" customFormat="1" ht="15" x14ac:dyDescent="0.25">
      <c r="A34" s="1000"/>
      <c r="B34" s="819" t="s">
        <v>769</v>
      </c>
      <c r="C34" s="905"/>
      <c r="D34" s="123"/>
      <c r="G34" s="1343" t="s">
        <v>741</v>
      </c>
      <c r="H34" s="1343"/>
      <c r="I34" s="905"/>
      <c r="K34" s="1006"/>
      <c r="L34" s="105"/>
      <c r="M34" s="108"/>
      <c r="N34" s="114"/>
      <c r="O34" s="116"/>
    </row>
    <row r="35" spans="1:15" s="106" customFormat="1" ht="15" x14ac:dyDescent="0.25">
      <c r="A35" s="1001"/>
      <c r="B35" s="905" t="s">
        <v>289</v>
      </c>
      <c r="C35" s="905" t="s">
        <v>16</v>
      </c>
      <c r="D35" s="1343" t="s">
        <v>770</v>
      </c>
      <c r="E35" s="1343"/>
      <c r="F35" s="905" t="s">
        <v>771</v>
      </c>
      <c r="G35" s="905" t="s">
        <v>285</v>
      </c>
      <c r="H35" s="905" t="s">
        <v>289</v>
      </c>
      <c r="I35" s="905" t="s">
        <v>743</v>
      </c>
      <c r="J35" s="905" t="s">
        <v>292</v>
      </c>
      <c r="K35" s="1006"/>
      <c r="L35" s="105"/>
      <c r="M35" s="108"/>
      <c r="N35" s="115"/>
      <c r="O35" s="115"/>
    </row>
    <row r="36" spans="1:15" s="106" customFormat="1" ht="15" x14ac:dyDescent="0.25">
      <c r="A36" s="1001"/>
      <c r="B36" s="905" t="s">
        <v>293</v>
      </c>
      <c r="C36" s="905" t="s">
        <v>48</v>
      </c>
      <c r="D36" s="1343" t="s">
        <v>772</v>
      </c>
      <c r="E36" s="1343"/>
      <c r="F36" s="905" t="s">
        <v>294</v>
      </c>
      <c r="G36" s="1346" t="s">
        <v>745</v>
      </c>
      <c r="H36" s="1346"/>
      <c r="I36" s="905" t="s">
        <v>746</v>
      </c>
      <c r="J36" s="905" t="s">
        <v>296</v>
      </c>
      <c r="K36" s="1002"/>
      <c r="L36" s="102"/>
      <c r="M36" s="108"/>
      <c r="N36" s="115"/>
      <c r="O36" s="115"/>
    </row>
    <row r="37" spans="1:15" s="106" customFormat="1" ht="15" x14ac:dyDescent="0.25">
      <c r="A37" s="1001"/>
      <c r="B37" s="109"/>
      <c r="C37" s="110"/>
      <c r="D37" s="1367"/>
      <c r="E37" s="1368"/>
      <c r="F37" s="111"/>
      <c r="G37" s="141"/>
      <c r="H37" s="109"/>
      <c r="I37" s="112"/>
      <c r="J37" s="109"/>
      <c r="K37" s="1002"/>
      <c r="L37" s="118">
        <f>SUM(C37:C40)</f>
        <v>0</v>
      </c>
      <c r="M37" s="108"/>
      <c r="N37" s="115"/>
      <c r="O37" s="115"/>
    </row>
    <row r="38" spans="1:15" s="106" customFormat="1" ht="15" x14ac:dyDescent="0.25">
      <c r="A38" s="1001"/>
      <c r="B38" s="109"/>
      <c r="C38" s="110"/>
      <c r="D38" s="1367"/>
      <c r="E38" s="1368"/>
      <c r="F38" s="111"/>
      <c r="G38" s="141"/>
      <c r="H38" s="109"/>
      <c r="I38" s="112"/>
      <c r="J38" s="109"/>
      <c r="K38" s="1002"/>
      <c r="L38" s="120"/>
      <c r="M38" s="113"/>
      <c r="N38" s="115"/>
      <c r="O38" s="115"/>
    </row>
    <row r="39" spans="1:15" s="106" customFormat="1" ht="15" x14ac:dyDescent="0.25">
      <c r="A39" s="1001"/>
      <c r="B39" s="109"/>
      <c r="C39" s="110"/>
      <c r="D39" s="1367"/>
      <c r="E39" s="1368"/>
      <c r="F39" s="111"/>
      <c r="G39" s="141"/>
      <c r="H39" s="109"/>
      <c r="I39" s="112"/>
      <c r="J39" s="109"/>
      <c r="K39" s="1002"/>
      <c r="L39" s="120"/>
    </row>
    <row r="40" spans="1:15" s="106" customFormat="1" ht="15" x14ac:dyDescent="0.25">
      <c r="B40" s="109"/>
      <c r="C40" s="110"/>
      <c r="D40" s="1367"/>
      <c r="E40" s="1368"/>
      <c r="F40" s="111"/>
      <c r="G40" s="141"/>
      <c r="H40" s="109"/>
      <c r="I40" s="112"/>
      <c r="J40" s="109"/>
      <c r="K40" s="1002"/>
      <c r="L40" s="120"/>
    </row>
    <row r="41" spans="1:15" s="106" customFormat="1" ht="15" x14ac:dyDescent="0.25">
      <c r="B41" s="117" t="s">
        <v>736</v>
      </c>
      <c r="C41" s="137"/>
      <c r="D41" s="142"/>
      <c r="E41" s="140"/>
      <c r="F41" s="113"/>
      <c r="G41" s="113"/>
      <c r="H41" s="113"/>
      <c r="I41" s="138"/>
      <c r="J41" s="137"/>
      <c r="K41" s="1002"/>
      <c r="L41" s="120"/>
    </row>
    <row r="42" spans="1:15" s="106" customFormat="1" ht="15" x14ac:dyDescent="0.25">
      <c r="A42" s="1001"/>
      <c r="B42" s="139" t="s">
        <v>1388</v>
      </c>
      <c r="C42" s="130"/>
      <c r="D42" s="999"/>
      <c r="E42" s="1003"/>
      <c r="F42" s="1003"/>
      <c r="G42" s="1003"/>
      <c r="H42" s="1003"/>
      <c r="I42" s="1003"/>
      <c r="J42" s="131"/>
      <c r="K42" s="1002"/>
      <c r="L42" s="105"/>
    </row>
    <row r="43" spans="1:15" s="106" customFormat="1" ht="15" x14ac:dyDescent="0.25">
      <c r="A43" s="1001"/>
      <c r="B43" s="139" t="s">
        <v>1389</v>
      </c>
      <c r="C43" s="130"/>
      <c r="D43" s="999"/>
      <c r="E43" s="1003"/>
      <c r="F43" s="1003"/>
      <c r="G43" s="1003"/>
      <c r="H43" s="1003"/>
      <c r="I43" s="1003"/>
      <c r="J43" s="131"/>
      <c r="K43" s="1002"/>
      <c r="L43" s="105"/>
    </row>
    <row r="44" spans="1:15" s="106" customFormat="1" ht="15" x14ac:dyDescent="0.25">
      <c r="A44" s="1001"/>
      <c r="B44" s="127" t="s">
        <v>1390</v>
      </c>
      <c r="C44" s="130"/>
      <c r="D44" s="999"/>
      <c r="E44" s="1003"/>
      <c r="F44" s="1003"/>
      <c r="G44" s="1003"/>
      <c r="H44" s="1003"/>
      <c r="I44" s="1003"/>
      <c r="J44" s="131"/>
      <c r="K44" s="1002"/>
      <c r="L44" s="105"/>
    </row>
    <row r="47" spans="1:15" ht="21.75" customHeight="1" x14ac:dyDescent="0.2">
      <c r="A47" s="143" t="s">
        <v>1391</v>
      </c>
      <c r="K47"/>
      <c r="L47" s="144" t="s">
        <v>1392</v>
      </c>
    </row>
    <row r="48" spans="1:15" s="106" customFormat="1" ht="15" x14ac:dyDescent="0.25">
      <c r="A48" s="125">
        <v>7.5</v>
      </c>
      <c r="B48" s="104" t="s">
        <v>1393</v>
      </c>
      <c r="C48" s="999"/>
      <c r="D48" s="999"/>
      <c r="E48" s="1003"/>
      <c r="F48" s="1003"/>
      <c r="G48" s="1003"/>
      <c r="H48" s="1003"/>
      <c r="I48" s="1003"/>
      <c r="J48" s="134"/>
      <c r="K48" s="1002"/>
      <c r="L48" s="144" t="s">
        <v>1061</v>
      </c>
    </row>
    <row r="49" spans="1:12" s="102" customFormat="1" ht="15" x14ac:dyDescent="0.25">
      <c r="A49" s="1000"/>
      <c r="B49" s="819" t="s">
        <v>881</v>
      </c>
      <c r="C49" s="1005"/>
      <c r="D49" s="1005"/>
      <c r="E49" s="905" t="s">
        <v>289</v>
      </c>
      <c r="F49" s="1343" t="s">
        <v>770</v>
      </c>
      <c r="G49" s="1343"/>
      <c r="H49" s="905" t="s">
        <v>771</v>
      </c>
      <c r="I49" s="905" t="s">
        <v>879</v>
      </c>
      <c r="J49" s="905" t="s">
        <v>292</v>
      </c>
      <c r="K49" s="101"/>
      <c r="L49" s="123"/>
    </row>
    <row r="50" spans="1:12" s="106" customFormat="1" ht="15" x14ac:dyDescent="0.25">
      <c r="A50" s="1001"/>
      <c r="C50" s="999"/>
      <c r="D50" s="999"/>
      <c r="E50" s="905" t="s">
        <v>293</v>
      </c>
      <c r="F50" s="1343" t="s">
        <v>772</v>
      </c>
      <c r="G50" s="1343"/>
      <c r="H50" s="905" t="s">
        <v>294</v>
      </c>
      <c r="I50" s="905" t="s">
        <v>295</v>
      </c>
      <c r="J50" s="905" t="s">
        <v>296</v>
      </c>
      <c r="L50" s="105"/>
    </row>
    <row r="51" spans="1:12" s="106" customFormat="1" ht="15" x14ac:dyDescent="0.25">
      <c r="A51" s="1001"/>
      <c r="B51" s="117" t="s">
        <v>736</v>
      </c>
      <c r="C51" s="126"/>
      <c r="D51" s="999"/>
      <c r="E51" s="109"/>
      <c r="F51" s="1367"/>
      <c r="G51" s="1368"/>
      <c r="H51" s="911"/>
      <c r="I51" s="112"/>
      <c r="J51" s="109"/>
      <c r="L51" s="118">
        <v>0</v>
      </c>
    </row>
    <row r="52" spans="1:12" s="106" customFormat="1" ht="15" x14ac:dyDescent="0.25">
      <c r="A52" s="1001"/>
      <c r="B52" s="139" t="s">
        <v>297</v>
      </c>
      <c r="C52" s="128"/>
      <c r="D52" s="999"/>
      <c r="E52" s="1003"/>
      <c r="F52" s="1003"/>
      <c r="G52" s="1003"/>
      <c r="H52" s="131"/>
      <c r="I52" s="1002"/>
      <c r="J52" s="105"/>
    </row>
    <row r="53" spans="1:12" x14ac:dyDescent="0.2">
      <c r="B53" s="139" t="s">
        <v>882</v>
      </c>
    </row>
  </sheetData>
  <mergeCells count="21">
    <mergeCell ref="F26:G26"/>
    <mergeCell ref="F10:G10"/>
    <mergeCell ref="G33:H33"/>
    <mergeCell ref="F27:G27"/>
    <mergeCell ref="F25:G25"/>
    <mergeCell ref="F8:G8"/>
    <mergeCell ref="F17:G17"/>
    <mergeCell ref="F18:G18"/>
    <mergeCell ref="F19:G19"/>
    <mergeCell ref="F9:G9"/>
    <mergeCell ref="F51:G51"/>
    <mergeCell ref="G34:H34"/>
    <mergeCell ref="G36:H36"/>
    <mergeCell ref="D38:E38"/>
    <mergeCell ref="F50:G50"/>
    <mergeCell ref="D39:E39"/>
    <mergeCell ref="F49:G49"/>
    <mergeCell ref="D40:E40"/>
    <mergeCell ref="D35:E35"/>
    <mergeCell ref="D36:E36"/>
    <mergeCell ref="D37:E37"/>
  </mergeCells>
  <phoneticPr fontId="3" type="noConversion"/>
  <printOptions horizontalCentered="1"/>
  <pageMargins left="0.5" right="0.5" top="0.5" bottom="0.5" header="0.4" footer="0.5"/>
  <pageSetup scale="82" orientation="portrait" r:id="rId1"/>
  <headerFooter alignWithMargins="0">
    <oddFooter>&amp;L&amp;8DWM/UST - Claim 8/1/2020&amp;R&amp;8(See also 2020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12">
    <tabColor indexed="45"/>
    <pageSetUpPr fitToPage="1"/>
  </sheetPr>
  <dimension ref="A1:M55"/>
  <sheetViews>
    <sheetView view="pageBreakPreview" topLeftCell="A28" zoomScaleNormal="100" zoomScaleSheetLayoutView="100" workbookViewId="0">
      <selection activeCell="B9" sqref="B9"/>
    </sheetView>
  </sheetViews>
  <sheetFormatPr defaultRowHeight="12.75" x14ac:dyDescent="0.2"/>
  <cols>
    <col min="1" max="1" width="6.28515625" style="5" customWidth="1"/>
    <col min="2" max="2" width="10" style="5" customWidth="1"/>
    <col min="3" max="3" width="11" style="5" customWidth="1"/>
    <col min="4" max="4" width="8.85546875" style="5" customWidth="1"/>
    <col min="5" max="5" width="10.42578125" style="5" customWidth="1"/>
    <col min="6" max="6" width="13.42578125" style="5" customWidth="1"/>
    <col min="7" max="8" width="10.5703125" style="5" customWidth="1"/>
    <col min="9" max="10" width="10.28515625" style="5" customWidth="1"/>
    <col min="11" max="11" width="0.85546875" style="5" customWidth="1"/>
    <col min="12" max="12" width="12.7109375" style="5" customWidth="1"/>
    <col min="14" max="14" width="7.42578125" bestFit="1" customWidth="1"/>
  </cols>
  <sheetData>
    <row r="1" spans="1:13" ht="15.75" x14ac:dyDescent="0.25">
      <c r="A1" s="97" t="s">
        <v>1394</v>
      </c>
      <c r="B1" s="121"/>
      <c r="C1" s="121"/>
      <c r="D1" s="121"/>
      <c r="E1" s="121"/>
      <c r="F1" s="121"/>
      <c r="G1" s="121"/>
      <c r="H1" s="121"/>
      <c r="I1" s="121"/>
      <c r="J1" s="121"/>
      <c r="K1"/>
      <c r="L1"/>
    </row>
    <row r="2" spans="1:13" ht="8.25" customHeight="1" x14ac:dyDescent="0.2">
      <c r="K2"/>
      <c r="L2"/>
    </row>
    <row r="3" spans="1:13"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3" ht="6" customHeight="1" x14ac:dyDescent="0.2">
      <c r="H4" s="32"/>
      <c r="I4" s="32"/>
      <c r="K4"/>
      <c r="L4"/>
    </row>
    <row r="5" spans="1:13" ht="15" customHeight="1" x14ac:dyDescent="0.2">
      <c r="J5" s="5" t="s">
        <v>1207</v>
      </c>
      <c r="K5"/>
      <c r="L5"/>
    </row>
    <row r="6" spans="1:13" ht="24" customHeight="1" x14ac:dyDescent="0.2">
      <c r="A6" s="143" t="s">
        <v>1395</v>
      </c>
      <c r="K6"/>
      <c r="L6" s="144" t="s">
        <v>285</v>
      </c>
    </row>
    <row r="7" spans="1:13" s="106" customFormat="1" ht="15" x14ac:dyDescent="0.25">
      <c r="A7" s="125">
        <v>8.01</v>
      </c>
      <c r="B7" s="104" t="s">
        <v>1396</v>
      </c>
      <c r="C7" s="999"/>
      <c r="D7" s="999"/>
      <c r="E7" s="999"/>
      <c r="F7" s="905"/>
      <c r="I7" s="126"/>
      <c r="K7" s="108"/>
      <c r="L7" s="144" t="s">
        <v>287</v>
      </c>
      <c r="M7" s="115"/>
    </row>
    <row r="8" spans="1:13" s="102" customFormat="1" ht="15" x14ac:dyDescent="0.25">
      <c r="A8" s="1000"/>
      <c r="B8" s="819" t="s">
        <v>1397</v>
      </c>
      <c r="C8" s="905"/>
      <c r="D8" s="123"/>
      <c r="E8" s="123"/>
      <c r="F8" s="905" t="s">
        <v>290</v>
      </c>
      <c r="G8" s="1343" t="s">
        <v>1398</v>
      </c>
      <c r="H8" s="1343"/>
      <c r="I8" s="905" t="s">
        <v>879</v>
      </c>
      <c r="J8" s="905" t="s">
        <v>292</v>
      </c>
      <c r="K8" s="108"/>
      <c r="L8" s="905"/>
      <c r="M8" s="116"/>
    </row>
    <row r="9" spans="1:13" s="106" customFormat="1" ht="15" x14ac:dyDescent="0.25">
      <c r="A9" s="1001"/>
      <c r="B9" s="117" t="s">
        <v>736</v>
      </c>
      <c r="C9" s="126"/>
      <c r="D9" s="126"/>
      <c r="E9" s="126"/>
      <c r="F9" s="905" t="s">
        <v>294</v>
      </c>
      <c r="G9" s="905" t="s">
        <v>1226</v>
      </c>
      <c r="H9" s="905" t="s">
        <v>868</v>
      </c>
      <c r="I9" s="905" t="s">
        <v>880</v>
      </c>
      <c r="J9" s="905" t="s">
        <v>296</v>
      </c>
      <c r="K9" s="108"/>
      <c r="L9" s="905"/>
      <c r="M9" s="115"/>
    </row>
    <row r="10" spans="1:13" s="106" customFormat="1" ht="15" x14ac:dyDescent="0.25">
      <c r="A10" s="1001"/>
      <c r="B10" s="139" t="s">
        <v>297</v>
      </c>
      <c r="C10" s="126"/>
      <c r="D10" s="126"/>
      <c r="E10" s="126"/>
      <c r="F10" s="111"/>
      <c r="G10" s="109"/>
      <c r="H10" s="109"/>
      <c r="I10" s="112"/>
      <c r="J10" s="109"/>
      <c r="K10" s="113"/>
      <c r="L10" s="118">
        <v>0</v>
      </c>
      <c r="M10" s="115"/>
    </row>
    <row r="11" spans="1:13" s="106" customFormat="1" ht="15" x14ac:dyDescent="0.25">
      <c r="A11" s="1001"/>
      <c r="B11" s="1004"/>
      <c r="C11" s="999"/>
      <c r="D11" s="999"/>
      <c r="E11" s="999"/>
      <c r="F11" s="1003"/>
      <c r="I11" s="1003"/>
      <c r="J11" s="131"/>
      <c r="L11" s="105"/>
    </row>
    <row r="12" spans="1:13" s="106" customFormat="1" ht="15" x14ac:dyDescent="0.25">
      <c r="A12" s="1001"/>
      <c r="B12" s="133"/>
      <c r="C12" s="999"/>
      <c r="D12" s="999"/>
      <c r="E12" s="999"/>
      <c r="F12" s="1003"/>
      <c r="I12" s="1003"/>
      <c r="J12" s="134"/>
      <c r="L12" s="105"/>
    </row>
    <row r="13" spans="1:13" s="106" customFormat="1" ht="15" x14ac:dyDescent="0.25">
      <c r="A13" s="125">
        <v>8.02</v>
      </c>
      <c r="B13" s="104" t="s">
        <v>224</v>
      </c>
      <c r="C13" s="999"/>
      <c r="D13" s="999"/>
      <c r="E13" s="999"/>
      <c r="F13" s="905"/>
      <c r="G13" s="1343"/>
      <c r="H13" s="1343"/>
      <c r="I13" s="1003"/>
      <c r="J13" s="134"/>
      <c r="L13" s="126"/>
    </row>
    <row r="14" spans="1:13" s="102" customFormat="1" ht="15" x14ac:dyDescent="0.25">
      <c r="A14" s="1000"/>
      <c r="B14" s="819" t="s">
        <v>1399</v>
      </c>
      <c r="C14" s="1005"/>
      <c r="D14" s="1005"/>
      <c r="E14" s="1005"/>
      <c r="F14" s="905" t="s">
        <v>290</v>
      </c>
      <c r="G14" s="1343" t="s">
        <v>1398</v>
      </c>
      <c r="H14" s="1343"/>
      <c r="I14" s="905" t="s">
        <v>879</v>
      </c>
      <c r="J14" s="905" t="s">
        <v>292</v>
      </c>
      <c r="K14" s="101"/>
      <c r="L14" s="123"/>
    </row>
    <row r="15" spans="1:13" s="106" customFormat="1" ht="15" x14ac:dyDescent="0.25">
      <c r="A15" s="1001"/>
      <c r="B15" s="117" t="s">
        <v>736</v>
      </c>
      <c r="C15" s="999"/>
      <c r="D15" s="999"/>
      <c r="E15" s="999"/>
      <c r="F15" s="905" t="s">
        <v>294</v>
      </c>
      <c r="G15" s="905" t="s">
        <v>1226</v>
      </c>
      <c r="H15" s="905" t="s">
        <v>868</v>
      </c>
      <c r="I15" s="905" t="s">
        <v>880</v>
      </c>
      <c r="J15" s="905" t="s">
        <v>296</v>
      </c>
      <c r="L15" s="105"/>
    </row>
    <row r="16" spans="1:13" s="106" customFormat="1" ht="15" x14ac:dyDescent="0.25">
      <c r="A16" s="1001"/>
      <c r="B16" s="139" t="s">
        <v>297</v>
      </c>
      <c r="C16" s="126"/>
      <c r="D16" s="999"/>
      <c r="E16" s="999"/>
      <c r="F16" s="111"/>
      <c r="G16" s="109"/>
      <c r="H16" s="109"/>
      <c r="I16" s="112"/>
      <c r="J16" s="109"/>
      <c r="L16" s="118">
        <v>0</v>
      </c>
    </row>
    <row r="17" spans="1:12" s="106" customFormat="1" ht="15" x14ac:dyDescent="0.25">
      <c r="A17" s="1001"/>
      <c r="B17" s="819"/>
      <c r="C17" s="999"/>
      <c r="D17" s="999"/>
      <c r="E17" s="999"/>
      <c r="F17" s="1003"/>
      <c r="G17" s="1003"/>
      <c r="H17" s="131"/>
      <c r="I17" s="1002"/>
      <c r="J17" s="105"/>
    </row>
    <row r="18" spans="1:12" s="106" customFormat="1" ht="15" x14ac:dyDescent="0.25">
      <c r="A18" s="1001"/>
      <c r="B18" s="133"/>
      <c r="C18" s="999"/>
      <c r="D18" s="999"/>
      <c r="E18" s="999"/>
      <c r="F18" s="1003"/>
      <c r="G18" s="1003"/>
      <c r="H18" s="134"/>
      <c r="I18" s="1002"/>
      <c r="J18" s="119"/>
    </row>
    <row r="19" spans="1:12" s="106" customFormat="1" ht="15" x14ac:dyDescent="0.25">
      <c r="A19" s="125">
        <v>8.0299999999999994</v>
      </c>
      <c r="B19" s="104" t="s">
        <v>1400</v>
      </c>
      <c r="C19" s="999"/>
      <c r="D19" s="999"/>
      <c r="E19" s="999"/>
      <c r="F19" s="905"/>
      <c r="G19" s="1343"/>
      <c r="H19" s="1343"/>
      <c r="I19" s="1003"/>
      <c r="J19" s="134"/>
      <c r="L19" s="126"/>
    </row>
    <row r="20" spans="1:12" s="102" customFormat="1" ht="15" x14ac:dyDescent="0.25">
      <c r="A20" s="1000"/>
      <c r="B20" s="819" t="s">
        <v>1401</v>
      </c>
      <c r="C20" s="1005"/>
      <c r="D20" s="1005"/>
      <c r="E20" s="1005"/>
      <c r="F20" s="905" t="s">
        <v>290</v>
      </c>
      <c r="G20" s="1343" t="s">
        <v>1402</v>
      </c>
      <c r="H20" s="1343"/>
      <c r="I20" s="905" t="s">
        <v>879</v>
      </c>
      <c r="J20" s="905" t="s">
        <v>292</v>
      </c>
      <c r="K20" s="101"/>
      <c r="L20" s="123"/>
    </row>
    <row r="21" spans="1:12" s="106" customFormat="1" ht="15" x14ac:dyDescent="0.25">
      <c r="A21" s="1001"/>
      <c r="B21" s="117" t="s">
        <v>736</v>
      </c>
      <c r="C21" s="999"/>
      <c r="D21" s="999"/>
      <c r="E21" s="999"/>
      <c r="F21" s="905" t="s">
        <v>294</v>
      </c>
      <c r="G21" s="905" t="s">
        <v>1403</v>
      </c>
      <c r="H21" s="905" t="s">
        <v>1404</v>
      </c>
      <c r="I21" s="905" t="s">
        <v>880</v>
      </c>
      <c r="J21" s="905" t="s">
        <v>296</v>
      </c>
      <c r="L21" s="105"/>
    </row>
    <row r="22" spans="1:12" s="106" customFormat="1" ht="15" x14ac:dyDescent="0.25">
      <c r="A22" s="1001"/>
      <c r="B22" s="139" t="s">
        <v>297</v>
      </c>
      <c r="C22" s="126"/>
      <c r="D22" s="999"/>
      <c r="E22" s="999"/>
      <c r="F22" s="111"/>
      <c r="G22" s="109"/>
      <c r="H22" s="109"/>
      <c r="I22" s="112"/>
      <c r="J22" s="109"/>
      <c r="L22" s="118">
        <v>0</v>
      </c>
    </row>
    <row r="23" spans="1:12" s="106" customFormat="1" ht="15" x14ac:dyDescent="0.25">
      <c r="A23" s="1001"/>
      <c r="B23" s="819"/>
      <c r="C23" s="999"/>
      <c r="D23" s="999"/>
      <c r="E23" s="999"/>
      <c r="F23" s="1003"/>
      <c r="G23" s="1003"/>
      <c r="H23" s="131"/>
      <c r="I23" s="1002"/>
      <c r="J23" s="105"/>
    </row>
    <row r="24" spans="1:12" s="106" customFormat="1" ht="15" x14ac:dyDescent="0.25">
      <c r="A24" s="1001"/>
      <c r="B24" s="133"/>
      <c r="C24" s="999"/>
      <c r="D24" s="999"/>
      <c r="E24" s="999"/>
      <c r="F24" s="1003"/>
      <c r="G24" s="1003"/>
      <c r="H24" s="134"/>
      <c r="I24" s="1002"/>
      <c r="J24" s="119"/>
    </row>
    <row r="25" spans="1:12" ht="22.5" customHeight="1" x14ac:dyDescent="0.2">
      <c r="A25" s="143" t="s">
        <v>1405</v>
      </c>
      <c r="K25"/>
      <c r="L25" s="144" t="s">
        <v>1392</v>
      </c>
    </row>
    <row r="26" spans="1:12" s="106" customFormat="1" ht="15" x14ac:dyDescent="0.25">
      <c r="A26" s="125">
        <v>8.0399999999999991</v>
      </c>
      <c r="B26" s="104" t="s">
        <v>1406</v>
      </c>
      <c r="C26" s="999"/>
      <c r="D26" s="999"/>
      <c r="E26" s="999"/>
      <c r="F26" s="905"/>
      <c r="G26" s="1343"/>
      <c r="H26" s="1343"/>
      <c r="I26" s="1003"/>
      <c r="J26" s="134"/>
      <c r="L26" s="144" t="s">
        <v>1061</v>
      </c>
    </row>
    <row r="27" spans="1:12" s="102" customFormat="1" ht="15" x14ac:dyDescent="0.25">
      <c r="A27" s="1000"/>
      <c r="B27" s="819" t="s">
        <v>1407</v>
      </c>
      <c r="C27" s="1005"/>
      <c r="D27" s="1005"/>
      <c r="E27" s="1005"/>
      <c r="F27" s="905" t="s">
        <v>290</v>
      </c>
      <c r="G27" s="1343" t="s">
        <v>1398</v>
      </c>
      <c r="H27" s="1343"/>
      <c r="I27" s="905" t="s">
        <v>879</v>
      </c>
      <c r="J27" s="905" t="s">
        <v>292</v>
      </c>
      <c r="K27" s="101"/>
      <c r="L27" s="123"/>
    </row>
    <row r="28" spans="1:12" s="106" customFormat="1" ht="15" x14ac:dyDescent="0.25">
      <c r="A28" s="1001"/>
      <c r="B28" s="117" t="s">
        <v>736</v>
      </c>
      <c r="C28" s="999"/>
      <c r="D28" s="999"/>
      <c r="E28" s="999"/>
      <c r="F28" s="905" t="s">
        <v>294</v>
      </c>
      <c r="G28" s="905" t="s">
        <v>1226</v>
      </c>
      <c r="H28" s="905" t="s">
        <v>868</v>
      </c>
      <c r="I28" s="905" t="s">
        <v>880</v>
      </c>
      <c r="J28" s="905" t="s">
        <v>296</v>
      </c>
      <c r="L28" s="105"/>
    </row>
    <row r="29" spans="1:12" s="106" customFormat="1" ht="15" x14ac:dyDescent="0.25">
      <c r="A29" s="1001"/>
      <c r="B29" s="139" t="s">
        <v>297</v>
      </c>
      <c r="C29" s="126"/>
      <c r="D29" s="999"/>
      <c r="E29" s="999"/>
      <c r="F29" s="111"/>
      <c r="G29" s="109"/>
      <c r="H29" s="109"/>
      <c r="I29" s="112"/>
      <c r="J29" s="109"/>
      <c r="L29" s="118">
        <v>0</v>
      </c>
    </row>
    <row r="30" spans="1:12" s="106" customFormat="1" ht="15" x14ac:dyDescent="0.25">
      <c r="A30" s="1001"/>
      <c r="B30" s="127" t="s">
        <v>1408</v>
      </c>
      <c r="C30" s="999"/>
      <c r="D30" s="999"/>
      <c r="E30" s="999"/>
      <c r="F30" s="1003"/>
      <c r="G30" s="1003"/>
      <c r="H30" s="131"/>
      <c r="I30" s="1002"/>
      <c r="J30" s="105"/>
    </row>
    <row r="31" spans="1:12" s="106" customFormat="1" ht="15" x14ac:dyDescent="0.25">
      <c r="A31" s="1001"/>
      <c r="B31" s="127"/>
      <c r="C31" s="999"/>
      <c r="D31" s="999"/>
      <c r="E31" s="999"/>
      <c r="F31" s="1003"/>
      <c r="G31" s="1003"/>
      <c r="H31" s="131"/>
      <c r="I31" s="1002"/>
      <c r="J31" s="105"/>
    </row>
    <row r="32" spans="1:12" s="106" customFormat="1" ht="15" x14ac:dyDescent="0.25">
      <c r="A32" s="1001"/>
      <c r="B32" s="133"/>
      <c r="C32" s="999"/>
      <c r="D32" s="999"/>
      <c r="E32" s="999"/>
      <c r="F32" s="1003"/>
      <c r="G32" s="1003"/>
      <c r="H32" s="134"/>
      <c r="I32" s="1002"/>
      <c r="J32" s="119"/>
    </row>
    <row r="33" spans="1:12" s="106" customFormat="1" ht="15" x14ac:dyDescent="0.25">
      <c r="A33" s="125">
        <v>8.41</v>
      </c>
      <c r="B33" s="104" t="s">
        <v>1409</v>
      </c>
      <c r="C33" s="999"/>
      <c r="D33" s="999"/>
      <c r="E33" s="999"/>
      <c r="F33" s="905"/>
      <c r="G33" s="1343"/>
      <c r="H33" s="1343"/>
      <c r="I33" s="1003"/>
      <c r="J33" s="134"/>
      <c r="L33" s="144"/>
    </row>
    <row r="34" spans="1:12" s="102" customFormat="1" ht="15" x14ac:dyDescent="0.25">
      <c r="A34" s="1000"/>
      <c r="B34" s="819" t="s">
        <v>1407</v>
      </c>
      <c r="C34" s="1005"/>
      <c r="D34" s="1005"/>
      <c r="E34" s="1005"/>
      <c r="F34" s="905" t="s">
        <v>290</v>
      </c>
      <c r="G34" s="1343" t="s">
        <v>1398</v>
      </c>
      <c r="H34" s="1343"/>
      <c r="I34" s="905" t="s">
        <v>879</v>
      </c>
      <c r="J34" s="905" t="s">
        <v>292</v>
      </c>
      <c r="K34" s="101"/>
      <c r="L34" s="123"/>
    </row>
    <row r="35" spans="1:12" s="106" customFormat="1" ht="15" x14ac:dyDescent="0.25">
      <c r="A35" s="1001"/>
      <c r="B35" s="117" t="s">
        <v>736</v>
      </c>
      <c r="C35" s="999"/>
      <c r="D35" s="999"/>
      <c r="E35" s="999"/>
      <c r="F35" s="905" t="s">
        <v>294</v>
      </c>
      <c r="G35" s="905" t="s">
        <v>1226</v>
      </c>
      <c r="H35" s="905" t="s">
        <v>868</v>
      </c>
      <c r="I35" s="905" t="s">
        <v>880</v>
      </c>
      <c r="J35" s="905" t="s">
        <v>296</v>
      </c>
      <c r="L35" s="105"/>
    </row>
    <row r="36" spans="1:12" s="106" customFormat="1" ht="15" x14ac:dyDescent="0.25">
      <c r="A36" s="1001"/>
      <c r="B36" s="139" t="s">
        <v>297</v>
      </c>
      <c r="C36" s="126"/>
      <c r="D36" s="999"/>
      <c r="E36" s="999"/>
      <c r="F36" s="111"/>
      <c r="G36" s="109"/>
      <c r="H36" s="109"/>
      <c r="I36" s="112"/>
      <c r="J36" s="109"/>
      <c r="L36" s="118">
        <v>0</v>
      </c>
    </row>
    <row r="37" spans="1:12" s="106" customFormat="1" ht="15" x14ac:dyDescent="0.25">
      <c r="A37" s="1001"/>
      <c r="B37" s="127" t="s">
        <v>1410</v>
      </c>
      <c r="C37" s="999"/>
      <c r="D37" s="999"/>
      <c r="E37" s="999"/>
      <c r="F37" s="1003"/>
      <c r="G37" s="1003"/>
      <c r="H37" s="131"/>
      <c r="I37" s="1002"/>
      <c r="J37" s="105"/>
    </row>
    <row r="38" spans="1:12" s="106" customFormat="1" ht="15" x14ac:dyDescent="0.25">
      <c r="A38" s="1001"/>
      <c r="B38" s="127"/>
      <c r="C38" s="999"/>
      <c r="D38" s="999"/>
      <c r="E38" s="999"/>
      <c r="F38" s="1003"/>
      <c r="G38" s="1003"/>
      <c r="H38" s="131"/>
      <c r="I38" s="1002"/>
      <c r="J38" s="105"/>
    </row>
    <row r="39" spans="1:12" s="106" customFormat="1" ht="15" x14ac:dyDescent="0.25">
      <c r="A39" s="1001"/>
      <c r="B39" s="133"/>
      <c r="C39" s="999"/>
      <c r="D39" s="999"/>
      <c r="E39" s="999"/>
      <c r="F39" s="1003"/>
      <c r="G39" s="1003"/>
      <c r="H39" s="134"/>
      <c r="I39" s="1002"/>
      <c r="J39" s="119"/>
    </row>
    <row r="40" spans="1:12" s="106" customFormat="1" ht="15" x14ac:dyDescent="0.25">
      <c r="A40" s="125">
        <v>8.0500000000000007</v>
      </c>
      <c r="B40" s="104" t="s">
        <v>228</v>
      </c>
      <c r="C40" s="999"/>
      <c r="D40" s="999"/>
      <c r="E40" s="999"/>
      <c r="F40" s="905"/>
      <c r="G40" s="1343"/>
      <c r="H40" s="1343"/>
      <c r="I40" s="1003"/>
      <c r="J40" s="134"/>
      <c r="L40" s="144"/>
    </row>
    <row r="41" spans="1:12" s="102" customFormat="1" ht="15" x14ac:dyDescent="0.25">
      <c r="A41" s="1000"/>
      <c r="B41" s="819" t="s">
        <v>1411</v>
      </c>
      <c r="C41" s="1005"/>
      <c r="D41" s="1005"/>
      <c r="E41" s="1005"/>
      <c r="F41" s="905" t="s">
        <v>290</v>
      </c>
      <c r="G41" s="1343" t="s">
        <v>1398</v>
      </c>
      <c r="H41" s="1343"/>
      <c r="I41" s="905" t="s">
        <v>879</v>
      </c>
      <c r="J41" s="905" t="s">
        <v>292</v>
      </c>
      <c r="K41" s="101"/>
      <c r="L41" s="123"/>
    </row>
    <row r="42" spans="1:12" s="106" customFormat="1" ht="15" x14ac:dyDescent="0.25">
      <c r="A42" s="1001"/>
      <c r="B42" s="117" t="s">
        <v>736</v>
      </c>
      <c r="C42" s="999"/>
      <c r="D42" s="999"/>
      <c r="E42" s="999"/>
      <c r="F42" s="905" t="s">
        <v>294</v>
      </c>
      <c r="G42" s="905" t="s">
        <v>1226</v>
      </c>
      <c r="H42" s="905" t="s">
        <v>868</v>
      </c>
      <c r="I42" s="905" t="s">
        <v>880</v>
      </c>
      <c r="J42" s="905" t="s">
        <v>296</v>
      </c>
      <c r="L42" s="105"/>
    </row>
    <row r="43" spans="1:12" s="106" customFormat="1" ht="15" x14ac:dyDescent="0.25">
      <c r="A43" s="1001"/>
      <c r="B43" s="139" t="s">
        <v>297</v>
      </c>
      <c r="C43" s="126"/>
      <c r="D43" s="999"/>
      <c r="E43" s="999"/>
      <c r="F43" s="111"/>
      <c r="G43" s="109"/>
      <c r="H43" s="109"/>
      <c r="I43" s="112"/>
      <c r="J43" s="109"/>
      <c r="L43" s="118">
        <v>0</v>
      </c>
    </row>
    <row r="44" spans="1:12" s="106" customFormat="1" ht="15" x14ac:dyDescent="0.25">
      <c r="A44" s="1001"/>
      <c r="B44" s="819"/>
      <c r="C44" s="999"/>
      <c r="D44" s="999"/>
      <c r="E44" s="999"/>
      <c r="F44" s="1003"/>
      <c r="G44" s="1003"/>
      <c r="H44" s="131"/>
      <c r="I44" s="1002"/>
      <c r="J44" s="105"/>
    </row>
    <row r="45" spans="1:12" s="106" customFormat="1" ht="15" x14ac:dyDescent="0.25">
      <c r="A45" s="1001"/>
      <c r="B45" s="133"/>
      <c r="C45" s="999"/>
      <c r="D45" s="999"/>
      <c r="E45" s="999"/>
      <c r="F45" s="1003"/>
      <c r="G45" s="1003"/>
      <c r="H45" s="134"/>
      <c r="I45" s="1002"/>
      <c r="J45" s="119"/>
    </row>
    <row r="46" spans="1:12" s="106" customFormat="1" ht="15" x14ac:dyDescent="0.25">
      <c r="A46" s="125">
        <v>8.0549999999999997</v>
      </c>
      <c r="B46" s="104" t="s">
        <v>229</v>
      </c>
      <c r="C46" s="999"/>
      <c r="D46" s="999"/>
      <c r="E46" s="999"/>
      <c r="F46" s="905"/>
      <c r="G46" s="1343"/>
      <c r="H46" s="1343"/>
      <c r="I46" s="1003"/>
      <c r="J46" s="134"/>
      <c r="L46" s="144"/>
    </row>
    <row r="47" spans="1:12" s="102" customFormat="1" ht="15" x14ac:dyDescent="0.25">
      <c r="A47" s="1000"/>
      <c r="B47" s="819" t="s">
        <v>1397</v>
      </c>
      <c r="C47" s="1005"/>
      <c r="D47" s="1005"/>
      <c r="E47" s="1005"/>
      <c r="F47" s="905" t="s">
        <v>290</v>
      </c>
      <c r="G47" s="1343" t="s">
        <v>1398</v>
      </c>
      <c r="H47" s="1343"/>
      <c r="I47" s="905" t="s">
        <v>879</v>
      </c>
      <c r="J47" s="905" t="s">
        <v>292</v>
      </c>
      <c r="K47" s="101"/>
      <c r="L47" s="123"/>
    </row>
    <row r="48" spans="1:12" s="106" customFormat="1" ht="15" x14ac:dyDescent="0.25">
      <c r="A48" s="1001"/>
      <c r="B48" s="117" t="s">
        <v>736</v>
      </c>
      <c r="C48" s="999"/>
      <c r="D48" s="999"/>
      <c r="E48" s="999"/>
      <c r="F48" s="905" t="s">
        <v>294</v>
      </c>
      <c r="G48" s="905" t="s">
        <v>1226</v>
      </c>
      <c r="H48" s="905" t="s">
        <v>868</v>
      </c>
      <c r="I48" s="905" t="s">
        <v>880</v>
      </c>
      <c r="J48" s="905" t="s">
        <v>296</v>
      </c>
      <c r="L48" s="105"/>
    </row>
    <row r="49" spans="1:12" s="106" customFormat="1" ht="15" x14ac:dyDescent="0.25">
      <c r="A49" s="1001"/>
      <c r="B49" s="139" t="s">
        <v>297</v>
      </c>
      <c r="C49" s="126"/>
      <c r="D49" s="999"/>
      <c r="E49" s="999"/>
      <c r="F49" s="111"/>
      <c r="G49" s="109"/>
      <c r="H49" s="109"/>
      <c r="I49" s="112"/>
      <c r="J49" s="109"/>
      <c r="L49" s="118">
        <v>0</v>
      </c>
    </row>
    <row r="52" spans="1:12" s="106" customFormat="1" ht="15" x14ac:dyDescent="0.25">
      <c r="A52" s="125">
        <v>8.06</v>
      </c>
      <c r="B52" s="104" t="s">
        <v>1412</v>
      </c>
      <c r="C52" s="999"/>
      <c r="D52" s="999"/>
      <c r="E52" s="999"/>
      <c r="F52" s="905"/>
      <c r="G52" s="1343"/>
      <c r="H52" s="1343"/>
      <c r="I52" s="1003"/>
      <c r="J52" s="134"/>
      <c r="L52" s="144"/>
    </row>
    <row r="53" spans="1:12" s="102" customFormat="1" ht="15" x14ac:dyDescent="0.25">
      <c r="A53" s="1000"/>
      <c r="B53" s="819" t="s">
        <v>1413</v>
      </c>
      <c r="C53" s="1005"/>
      <c r="D53" s="1005"/>
      <c r="E53" s="1005"/>
      <c r="F53" s="905" t="s">
        <v>290</v>
      </c>
      <c r="G53" s="1343" t="s">
        <v>1398</v>
      </c>
      <c r="H53" s="1343"/>
      <c r="I53" s="905" t="s">
        <v>879</v>
      </c>
      <c r="J53" s="905" t="s">
        <v>292</v>
      </c>
      <c r="K53" s="101"/>
      <c r="L53" s="123"/>
    </row>
    <row r="54" spans="1:12" s="106" customFormat="1" ht="15" x14ac:dyDescent="0.25">
      <c r="A54" s="1001"/>
      <c r="B54" s="117" t="s">
        <v>736</v>
      </c>
      <c r="C54" s="999"/>
      <c r="D54" s="999"/>
      <c r="E54" s="999"/>
      <c r="F54" s="905" t="s">
        <v>294</v>
      </c>
      <c r="G54" s="905" t="s">
        <v>1226</v>
      </c>
      <c r="H54" s="905" t="s">
        <v>868</v>
      </c>
      <c r="I54" s="905" t="s">
        <v>880</v>
      </c>
      <c r="J54" s="905" t="s">
        <v>296</v>
      </c>
      <c r="L54" s="105"/>
    </row>
    <row r="55" spans="1:12" s="106" customFormat="1" ht="15" x14ac:dyDescent="0.25">
      <c r="A55" s="1001"/>
      <c r="B55" s="139" t="s">
        <v>297</v>
      </c>
      <c r="C55" s="126"/>
      <c r="D55" s="999"/>
      <c r="E55" s="999"/>
      <c r="F55" s="111"/>
      <c r="G55" s="109"/>
      <c r="H55" s="109"/>
      <c r="I55" s="112"/>
      <c r="J55" s="109"/>
      <c r="L55" s="118">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4" orientation="portrait" r:id="rId1"/>
  <headerFooter alignWithMargins="0">
    <oddFooter>&amp;L&amp;8DWM/UST - Claim 8/1/2020&amp;R&amp;8(See also 2020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21">
    <tabColor indexed="45"/>
    <pageSetUpPr fitToPage="1"/>
  </sheetPr>
  <dimension ref="A1:M61"/>
  <sheetViews>
    <sheetView view="pageBreakPreview" zoomScaleNormal="100" zoomScaleSheetLayoutView="100" workbookViewId="0">
      <selection activeCell="D27" sqref="D27"/>
    </sheetView>
  </sheetViews>
  <sheetFormatPr defaultRowHeight="12.75" x14ac:dyDescent="0.2"/>
  <cols>
    <col min="1" max="1" width="6.28515625" style="5" customWidth="1"/>
    <col min="2" max="2" width="10" style="5" customWidth="1"/>
    <col min="3" max="5" width="11" style="5" customWidth="1"/>
    <col min="6" max="6" width="13.42578125" style="5" customWidth="1"/>
    <col min="7" max="8" width="10.5703125" style="5" customWidth="1"/>
    <col min="9" max="10" width="10.28515625" style="5" customWidth="1"/>
    <col min="11" max="11" width="0.85546875" style="5" customWidth="1"/>
    <col min="12" max="12" width="12.7109375" style="5" customWidth="1"/>
    <col min="14" max="14" width="7.42578125" bestFit="1" customWidth="1"/>
  </cols>
  <sheetData>
    <row r="1" spans="1:12" ht="15.75" x14ac:dyDescent="0.25">
      <c r="A1" s="97" t="s">
        <v>1414</v>
      </c>
      <c r="B1" s="121"/>
      <c r="C1" s="121"/>
      <c r="D1" s="121"/>
      <c r="E1" s="121"/>
      <c r="F1" s="121"/>
      <c r="G1" s="121"/>
      <c r="H1" s="121"/>
      <c r="I1" s="121"/>
      <c r="J1" s="121"/>
      <c r="K1"/>
      <c r="L1"/>
    </row>
    <row r="2" spans="1:12" ht="8.25" customHeight="1" x14ac:dyDescent="0.2">
      <c r="K2"/>
      <c r="L2"/>
    </row>
    <row r="3" spans="1:12"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2" ht="6" customHeight="1" x14ac:dyDescent="0.2">
      <c r="H4" s="32"/>
      <c r="I4" s="32"/>
      <c r="K4"/>
      <c r="L4"/>
    </row>
    <row r="5" spans="1:12" ht="15" customHeight="1" x14ac:dyDescent="0.2">
      <c r="J5" s="5" t="s">
        <v>1207</v>
      </c>
      <c r="K5"/>
      <c r="L5"/>
    </row>
    <row r="6" spans="1:12" ht="24" customHeight="1" x14ac:dyDescent="0.2">
      <c r="A6" s="143" t="s">
        <v>1415</v>
      </c>
      <c r="K6"/>
      <c r="L6" s="144" t="s">
        <v>285</v>
      </c>
    </row>
    <row r="7" spans="1:12" s="106" customFormat="1" ht="15" x14ac:dyDescent="0.25">
      <c r="A7" s="125">
        <v>8.07</v>
      </c>
      <c r="B7" s="104" t="s">
        <v>231</v>
      </c>
      <c r="C7" s="999"/>
      <c r="D7" s="999"/>
      <c r="E7" s="999"/>
      <c r="F7" s="905"/>
      <c r="G7" s="1343"/>
      <c r="H7" s="1343"/>
      <c r="I7" s="1003"/>
      <c r="J7" s="134"/>
      <c r="L7" s="144" t="s">
        <v>287</v>
      </c>
    </row>
    <row r="8" spans="1:12" s="102" customFormat="1" ht="15" x14ac:dyDescent="0.25">
      <c r="A8" s="1000"/>
      <c r="B8" s="819" t="s">
        <v>1416</v>
      </c>
      <c r="C8" s="1005"/>
      <c r="D8" s="1005"/>
      <c r="E8" s="1005"/>
      <c r="F8" s="905" t="s">
        <v>290</v>
      </c>
      <c r="G8" s="1343" t="s">
        <v>1398</v>
      </c>
      <c r="H8" s="1343"/>
      <c r="I8" s="905" t="s">
        <v>879</v>
      </c>
      <c r="J8" s="905" t="s">
        <v>292</v>
      </c>
      <c r="K8" s="101"/>
      <c r="L8" s="123"/>
    </row>
    <row r="9" spans="1:12" s="106" customFormat="1" ht="15" x14ac:dyDescent="0.25">
      <c r="A9" s="1001"/>
      <c r="B9" s="117" t="s">
        <v>736</v>
      </c>
      <c r="C9" s="999"/>
      <c r="D9" s="999"/>
      <c r="E9" s="999"/>
      <c r="F9" s="905" t="s">
        <v>294</v>
      </c>
      <c r="G9" s="905" t="s">
        <v>1226</v>
      </c>
      <c r="H9" s="905" t="s">
        <v>868</v>
      </c>
      <c r="I9" s="905" t="s">
        <v>880</v>
      </c>
      <c r="J9" s="905" t="s">
        <v>296</v>
      </c>
      <c r="L9" s="105"/>
    </row>
    <row r="10" spans="1:12" s="106" customFormat="1" ht="15" x14ac:dyDescent="0.25">
      <c r="A10" s="1001"/>
      <c r="B10" s="139" t="s">
        <v>297</v>
      </c>
      <c r="C10" s="126"/>
      <c r="D10" s="999"/>
      <c r="E10" s="999"/>
      <c r="F10" s="111"/>
      <c r="G10" s="109"/>
      <c r="H10" s="109"/>
      <c r="I10" s="112"/>
      <c r="J10" s="109"/>
      <c r="L10" s="118">
        <v>0</v>
      </c>
    </row>
    <row r="13" spans="1:12" ht="15" x14ac:dyDescent="0.25">
      <c r="A13" s="125">
        <v>8.08</v>
      </c>
      <c r="B13" s="104" t="s">
        <v>233</v>
      </c>
      <c r="C13" s="999"/>
      <c r="D13" s="999"/>
      <c r="E13" s="999"/>
      <c r="F13" s="905"/>
      <c r="G13" s="1343"/>
      <c r="H13" s="1343"/>
      <c r="I13" s="1003"/>
      <c r="J13" s="134"/>
      <c r="K13" s="106"/>
      <c r="L13" s="144"/>
    </row>
    <row r="14" spans="1:12" ht="15" x14ac:dyDescent="0.25">
      <c r="A14" s="1000"/>
      <c r="B14" s="819" t="s">
        <v>1417</v>
      </c>
      <c r="C14" s="1005"/>
      <c r="D14" s="1005"/>
      <c r="E14" s="1005"/>
      <c r="F14" s="905" t="s">
        <v>290</v>
      </c>
      <c r="G14" s="1343" t="s">
        <v>1398</v>
      </c>
      <c r="H14" s="1343"/>
      <c r="I14" s="905" t="s">
        <v>879</v>
      </c>
      <c r="J14" s="905" t="s">
        <v>292</v>
      </c>
      <c r="K14" s="101"/>
      <c r="L14" s="123"/>
    </row>
    <row r="15" spans="1:12" ht="15" x14ac:dyDescent="0.25">
      <c r="A15" s="1001"/>
      <c r="B15" s="117" t="s">
        <v>736</v>
      </c>
      <c r="C15" s="999"/>
      <c r="D15" s="999"/>
      <c r="E15" s="999"/>
      <c r="F15" s="905" t="s">
        <v>294</v>
      </c>
      <c r="G15" s="905" t="s">
        <v>1226</v>
      </c>
      <c r="H15" s="905" t="s">
        <v>868</v>
      </c>
      <c r="I15" s="905" t="s">
        <v>880</v>
      </c>
      <c r="J15" s="905" t="s">
        <v>296</v>
      </c>
      <c r="K15" s="106"/>
      <c r="L15" s="105"/>
    </row>
    <row r="16" spans="1:12" ht="15" x14ac:dyDescent="0.25">
      <c r="A16" s="1001"/>
      <c r="B16" s="139" t="s">
        <v>297</v>
      </c>
      <c r="C16" s="126"/>
      <c r="D16" s="999"/>
      <c r="E16" s="999"/>
      <c r="F16" s="111"/>
      <c r="G16" s="109"/>
      <c r="H16" s="109"/>
      <c r="I16" s="112"/>
      <c r="J16" s="109"/>
      <c r="K16" s="106"/>
      <c r="L16" s="118">
        <v>0</v>
      </c>
    </row>
    <row r="19" spans="1:12" ht="15" x14ac:dyDescent="0.25">
      <c r="A19" s="125">
        <v>8.09</v>
      </c>
      <c r="B19" s="104" t="s">
        <v>234</v>
      </c>
      <c r="C19" s="999"/>
      <c r="D19" s="999"/>
      <c r="E19" s="999"/>
      <c r="F19" s="905"/>
      <c r="G19" s="1343"/>
      <c r="H19" s="1343"/>
      <c r="I19" s="1003"/>
      <c r="J19" s="134"/>
      <c r="K19" s="106"/>
      <c r="L19" s="144"/>
    </row>
    <row r="20" spans="1:12" ht="15" x14ac:dyDescent="0.25">
      <c r="A20" s="1000"/>
      <c r="B20" s="819" t="s">
        <v>1418</v>
      </c>
      <c r="C20" s="1005"/>
      <c r="D20" s="1005"/>
      <c r="E20" s="1005"/>
      <c r="F20" s="905" t="s">
        <v>290</v>
      </c>
      <c r="G20" s="1343" t="s">
        <v>1398</v>
      </c>
      <c r="H20" s="1343"/>
      <c r="I20" s="905" t="s">
        <v>879</v>
      </c>
      <c r="J20" s="905" t="s">
        <v>292</v>
      </c>
      <c r="K20" s="101"/>
      <c r="L20" s="123"/>
    </row>
    <row r="21" spans="1:12" ht="15" x14ac:dyDescent="0.25">
      <c r="A21" s="1001"/>
      <c r="B21" s="117" t="s">
        <v>736</v>
      </c>
      <c r="C21" s="999"/>
      <c r="D21" s="999"/>
      <c r="E21" s="999"/>
      <c r="F21" s="905" t="s">
        <v>294</v>
      </c>
      <c r="G21" s="905" t="s">
        <v>1226</v>
      </c>
      <c r="H21" s="905" t="s">
        <v>868</v>
      </c>
      <c r="I21" s="905" t="s">
        <v>880</v>
      </c>
      <c r="J21" s="905" t="s">
        <v>296</v>
      </c>
      <c r="K21" s="106"/>
      <c r="L21" s="105"/>
    </row>
    <row r="22" spans="1:12" ht="15" x14ac:dyDescent="0.25">
      <c r="A22" s="1001"/>
      <c r="B22" s="139" t="s">
        <v>297</v>
      </c>
      <c r="C22" s="126"/>
      <c r="D22" s="999"/>
      <c r="E22" s="999"/>
      <c r="F22" s="111"/>
      <c r="G22" s="109"/>
      <c r="H22" s="109"/>
      <c r="I22" s="112"/>
      <c r="J22" s="109"/>
      <c r="K22" s="106"/>
      <c r="L22" s="118">
        <v>0</v>
      </c>
    </row>
    <row r="25" spans="1:12" ht="15" x14ac:dyDescent="0.25">
      <c r="A25" s="125">
        <v>8.0909999999999993</v>
      </c>
      <c r="B25" s="104" t="s">
        <v>1419</v>
      </c>
      <c r="C25" s="999"/>
      <c r="D25" s="999"/>
      <c r="E25" s="999"/>
      <c r="F25" s="905"/>
      <c r="G25" s="1343"/>
      <c r="H25" s="1343"/>
      <c r="I25" s="1003"/>
      <c r="J25" s="134"/>
      <c r="K25" s="106"/>
      <c r="L25" s="144"/>
    </row>
    <row r="26" spans="1:12" ht="15" x14ac:dyDescent="0.25">
      <c r="A26" s="1000"/>
      <c r="B26" s="819" t="s">
        <v>1407</v>
      </c>
      <c r="C26" s="1005"/>
      <c r="D26" s="1005"/>
      <c r="E26" s="1005"/>
      <c r="F26" s="905" t="s">
        <v>290</v>
      </c>
      <c r="G26" s="1343" t="s">
        <v>1398</v>
      </c>
      <c r="H26" s="1343"/>
      <c r="I26" s="905" t="s">
        <v>879</v>
      </c>
      <c r="J26" s="905" t="s">
        <v>292</v>
      </c>
      <c r="K26" s="101"/>
      <c r="L26" s="123"/>
    </row>
    <row r="27" spans="1:12" ht="15" x14ac:dyDescent="0.25">
      <c r="A27" s="1001"/>
      <c r="B27" s="117" t="s">
        <v>736</v>
      </c>
      <c r="C27" s="999"/>
      <c r="D27" s="999"/>
      <c r="E27" s="999"/>
      <c r="F27" s="905" t="s">
        <v>294</v>
      </c>
      <c r="G27" s="905" t="s">
        <v>1226</v>
      </c>
      <c r="H27" s="905" t="s">
        <v>868</v>
      </c>
      <c r="I27" s="905" t="s">
        <v>880</v>
      </c>
      <c r="J27" s="905" t="s">
        <v>296</v>
      </c>
      <c r="K27" s="106"/>
      <c r="L27" s="105"/>
    </row>
    <row r="28" spans="1:12" ht="15" x14ac:dyDescent="0.25">
      <c r="A28" s="1001"/>
      <c r="B28" s="139" t="s">
        <v>297</v>
      </c>
      <c r="C28" s="126"/>
      <c r="D28" s="999"/>
      <c r="E28" s="999"/>
      <c r="F28" s="111"/>
      <c r="G28" s="109"/>
      <c r="H28" s="109"/>
      <c r="I28" s="112"/>
      <c r="J28" s="109"/>
      <c r="K28" s="106"/>
      <c r="L28" s="118">
        <v>0</v>
      </c>
    </row>
    <row r="31" spans="1:12" ht="15" x14ac:dyDescent="0.25">
      <c r="A31" s="125">
        <v>8.0920000000000005</v>
      </c>
      <c r="B31" s="104" t="s">
        <v>1420</v>
      </c>
      <c r="C31" s="999"/>
      <c r="D31" s="999"/>
      <c r="E31" s="999"/>
      <c r="F31" s="905"/>
      <c r="G31" s="1343"/>
      <c r="H31" s="1343"/>
      <c r="I31" s="1003"/>
      <c r="J31" s="134"/>
      <c r="K31" s="106"/>
      <c r="L31" s="144"/>
    </row>
    <row r="32" spans="1:12" ht="15" x14ac:dyDescent="0.25">
      <c r="A32" s="1000"/>
      <c r="B32" s="819" t="s">
        <v>1421</v>
      </c>
      <c r="C32" s="1005"/>
      <c r="D32" s="1005"/>
      <c r="E32" s="1005"/>
      <c r="F32" s="905" t="s">
        <v>290</v>
      </c>
      <c r="G32" s="1343" t="s">
        <v>1398</v>
      </c>
      <c r="H32" s="1343"/>
      <c r="I32" s="905" t="s">
        <v>879</v>
      </c>
      <c r="J32" s="905" t="s">
        <v>292</v>
      </c>
      <c r="K32" s="101"/>
      <c r="L32" s="123"/>
    </row>
    <row r="33" spans="1:13" ht="15" x14ac:dyDescent="0.25">
      <c r="A33" s="1001"/>
      <c r="B33" s="117" t="s">
        <v>736</v>
      </c>
      <c r="C33" s="999"/>
      <c r="D33" s="999"/>
      <c r="E33" s="999"/>
      <c r="F33" s="905" t="s">
        <v>294</v>
      </c>
      <c r="G33" s="905" t="s">
        <v>1226</v>
      </c>
      <c r="H33" s="905" t="s">
        <v>868</v>
      </c>
      <c r="I33" s="905" t="s">
        <v>880</v>
      </c>
      <c r="J33" s="905" t="s">
        <v>296</v>
      </c>
      <c r="K33" s="106"/>
      <c r="L33" s="105"/>
    </row>
    <row r="34" spans="1:13" ht="15" x14ac:dyDescent="0.25">
      <c r="A34" s="1001"/>
      <c r="B34" s="139" t="s">
        <v>297</v>
      </c>
      <c r="C34" s="126"/>
      <c r="D34" s="999"/>
      <c r="E34" s="999"/>
      <c r="F34" s="111"/>
      <c r="G34" s="109"/>
      <c r="H34" s="109"/>
      <c r="I34" s="112"/>
      <c r="J34" s="109"/>
      <c r="K34" s="106"/>
      <c r="L34" s="118">
        <v>0</v>
      </c>
    </row>
    <row r="37" spans="1:13" s="106" customFormat="1" ht="12.75" customHeight="1" x14ac:dyDescent="0.25">
      <c r="A37" s="125">
        <v>8.1</v>
      </c>
      <c r="B37" s="104" t="s">
        <v>1422</v>
      </c>
      <c r="C37" s="999"/>
      <c r="D37" s="999"/>
      <c r="E37" s="999"/>
      <c r="M37" s="115"/>
    </row>
    <row r="38" spans="1:13" s="102" customFormat="1" ht="12.75" customHeight="1" x14ac:dyDescent="0.25">
      <c r="A38" s="1000"/>
      <c r="B38" s="819" t="s">
        <v>1423</v>
      </c>
      <c r="C38" s="905"/>
      <c r="D38" s="123"/>
      <c r="M38" s="116"/>
    </row>
    <row r="39" spans="1:13" s="106" customFormat="1" ht="12.75" customHeight="1" x14ac:dyDescent="0.25">
      <c r="A39" s="1001"/>
      <c r="C39" s="126"/>
      <c r="E39" s="905" t="s">
        <v>290</v>
      </c>
      <c r="F39" s="905" t="s">
        <v>1424</v>
      </c>
      <c r="G39" s="905" t="s">
        <v>289</v>
      </c>
      <c r="H39" s="905" t="s">
        <v>1425</v>
      </c>
      <c r="I39" s="905" t="s">
        <v>879</v>
      </c>
      <c r="J39" s="905" t="s">
        <v>292</v>
      </c>
      <c r="K39" s="108"/>
      <c r="L39" s="905"/>
      <c r="M39" s="115"/>
    </row>
    <row r="40" spans="1:13" s="106" customFormat="1" ht="12.75" customHeight="1" x14ac:dyDescent="0.25">
      <c r="A40" s="1001"/>
      <c r="C40" s="126"/>
      <c r="E40" s="905" t="s">
        <v>294</v>
      </c>
      <c r="F40" s="905" t="s">
        <v>1083</v>
      </c>
      <c r="G40" s="905" t="s">
        <v>1226</v>
      </c>
      <c r="H40" s="905" t="s">
        <v>1426</v>
      </c>
      <c r="I40" s="905" t="s">
        <v>880</v>
      </c>
      <c r="J40" s="905" t="s">
        <v>296</v>
      </c>
      <c r="K40" s="108"/>
      <c r="L40" s="905"/>
      <c r="M40" s="115"/>
    </row>
    <row r="41" spans="1:13" s="106" customFormat="1" ht="12.75" customHeight="1" x14ac:dyDescent="0.25">
      <c r="A41" s="1001"/>
      <c r="B41" s="139"/>
      <c r="C41" s="126"/>
      <c r="E41" s="111"/>
      <c r="F41" s="111"/>
      <c r="G41" s="109"/>
      <c r="H41" s="110"/>
      <c r="I41" s="112"/>
      <c r="J41" s="109"/>
      <c r="K41" s="113"/>
      <c r="L41" s="118">
        <f>SUM(H41:H44)</f>
        <v>0</v>
      </c>
      <c r="M41" s="115"/>
    </row>
    <row r="42" spans="1:13" s="106" customFormat="1" ht="12.75" customHeight="1" x14ac:dyDescent="0.25">
      <c r="A42" s="1001"/>
      <c r="B42" s="139"/>
      <c r="C42" s="126"/>
      <c r="E42" s="111"/>
      <c r="F42" s="111"/>
      <c r="G42" s="109"/>
      <c r="H42" s="110"/>
      <c r="I42" s="112"/>
      <c r="J42" s="109"/>
      <c r="K42" s="5"/>
      <c r="L42" s="5"/>
      <c r="M42" s="115"/>
    </row>
    <row r="43" spans="1:13" s="106" customFormat="1" ht="12.75" customHeight="1" x14ac:dyDescent="0.25">
      <c r="A43" s="1001"/>
      <c r="B43" s="139"/>
      <c r="C43" s="126"/>
      <c r="E43" s="111"/>
      <c r="F43" s="111"/>
      <c r="G43" s="109"/>
      <c r="H43" s="110"/>
      <c r="I43" s="112"/>
      <c r="J43" s="109"/>
      <c r="K43" s="5"/>
      <c r="L43" s="5"/>
      <c r="M43" s="115"/>
    </row>
    <row r="44" spans="1:13" s="106" customFormat="1" ht="12.75" customHeight="1" x14ac:dyDescent="0.25">
      <c r="A44" s="1001"/>
      <c r="B44" s="117" t="s">
        <v>736</v>
      </c>
      <c r="C44" s="126"/>
      <c r="E44" s="111"/>
      <c r="F44" s="111"/>
      <c r="G44" s="109"/>
      <c r="H44" s="110"/>
      <c r="I44" s="112"/>
      <c r="J44" s="109"/>
      <c r="K44" s="5"/>
      <c r="L44" s="5"/>
      <c r="M44" s="115"/>
    </row>
    <row r="45" spans="1:13" x14ac:dyDescent="0.2">
      <c r="B45" s="139" t="s">
        <v>297</v>
      </c>
    </row>
    <row r="46" spans="1:13" x14ac:dyDescent="0.2">
      <c r="B46" s="127" t="s">
        <v>1427</v>
      </c>
    </row>
    <row r="49" spans="1:13" s="106" customFormat="1" ht="12.75" customHeight="1" x14ac:dyDescent="0.25">
      <c r="A49" s="125">
        <v>8.1050000000000004</v>
      </c>
      <c r="B49" s="104" t="s">
        <v>1428</v>
      </c>
      <c r="C49" s="999"/>
      <c r="D49" s="999"/>
      <c r="E49" s="999"/>
      <c r="M49" s="115"/>
    </row>
    <row r="50" spans="1:13" s="102" customFormat="1" ht="12.75" customHeight="1" x14ac:dyDescent="0.25">
      <c r="A50" s="1000"/>
      <c r="B50" s="819" t="s">
        <v>1429</v>
      </c>
      <c r="C50" s="905"/>
      <c r="D50" s="123"/>
      <c r="M50" s="116"/>
    </row>
    <row r="51" spans="1:13" s="106" customFormat="1" ht="12.75" customHeight="1" x14ac:dyDescent="0.25">
      <c r="A51" s="1001"/>
      <c r="C51" s="126"/>
      <c r="E51" s="905" t="s">
        <v>290</v>
      </c>
      <c r="F51" s="905" t="s">
        <v>1430</v>
      </c>
      <c r="G51" s="905" t="s">
        <v>289</v>
      </c>
      <c r="H51" s="905" t="s">
        <v>1431</v>
      </c>
      <c r="I51" s="905" t="s">
        <v>1432</v>
      </c>
      <c r="J51" s="905" t="s">
        <v>292</v>
      </c>
      <c r="K51" s="108"/>
      <c r="L51" s="905"/>
      <c r="M51" s="115"/>
    </row>
    <row r="52" spans="1:13" s="106" customFormat="1" ht="12.75" customHeight="1" x14ac:dyDescent="0.25">
      <c r="A52" s="1001"/>
      <c r="C52" s="126"/>
      <c r="E52" s="905" t="s">
        <v>294</v>
      </c>
      <c r="F52" s="905" t="s">
        <v>1433</v>
      </c>
      <c r="G52" s="905" t="s">
        <v>1226</v>
      </c>
      <c r="H52" s="905" t="s">
        <v>1112</v>
      </c>
      <c r="I52" s="905" t="s">
        <v>1434</v>
      </c>
      <c r="J52" s="905" t="s">
        <v>296</v>
      </c>
      <c r="K52" s="108"/>
      <c r="L52" s="905"/>
      <c r="M52" s="115"/>
    </row>
    <row r="53" spans="1:13" s="106" customFormat="1" ht="12.75" customHeight="1" x14ac:dyDescent="0.25">
      <c r="A53" s="1001"/>
      <c r="B53" s="117" t="s">
        <v>736</v>
      </c>
      <c r="C53" s="126"/>
      <c r="E53" s="111"/>
      <c r="F53" s="111"/>
      <c r="G53" s="109"/>
      <c r="H53" s="111"/>
      <c r="I53" s="112"/>
      <c r="J53" s="109"/>
      <c r="K53" s="113"/>
      <c r="L53" s="118">
        <v>0</v>
      </c>
      <c r="M53" s="115"/>
    </row>
    <row r="54" spans="1:13" x14ac:dyDescent="0.2">
      <c r="B54" s="139" t="s">
        <v>1435</v>
      </c>
    </row>
    <row r="55" spans="1:13" x14ac:dyDescent="0.2">
      <c r="B55" s="127" t="s">
        <v>1427</v>
      </c>
    </row>
    <row r="58" spans="1:13" ht="15" x14ac:dyDescent="0.25">
      <c r="A58" s="125">
        <v>8.11</v>
      </c>
      <c r="B58" s="104" t="s">
        <v>1436</v>
      </c>
      <c r="C58" s="999"/>
      <c r="D58" s="999"/>
      <c r="E58" s="999"/>
      <c r="F58" s="905"/>
      <c r="G58" s="1343"/>
      <c r="H58" s="1343"/>
      <c r="I58" s="1003"/>
      <c r="J58" s="134"/>
      <c r="K58" s="106"/>
      <c r="L58" s="144"/>
    </row>
    <row r="59" spans="1:13" ht="15" x14ac:dyDescent="0.25">
      <c r="A59" s="1000"/>
      <c r="B59" s="819" t="s">
        <v>1437</v>
      </c>
      <c r="C59" s="1005"/>
      <c r="D59" s="1005"/>
      <c r="E59" s="905" t="s">
        <v>1424</v>
      </c>
      <c r="F59" s="905" t="s">
        <v>290</v>
      </c>
      <c r="G59" s="1343" t="s">
        <v>1438</v>
      </c>
      <c r="H59" s="1343"/>
      <c r="I59" s="905" t="s">
        <v>879</v>
      </c>
      <c r="J59" s="905" t="s">
        <v>292</v>
      </c>
      <c r="K59" s="101"/>
      <c r="L59" s="123"/>
    </row>
    <row r="60" spans="1:13" ht="15" x14ac:dyDescent="0.25">
      <c r="A60" s="1001"/>
      <c r="B60" s="117" t="s">
        <v>736</v>
      </c>
      <c r="C60" s="999"/>
      <c r="D60" s="999"/>
      <c r="E60" s="905" t="s">
        <v>1083</v>
      </c>
      <c r="F60" s="905" t="s">
        <v>294</v>
      </c>
      <c r="G60" s="905" t="s">
        <v>1226</v>
      </c>
      <c r="H60" s="905" t="s">
        <v>868</v>
      </c>
      <c r="I60" s="905" t="s">
        <v>880</v>
      </c>
      <c r="J60" s="905" t="s">
        <v>296</v>
      </c>
      <c r="K60" s="106"/>
      <c r="L60" s="105"/>
    </row>
    <row r="61" spans="1:13" ht="15" x14ac:dyDescent="0.25">
      <c r="A61" s="1001"/>
      <c r="B61" s="139" t="s">
        <v>297</v>
      </c>
      <c r="C61" s="126"/>
      <c r="D61" s="999"/>
      <c r="E61" s="111"/>
      <c r="F61" s="111"/>
      <c r="G61" s="109"/>
      <c r="H61" s="109"/>
      <c r="I61" s="112"/>
      <c r="J61" s="109"/>
      <c r="K61" s="106"/>
      <c r="L61" s="118">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2" orientation="portrait" r:id="rId1"/>
  <headerFooter alignWithMargins="0">
    <oddFooter>&amp;L&amp;8DWM/UST - Claim 8/1/2020&amp;R&amp;8(See also 2020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22">
    <tabColor indexed="43"/>
    <pageSetUpPr fitToPage="1"/>
  </sheetPr>
  <dimension ref="A1:L43"/>
  <sheetViews>
    <sheetView view="pageBreakPreview" zoomScaleNormal="100" zoomScaleSheetLayoutView="100" workbookViewId="0">
      <selection activeCell="L38" sqref="L38"/>
    </sheetView>
  </sheetViews>
  <sheetFormatPr defaultRowHeight="12.75" x14ac:dyDescent="0.2"/>
  <cols>
    <col min="1" max="1" width="6.28515625" style="5" customWidth="1"/>
    <col min="2" max="2" width="8.28515625" style="5" customWidth="1"/>
    <col min="3" max="3" width="8.85546875" style="5" customWidth="1"/>
    <col min="4" max="4" width="10.140625" style="5" customWidth="1"/>
    <col min="5" max="5" width="12.7109375" style="5" customWidth="1"/>
    <col min="6" max="6" width="11" style="5" customWidth="1"/>
    <col min="7" max="7" width="11.5703125" style="5"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2" ht="15.75" x14ac:dyDescent="0.25">
      <c r="A1" s="97" t="s">
        <v>1439</v>
      </c>
      <c r="B1" s="121"/>
      <c r="C1" s="121"/>
      <c r="D1" s="121"/>
      <c r="E1" s="121"/>
      <c r="F1" s="121"/>
      <c r="G1" s="121"/>
      <c r="H1" s="121"/>
      <c r="I1" s="121"/>
      <c r="J1" s="121"/>
      <c r="K1"/>
      <c r="L1"/>
    </row>
    <row r="2" spans="1:12" ht="14.25" customHeight="1" x14ac:dyDescent="0.2">
      <c r="K2"/>
      <c r="L2"/>
    </row>
    <row r="3" spans="1:12"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2" ht="12" customHeight="1" x14ac:dyDescent="0.2">
      <c r="H4" s="32"/>
      <c r="I4" s="32"/>
      <c r="K4"/>
      <c r="L4"/>
    </row>
    <row r="5" spans="1:12" ht="15" customHeight="1" x14ac:dyDescent="0.2">
      <c r="K5"/>
      <c r="L5"/>
    </row>
    <row r="6" spans="1:12" ht="19.5" customHeight="1" x14ac:dyDescent="0.2">
      <c r="A6" s="143" t="s">
        <v>1440</v>
      </c>
      <c r="K6"/>
      <c r="L6" s="144" t="s">
        <v>285</v>
      </c>
    </row>
    <row r="7" spans="1:12" s="106" customFormat="1" ht="15" x14ac:dyDescent="0.25">
      <c r="A7" s="125">
        <v>9.02</v>
      </c>
      <c r="B7" s="104" t="s">
        <v>1441</v>
      </c>
      <c r="C7" s="999"/>
      <c r="D7" s="999"/>
      <c r="E7" s="1003"/>
      <c r="F7" s="1003"/>
      <c r="I7" s="1003"/>
      <c r="J7" s="134"/>
      <c r="L7" s="144" t="s">
        <v>287</v>
      </c>
    </row>
    <row r="8" spans="1:12" s="102" customFormat="1" ht="15" x14ac:dyDescent="0.25">
      <c r="A8" s="1000"/>
      <c r="B8" s="819" t="s">
        <v>881</v>
      </c>
      <c r="C8" s="1005"/>
      <c r="F8" s="905" t="s">
        <v>1442</v>
      </c>
      <c r="G8" s="905" t="s">
        <v>1443</v>
      </c>
      <c r="I8" s="905" t="s">
        <v>318</v>
      </c>
      <c r="J8" s="905" t="s">
        <v>292</v>
      </c>
      <c r="K8" s="101"/>
      <c r="L8" s="123"/>
    </row>
    <row r="9" spans="1:12" s="106" customFormat="1" ht="15" x14ac:dyDescent="0.25">
      <c r="A9" s="1001"/>
      <c r="D9" s="905" t="s">
        <v>860</v>
      </c>
      <c r="E9" s="905" t="s">
        <v>1444</v>
      </c>
      <c r="F9" s="905" t="s">
        <v>308</v>
      </c>
      <c r="G9" s="905" t="s">
        <v>1445</v>
      </c>
      <c r="H9" s="905" t="s">
        <v>771</v>
      </c>
      <c r="I9" s="905" t="s">
        <v>1010</v>
      </c>
      <c r="J9" s="905" t="s">
        <v>296</v>
      </c>
      <c r="L9" s="105"/>
    </row>
    <row r="10" spans="1:12" s="106" customFormat="1" ht="15" x14ac:dyDescent="0.25">
      <c r="A10" s="1001"/>
      <c r="D10" s="905" t="s">
        <v>790</v>
      </c>
      <c r="E10" s="905" t="s">
        <v>345</v>
      </c>
      <c r="F10" s="905" t="s">
        <v>1446</v>
      </c>
      <c r="G10" s="905" t="s">
        <v>1426</v>
      </c>
      <c r="H10" s="912" t="s">
        <v>294</v>
      </c>
      <c r="I10" s="905" t="s">
        <v>1011</v>
      </c>
      <c r="J10" s="915" t="s">
        <v>323</v>
      </c>
      <c r="L10" s="105"/>
    </row>
    <row r="11" spans="1:12" s="106" customFormat="1" ht="15" x14ac:dyDescent="0.25">
      <c r="A11" s="1001"/>
      <c r="D11" s="109"/>
      <c r="E11" s="111"/>
      <c r="F11" s="110"/>
      <c r="G11" s="110"/>
      <c r="H11" s="111"/>
      <c r="I11" s="112"/>
      <c r="J11" s="109"/>
      <c r="L11" s="118">
        <f>(E11*F11)+(E12*F12)+(E13*F13)+(E14*F14)+SUM(G11:G14)</f>
        <v>0</v>
      </c>
    </row>
    <row r="12" spans="1:12" s="106" customFormat="1" ht="15" x14ac:dyDescent="0.25">
      <c r="A12" s="1001"/>
      <c r="D12" s="109"/>
      <c r="E12" s="111"/>
      <c r="F12" s="110"/>
      <c r="G12" s="110"/>
      <c r="H12" s="111"/>
      <c r="I12" s="112"/>
      <c r="J12" s="109"/>
      <c r="L12" s="105"/>
    </row>
    <row r="13" spans="1:12" s="106" customFormat="1" ht="15" x14ac:dyDescent="0.25">
      <c r="A13" s="1001"/>
      <c r="D13" s="109"/>
      <c r="E13" s="111"/>
      <c r="F13" s="110"/>
      <c r="G13" s="110"/>
      <c r="H13" s="111"/>
      <c r="I13" s="112"/>
      <c r="J13" s="109"/>
      <c r="L13" s="105"/>
    </row>
    <row r="14" spans="1:12" s="106" customFormat="1" ht="15" x14ac:dyDescent="0.25">
      <c r="A14" s="1001"/>
      <c r="B14" s="117" t="s">
        <v>736</v>
      </c>
      <c r="D14" s="109"/>
      <c r="E14" s="111"/>
      <c r="F14" s="110"/>
      <c r="G14" s="110"/>
      <c r="H14" s="111"/>
      <c r="I14" s="112"/>
      <c r="J14" s="109"/>
    </row>
    <row r="15" spans="1:12" s="106" customFormat="1" ht="15" x14ac:dyDescent="0.25">
      <c r="A15" s="1001"/>
      <c r="B15" s="139" t="s">
        <v>1447</v>
      </c>
      <c r="C15" s="128"/>
      <c r="D15" s="999"/>
      <c r="E15" s="1003"/>
      <c r="F15" s="1003"/>
      <c r="G15" s="1003"/>
      <c r="H15" s="131"/>
      <c r="I15" s="1002"/>
      <c r="J15" s="105"/>
    </row>
    <row r="16" spans="1:12" s="106" customFormat="1" ht="15" x14ac:dyDescent="0.25">
      <c r="A16" s="1001"/>
      <c r="B16" s="139" t="s">
        <v>1448</v>
      </c>
      <c r="C16" s="128"/>
      <c r="D16" s="999"/>
      <c r="E16" s="1003"/>
      <c r="F16" s="1003"/>
      <c r="G16" s="1003"/>
      <c r="H16" s="131"/>
      <c r="I16" s="1002"/>
      <c r="J16" s="105"/>
    </row>
    <row r="17" spans="1:12" s="106" customFormat="1" ht="15" x14ac:dyDescent="0.25">
      <c r="A17" s="1001"/>
      <c r="B17" s="139" t="s">
        <v>882</v>
      </c>
      <c r="C17" s="999"/>
      <c r="D17" s="999"/>
      <c r="E17" s="1003"/>
      <c r="F17" s="1003"/>
      <c r="G17" s="1003"/>
      <c r="H17" s="131"/>
      <c r="I17" s="1002"/>
      <c r="J17" s="105"/>
    </row>
    <row r="18" spans="1:12" s="106" customFormat="1" ht="15" x14ac:dyDescent="0.25">
      <c r="A18" s="1001"/>
      <c r="B18" s="127" t="s">
        <v>1449</v>
      </c>
      <c r="C18" s="999"/>
      <c r="D18" s="999"/>
      <c r="E18" s="1003"/>
      <c r="F18" s="1003"/>
      <c r="G18" s="1003"/>
      <c r="H18" s="131"/>
      <c r="I18" s="1002"/>
      <c r="J18" s="105"/>
    </row>
    <row r="19" spans="1:12" s="106" customFormat="1" ht="15" x14ac:dyDescent="0.25">
      <c r="A19" s="1001"/>
      <c r="C19" s="999"/>
      <c r="D19" s="999"/>
      <c r="E19" s="1003"/>
      <c r="F19" s="1003"/>
      <c r="G19" s="1003"/>
      <c r="H19" s="131"/>
      <c r="I19" s="1002"/>
      <c r="J19" s="105"/>
    </row>
    <row r="20" spans="1:12" s="106" customFormat="1" ht="15" x14ac:dyDescent="0.25">
      <c r="A20" s="1001"/>
      <c r="C20" s="999"/>
      <c r="D20" s="999"/>
      <c r="E20" s="1003"/>
      <c r="F20" s="1003"/>
      <c r="G20" s="1003"/>
      <c r="H20" s="134"/>
      <c r="I20" s="1002"/>
      <c r="J20" s="119"/>
    </row>
    <row r="21" spans="1:12" s="106" customFormat="1" ht="15" x14ac:dyDescent="0.25">
      <c r="A21" s="125">
        <v>9.0399999999999991</v>
      </c>
      <c r="B21" s="104" t="s">
        <v>1450</v>
      </c>
      <c r="C21" s="999"/>
      <c r="D21" s="999"/>
      <c r="E21" s="1003"/>
      <c r="F21" s="1003"/>
      <c r="I21" s="1003"/>
      <c r="J21" s="134"/>
      <c r="L21" s="144"/>
    </row>
    <row r="22" spans="1:12" s="102" customFormat="1" ht="15" x14ac:dyDescent="0.25">
      <c r="A22" s="1000"/>
      <c r="B22" s="819" t="s">
        <v>881</v>
      </c>
      <c r="C22" s="1005"/>
      <c r="F22" s="905" t="s">
        <v>1442</v>
      </c>
      <c r="G22" s="905" t="s">
        <v>1443</v>
      </c>
      <c r="K22" s="101"/>
      <c r="L22" s="123"/>
    </row>
    <row r="23" spans="1:12" s="106" customFormat="1" ht="15" x14ac:dyDescent="0.25">
      <c r="A23" s="1001"/>
      <c r="D23" s="905" t="s">
        <v>860</v>
      </c>
      <c r="E23" s="905" t="s">
        <v>961</v>
      </c>
      <c r="F23" s="905" t="s">
        <v>308</v>
      </c>
      <c r="G23" s="905" t="s">
        <v>1445</v>
      </c>
      <c r="H23" s="905" t="s">
        <v>771</v>
      </c>
      <c r="I23" s="905" t="s">
        <v>879</v>
      </c>
      <c r="J23" s="905" t="s">
        <v>292</v>
      </c>
      <c r="L23" s="105"/>
    </row>
    <row r="24" spans="1:12" s="106" customFormat="1" ht="15" x14ac:dyDescent="0.25">
      <c r="A24" s="1001"/>
      <c r="D24" s="905" t="s">
        <v>790</v>
      </c>
      <c r="E24" s="905" t="s">
        <v>586</v>
      </c>
      <c r="F24" s="905" t="s">
        <v>961</v>
      </c>
      <c r="G24" s="905" t="s">
        <v>1426</v>
      </c>
      <c r="H24" s="912" t="s">
        <v>294</v>
      </c>
      <c r="I24" s="905" t="s">
        <v>295</v>
      </c>
      <c r="J24" s="905" t="s">
        <v>296</v>
      </c>
      <c r="L24" s="105"/>
    </row>
    <row r="25" spans="1:12" s="106" customFormat="1" ht="15" x14ac:dyDescent="0.25">
      <c r="A25" s="1001"/>
      <c r="D25" s="109"/>
      <c r="E25" s="111"/>
      <c r="F25" s="110"/>
      <c r="G25" s="110"/>
      <c r="H25" s="111"/>
      <c r="I25" s="112"/>
      <c r="J25" s="109"/>
      <c r="L25" s="118">
        <f>(E25*F25)+(E26*F26)+(E27*F27)+(E28*F28)+SUM(G25:G28)</f>
        <v>0</v>
      </c>
    </row>
    <row r="26" spans="1:12" s="106" customFormat="1" ht="15" x14ac:dyDescent="0.25">
      <c r="A26" s="1001"/>
      <c r="D26" s="109"/>
      <c r="E26" s="111"/>
      <c r="F26" s="110"/>
      <c r="G26" s="110"/>
      <c r="H26" s="111"/>
      <c r="I26" s="112"/>
      <c r="J26" s="109"/>
      <c r="L26" s="105"/>
    </row>
    <row r="27" spans="1:12" s="106" customFormat="1" ht="15" x14ac:dyDescent="0.25">
      <c r="A27" s="1001"/>
      <c r="D27" s="109"/>
      <c r="E27" s="111"/>
      <c r="F27" s="110"/>
      <c r="G27" s="110"/>
      <c r="H27" s="111"/>
      <c r="I27" s="112"/>
      <c r="J27" s="109"/>
      <c r="L27" s="105"/>
    </row>
    <row r="28" spans="1:12" s="106" customFormat="1" ht="15" x14ac:dyDescent="0.25">
      <c r="A28" s="1001"/>
      <c r="B28" s="117" t="s">
        <v>736</v>
      </c>
      <c r="D28" s="109"/>
      <c r="E28" s="111"/>
      <c r="F28" s="110"/>
      <c r="G28" s="110"/>
      <c r="H28" s="111"/>
      <c r="I28" s="112"/>
      <c r="J28" s="109"/>
    </row>
    <row r="29" spans="1:12" s="106" customFormat="1" ht="15" x14ac:dyDescent="0.25">
      <c r="A29" s="1001"/>
      <c r="B29" s="139" t="s">
        <v>297</v>
      </c>
      <c r="C29" s="128"/>
      <c r="D29" s="999"/>
      <c r="E29" s="1003"/>
      <c r="F29" s="1003"/>
      <c r="G29" s="1003"/>
      <c r="H29" s="131"/>
      <c r="I29" s="1002"/>
      <c r="J29" s="105"/>
    </row>
    <row r="30" spans="1:12" s="106" customFormat="1" ht="15" x14ac:dyDescent="0.25">
      <c r="A30" s="1001"/>
      <c r="B30" s="139" t="s">
        <v>882</v>
      </c>
      <c r="C30" s="999"/>
      <c r="D30" s="999"/>
      <c r="E30" s="1003"/>
      <c r="F30" s="1003"/>
      <c r="G30" s="1003"/>
      <c r="H30" s="131"/>
      <c r="I30" s="1002"/>
      <c r="J30" s="105"/>
    </row>
    <row r="31" spans="1:12" s="106" customFormat="1" ht="15" x14ac:dyDescent="0.25">
      <c r="A31" s="1001"/>
      <c r="B31" s="127" t="s">
        <v>1449</v>
      </c>
      <c r="C31" s="999"/>
      <c r="D31" s="999"/>
      <c r="E31" s="1003"/>
      <c r="F31" s="1003"/>
      <c r="G31" s="1003"/>
      <c r="H31" s="131"/>
      <c r="I31" s="1002"/>
      <c r="J31" s="105"/>
    </row>
    <row r="32" spans="1:12" s="106" customFormat="1" ht="15" x14ac:dyDescent="0.25">
      <c r="A32" s="1001"/>
      <c r="B32" s="139"/>
      <c r="C32" s="999"/>
      <c r="D32" s="999"/>
      <c r="E32" s="1003"/>
      <c r="F32" s="1003"/>
      <c r="G32" s="1003"/>
      <c r="H32" s="131"/>
      <c r="I32" s="1002"/>
      <c r="J32" s="105"/>
    </row>
    <row r="33" spans="1:12" s="106" customFormat="1" ht="15" x14ac:dyDescent="0.25">
      <c r="A33" s="125">
        <v>9.06</v>
      </c>
      <c r="B33" s="104" t="s">
        <v>1451</v>
      </c>
      <c r="C33" s="999"/>
      <c r="D33" s="999"/>
      <c r="E33" s="1003"/>
      <c r="F33" s="1003"/>
      <c r="I33" s="1003"/>
      <c r="J33" s="134"/>
      <c r="L33" s="144"/>
    </row>
    <row r="34" spans="1:12" ht="15" x14ac:dyDescent="0.25">
      <c r="A34" s="1000"/>
      <c r="B34" s="819" t="s">
        <v>881</v>
      </c>
      <c r="C34" s="1005"/>
      <c r="D34" s="102"/>
      <c r="E34" s="102"/>
      <c r="F34" s="905" t="s">
        <v>1442</v>
      </c>
      <c r="G34" s="905" t="s">
        <v>1443</v>
      </c>
      <c r="H34" s="102"/>
      <c r="I34" s="102"/>
      <c r="J34" s="102"/>
      <c r="K34" s="101"/>
      <c r="L34" s="123"/>
    </row>
    <row r="35" spans="1:12" ht="15" x14ac:dyDescent="0.25">
      <c r="A35" s="1001"/>
      <c r="B35" s="106"/>
      <c r="C35" s="106"/>
      <c r="D35" s="905" t="s">
        <v>860</v>
      </c>
      <c r="E35" s="905" t="s">
        <v>961</v>
      </c>
      <c r="F35" s="905" t="s">
        <v>308</v>
      </c>
      <c r="G35" s="905" t="s">
        <v>1445</v>
      </c>
      <c r="H35" s="905" t="s">
        <v>771</v>
      </c>
      <c r="I35" s="905" t="s">
        <v>879</v>
      </c>
      <c r="J35" s="905" t="s">
        <v>292</v>
      </c>
      <c r="K35" s="106"/>
      <c r="L35" s="105"/>
    </row>
    <row r="36" spans="1:12" ht="15" x14ac:dyDescent="0.25">
      <c r="A36" s="1001"/>
      <c r="B36" s="106"/>
      <c r="C36" s="106"/>
      <c r="D36" s="905" t="s">
        <v>790</v>
      </c>
      <c r="E36" s="905" t="s">
        <v>586</v>
      </c>
      <c r="F36" s="905" t="s">
        <v>961</v>
      </c>
      <c r="G36" s="905" t="s">
        <v>1426</v>
      </c>
      <c r="H36" s="912" t="s">
        <v>294</v>
      </c>
      <c r="I36" s="905" t="s">
        <v>295</v>
      </c>
      <c r="J36" s="905" t="s">
        <v>296</v>
      </c>
      <c r="K36" s="106"/>
      <c r="L36" s="105"/>
    </row>
    <row r="37" spans="1:12" ht="15" x14ac:dyDescent="0.25">
      <c r="A37" s="1001"/>
      <c r="B37" s="106"/>
      <c r="C37" s="106"/>
      <c r="D37" s="109"/>
      <c r="E37" s="111"/>
      <c r="F37" s="110"/>
      <c r="G37" s="110"/>
      <c r="H37" s="111"/>
      <c r="I37" s="112"/>
      <c r="J37" s="109"/>
      <c r="K37" s="106"/>
      <c r="L37" s="118">
        <f>(E37*F37)+(E38*F38)+(E39*F39)+(E40*F40)+SUM(G37:G40)</f>
        <v>0</v>
      </c>
    </row>
    <row r="38" spans="1:12" ht="15" x14ac:dyDescent="0.25">
      <c r="A38" s="1001"/>
      <c r="B38" s="106"/>
      <c r="C38" s="106"/>
      <c r="D38" s="109"/>
      <c r="E38" s="111"/>
      <c r="F38" s="110"/>
      <c r="G38" s="110"/>
      <c r="H38" s="111"/>
      <c r="I38" s="112"/>
      <c r="J38" s="109"/>
      <c r="K38" s="106"/>
      <c r="L38" s="105"/>
    </row>
    <row r="39" spans="1:12" ht="15" x14ac:dyDescent="0.25">
      <c r="A39" s="1001"/>
      <c r="B39" s="106"/>
      <c r="C39" s="106"/>
      <c r="D39" s="109"/>
      <c r="E39" s="111"/>
      <c r="F39" s="110"/>
      <c r="G39" s="110"/>
      <c r="H39" s="111"/>
      <c r="I39" s="112"/>
      <c r="J39" s="109"/>
      <c r="K39" s="106"/>
      <c r="L39" s="105"/>
    </row>
    <row r="40" spans="1:12" ht="15" x14ac:dyDescent="0.25">
      <c r="A40" s="1001"/>
      <c r="B40" s="117" t="s">
        <v>736</v>
      </c>
      <c r="C40" s="106"/>
      <c r="D40" s="109"/>
      <c r="E40" s="111"/>
      <c r="F40" s="110"/>
      <c r="G40" s="110"/>
      <c r="H40" s="111"/>
      <c r="I40" s="112"/>
      <c r="J40" s="109"/>
      <c r="K40" s="106"/>
      <c r="L40" s="106"/>
    </row>
    <row r="41" spans="1:12" ht="15" x14ac:dyDescent="0.25">
      <c r="A41" s="1001"/>
      <c r="B41" s="139" t="s">
        <v>297</v>
      </c>
      <c r="C41" s="128"/>
      <c r="D41" s="999"/>
      <c r="E41" s="1003"/>
      <c r="F41" s="1003"/>
      <c r="G41" s="1003"/>
      <c r="H41" s="131"/>
      <c r="I41" s="1002"/>
      <c r="J41" s="105"/>
      <c r="K41" s="106"/>
      <c r="L41" s="106"/>
    </row>
    <row r="42" spans="1:12" ht="15" x14ac:dyDescent="0.25">
      <c r="A42" s="1001"/>
      <c r="B42" s="139" t="s">
        <v>882</v>
      </c>
      <c r="C42" s="999"/>
      <c r="D42" s="999"/>
      <c r="E42" s="1003"/>
      <c r="F42" s="1003"/>
      <c r="G42" s="1003"/>
      <c r="H42" s="131"/>
      <c r="I42" s="1002"/>
      <c r="J42" s="105"/>
      <c r="K42" s="106"/>
      <c r="L42" s="106"/>
    </row>
    <row r="43" spans="1:12" ht="15" x14ac:dyDescent="0.25">
      <c r="A43" s="1001"/>
      <c r="B43" s="127" t="s">
        <v>1449</v>
      </c>
      <c r="C43" s="999"/>
      <c r="D43" s="999"/>
      <c r="E43" s="1003"/>
      <c r="F43" s="1003"/>
      <c r="G43" s="1003"/>
      <c r="H43" s="131"/>
      <c r="I43" s="1002"/>
      <c r="J43" s="105"/>
      <c r="K43" s="106"/>
      <c r="L43" s="106"/>
    </row>
  </sheetData>
  <phoneticPr fontId="3" type="noConversion"/>
  <printOptions horizontalCentered="1"/>
  <pageMargins left="0.5" right="0.5" top="0.5" bottom="0.5" header="0.4" footer="0.5"/>
  <pageSetup scale="86" orientation="portrait" r:id="rId1"/>
  <headerFooter alignWithMargins="0">
    <oddFooter>&amp;L&amp;8DWM/UST - Claim 8/1/2020&amp;R&amp;8(See also 2020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23">
    <tabColor indexed="46"/>
    <pageSetUpPr fitToPage="1"/>
  </sheetPr>
  <dimension ref="A1:L31"/>
  <sheetViews>
    <sheetView view="pageBreakPreview" zoomScaleNormal="100" zoomScaleSheetLayoutView="100" workbookViewId="0">
      <selection activeCell="D21" sqref="D21"/>
    </sheetView>
  </sheetViews>
  <sheetFormatPr defaultRowHeight="12.75" x14ac:dyDescent="0.2"/>
  <cols>
    <col min="1" max="1" width="7.7109375" style="5" customWidth="1"/>
    <col min="2" max="2" width="10" style="5" customWidth="1"/>
    <col min="3" max="3" width="11" style="5" customWidth="1"/>
    <col min="4" max="4" width="10.140625" style="5" customWidth="1"/>
    <col min="5" max="5" width="12.7109375" style="5" customWidth="1"/>
    <col min="6" max="6" width="11" style="5" customWidth="1"/>
    <col min="7" max="7" width="7.42578125" style="5" customWidth="1"/>
    <col min="8" max="8" width="10.14062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2" ht="15.75" x14ac:dyDescent="0.25">
      <c r="A1" s="97" t="s">
        <v>1452</v>
      </c>
      <c r="B1" s="121"/>
      <c r="C1" s="121"/>
      <c r="D1" s="121"/>
      <c r="E1" s="121"/>
      <c r="F1" s="121"/>
      <c r="G1" s="121"/>
      <c r="H1" s="121"/>
      <c r="I1" s="121"/>
      <c r="J1" s="121"/>
      <c r="K1"/>
      <c r="L1"/>
    </row>
    <row r="2" spans="1:12" ht="8.25" customHeight="1" x14ac:dyDescent="0.2">
      <c r="K2"/>
      <c r="L2"/>
    </row>
    <row r="3" spans="1:12"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2" ht="6" customHeight="1" x14ac:dyDescent="0.2">
      <c r="H4" s="32"/>
      <c r="I4" s="32"/>
      <c r="K4"/>
      <c r="L4"/>
    </row>
    <row r="5" spans="1:12" ht="7.5" customHeight="1" x14ac:dyDescent="0.2">
      <c r="K5"/>
      <c r="L5"/>
    </row>
    <row r="6" spans="1:12" ht="19.5" customHeight="1" x14ac:dyDescent="0.2">
      <c r="A6" s="143" t="s">
        <v>1453</v>
      </c>
      <c r="K6"/>
      <c r="L6" s="144" t="s">
        <v>285</v>
      </c>
    </row>
    <row r="7" spans="1:12" s="106" customFormat="1" ht="15" x14ac:dyDescent="0.25">
      <c r="A7" s="125">
        <v>10.01</v>
      </c>
      <c r="B7" s="104" t="s">
        <v>1454</v>
      </c>
      <c r="C7" s="999"/>
      <c r="D7" s="999"/>
      <c r="E7" s="1003"/>
      <c r="F7" s="1003"/>
      <c r="I7" s="905" t="s">
        <v>318</v>
      </c>
      <c r="J7" s="905" t="s">
        <v>292</v>
      </c>
      <c r="L7" s="144" t="s">
        <v>287</v>
      </c>
    </row>
    <row r="8" spans="1:12" s="102" customFormat="1" ht="15" x14ac:dyDescent="0.25">
      <c r="A8" s="1000"/>
      <c r="B8" s="819" t="s">
        <v>881</v>
      </c>
      <c r="C8" s="1005"/>
      <c r="D8" s="1005"/>
      <c r="E8" s="905" t="s">
        <v>289</v>
      </c>
      <c r="F8" s="1343" t="s">
        <v>770</v>
      </c>
      <c r="G8" s="1343"/>
      <c r="H8" s="905" t="s">
        <v>771</v>
      </c>
      <c r="I8" s="905" t="s">
        <v>1010</v>
      </c>
      <c r="J8" s="905" t="s">
        <v>296</v>
      </c>
      <c r="K8" s="101"/>
      <c r="L8" s="123"/>
    </row>
    <row r="9" spans="1:12" s="106" customFormat="1" ht="15" x14ac:dyDescent="0.25">
      <c r="A9" s="1001"/>
      <c r="C9" s="999"/>
      <c r="D9" s="999"/>
      <c r="E9" s="905" t="s">
        <v>293</v>
      </c>
      <c r="F9" s="1343" t="s">
        <v>772</v>
      </c>
      <c r="G9" s="1343"/>
      <c r="H9" s="905" t="s">
        <v>294</v>
      </c>
      <c r="I9" s="905" t="s">
        <v>1011</v>
      </c>
      <c r="J9" s="915" t="s">
        <v>323</v>
      </c>
      <c r="L9" s="105"/>
    </row>
    <row r="10" spans="1:12" s="106" customFormat="1" ht="15" x14ac:dyDescent="0.25">
      <c r="A10" s="1001"/>
      <c r="B10" s="117" t="s">
        <v>736</v>
      </c>
      <c r="C10" s="126"/>
      <c r="D10" s="999"/>
      <c r="E10" s="109"/>
      <c r="F10" s="1367"/>
      <c r="G10" s="1368"/>
      <c r="H10" s="911"/>
      <c r="I10" s="112"/>
      <c r="J10" s="109"/>
      <c r="L10" s="118">
        <v>0</v>
      </c>
    </row>
    <row r="11" spans="1:12" s="106" customFormat="1" ht="15" x14ac:dyDescent="0.25">
      <c r="A11" s="1001"/>
      <c r="B11" s="139" t="s">
        <v>1455</v>
      </c>
      <c r="C11" s="999"/>
      <c r="D11" s="999"/>
      <c r="E11" s="1003"/>
      <c r="F11" s="1003"/>
      <c r="G11" s="1003"/>
      <c r="H11" s="131"/>
      <c r="I11" s="1002"/>
      <c r="J11" s="105"/>
    </row>
    <row r="12" spans="1:12" s="106" customFormat="1" ht="15" x14ac:dyDescent="0.25">
      <c r="A12" s="1001"/>
      <c r="B12" s="139" t="s">
        <v>1448</v>
      </c>
      <c r="C12" s="999"/>
      <c r="D12" s="999"/>
      <c r="E12" s="1003"/>
      <c r="F12" s="1003"/>
      <c r="G12" s="1003"/>
      <c r="H12" s="131"/>
      <c r="I12" s="1002"/>
      <c r="J12" s="105"/>
    </row>
    <row r="13" spans="1:12" s="106" customFormat="1" ht="15" x14ac:dyDescent="0.25">
      <c r="A13" s="1001"/>
      <c r="B13" s="139" t="s">
        <v>882</v>
      </c>
      <c r="C13" s="999"/>
      <c r="D13" s="999"/>
      <c r="E13" s="1003"/>
      <c r="F13" s="1003"/>
      <c r="G13" s="1003"/>
      <c r="H13" s="131"/>
      <c r="I13" s="1002"/>
      <c r="J13" s="105"/>
    </row>
    <row r="14" spans="1:12" s="106" customFormat="1" ht="15" x14ac:dyDescent="0.25">
      <c r="A14" s="1001"/>
      <c r="B14" s="139"/>
      <c r="C14" s="999"/>
      <c r="D14" s="999"/>
      <c r="E14" s="1003"/>
      <c r="F14" s="1003"/>
      <c r="G14" s="1003"/>
      <c r="H14" s="131"/>
      <c r="I14" s="1002"/>
      <c r="J14" s="105"/>
    </row>
    <row r="15" spans="1:12" s="106" customFormat="1" ht="15" x14ac:dyDescent="0.25">
      <c r="A15" s="1001"/>
      <c r="B15" s="133"/>
      <c r="C15" s="999"/>
      <c r="D15" s="999"/>
      <c r="E15" s="1003"/>
      <c r="F15" s="1003"/>
      <c r="G15" s="1003"/>
      <c r="H15" s="134"/>
      <c r="I15" s="1002"/>
      <c r="J15" s="119"/>
    </row>
    <row r="16" spans="1:12" s="106" customFormat="1" ht="15" x14ac:dyDescent="0.25">
      <c r="A16" s="125">
        <v>10.029999999999999</v>
      </c>
      <c r="B16" s="104" t="s">
        <v>254</v>
      </c>
      <c r="C16" s="999"/>
      <c r="D16" s="999"/>
      <c r="E16" s="1003"/>
      <c r="F16" s="1003"/>
      <c r="G16" s="1343" t="s">
        <v>741</v>
      </c>
      <c r="H16" s="1343"/>
      <c r="I16" s="905" t="s">
        <v>318</v>
      </c>
      <c r="J16" s="905" t="s">
        <v>292</v>
      </c>
      <c r="L16" s="126"/>
    </row>
    <row r="17" spans="1:12" s="102" customFormat="1" ht="15" x14ac:dyDescent="0.25">
      <c r="A17" s="1000"/>
      <c r="B17" s="819" t="s">
        <v>1456</v>
      </c>
      <c r="C17" s="1005"/>
      <c r="D17" s="1005"/>
      <c r="E17" s="905" t="s">
        <v>289</v>
      </c>
      <c r="F17" s="905" t="s">
        <v>290</v>
      </c>
      <c r="G17" s="905" t="s">
        <v>285</v>
      </c>
      <c r="H17" s="905" t="s">
        <v>289</v>
      </c>
      <c r="I17" s="905" t="s">
        <v>1010</v>
      </c>
      <c r="J17" s="905" t="s">
        <v>296</v>
      </c>
      <c r="K17" s="101"/>
      <c r="L17" s="123"/>
    </row>
    <row r="18" spans="1:12" s="106" customFormat="1" ht="15" x14ac:dyDescent="0.25">
      <c r="A18" s="1001"/>
      <c r="C18" s="999"/>
      <c r="D18" s="999"/>
      <c r="E18" s="905" t="s">
        <v>293</v>
      </c>
      <c r="F18" s="905" t="s">
        <v>294</v>
      </c>
      <c r="G18" s="1346" t="s">
        <v>745</v>
      </c>
      <c r="H18" s="1346"/>
      <c r="I18" s="905" t="s">
        <v>1011</v>
      </c>
      <c r="J18" s="915" t="s">
        <v>323</v>
      </c>
      <c r="L18" s="105"/>
    </row>
    <row r="19" spans="1:12" s="106" customFormat="1" ht="15" x14ac:dyDescent="0.25">
      <c r="A19" s="1001"/>
      <c r="B19" s="117" t="s">
        <v>736</v>
      </c>
      <c r="C19" s="126"/>
      <c r="D19" s="999"/>
      <c r="E19" s="109"/>
      <c r="F19" s="111"/>
      <c r="G19" s="141"/>
      <c r="H19" s="109"/>
      <c r="I19" s="112"/>
      <c r="J19" s="109"/>
      <c r="L19" s="118">
        <v>0</v>
      </c>
    </row>
    <row r="20" spans="1:12" s="106" customFormat="1" ht="15" x14ac:dyDescent="0.25">
      <c r="A20" s="1001"/>
      <c r="B20" s="139" t="s">
        <v>1457</v>
      </c>
      <c r="C20" s="128"/>
      <c r="D20" s="999"/>
    </row>
    <row r="21" spans="1:12" s="106" customFormat="1" ht="15" x14ac:dyDescent="0.25">
      <c r="A21" s="1001"/>
      <c r="B21" s="139" t="s">
        <v>1448</v>
      </c>
      <c r="C21" s="128"/>
      <c r="D21" s="999"/>
    </row>
    <row r="22" spans="1:12" s="106" customFormat="1" ht="15" x14ac:dyDescent="0.25">
      <c r="A22" s="1001"/>
      <c r="B22" s="139" t="s">
        <v>1458</v>
      </c>
      <c r="C22" s="128"/>
      <c r="D22" s="999"/>
    </row>
    <row r="23" spans="1:12" s="106" customFormat="1" ht="15" x14ac:dyDescent="0.25">
      <c r="A23" s="1001"/>
      <c r="B23" s="139" t="s">
        <v>1459</v>
      </c>
      <c r="C23" s="128"/>
      <c r="D23" s="999"/>
    </row>
    <row r="24" spans="1:12" s="106" customFormat="1" ht="15" x14ac:dyDescent="0.25">
      <c r="A24" s="1001"/>
      <c r="B24" s="133"/>
      <c r="C24" s="999"/>
      <c r="D24" s="999"/>
      <c r="E24" s="1003"/>
      <c r="F24" s="1003"/>
      <c r="G24" s="1003"/>
      <c r="H24" s="134"/>
      <c r="I24" s="1002"/>
      <c r="J24" s="119"/>
    </row>
    <row r="25" spans="1:12" s="106" customFormat="1" ht="15" x14ac:dyDescent="0.25">
      <c r="A25" s="125">
        <v>10.07</v>
      </c>
      <c r="B25" s="104" t="s">
        <v>1460</v>
      </c>
      <c r="C25" s="999"/>
      <c r="D25" s="999"/>
      <c r="E25" s="1003"/>
      <c r="F25" s="1003"/>
      <c r="I25" s="905" t="s">
        <v>318</v>
      </c>
      <c r="J25" s="905" t="s">
        <v>292</v>
      </c>
      <c r="L25" s="126"/>
    </row>
    <row r="26" spans="1:12" s="102" customFormat="1" ht="15" x14ac:dyDescent="0.25">
      <c r="A26" s="1000"/>
      <c r="B26" s="819" t="s">
        <v>1461</v>
      </c>
      <c r="C26" s="1005"/>
      <c r="D26" s="1005"/>
      <c r="E26" s="905" t="s">
        <v>289</v>
      </c>
      <c r="F26" s="1343" t="s">
        <v>770</v>
      </c>
      <c r="G26" s="1343"/>
      <c r="H26" s="905" t="s">
        <v>771</v>
      </c>
      <c r="I26" s="905" t="s">
        <v>1010</v>
      </c>
      <c r="J26" s="905" t="s">
        <v>296</v>
      </c>
      <c r="K26" s="101"/>
      <c r="L26" s="123"/>
    </row>
    <row r="27" spans="1:12" s="106" customFormat="1" ht="15" x14ac:dyDescent="0.25">
      <c r="A27" s="1001"/>
      <c r="C27" s="999"/>
      <c r="D27" s="999"/>
      <c r="E27" s="905" t="s">
        <v>293</v>
      </c>
      <c r="F27" s="1343" t="s">
        <v>772</v>
      </c>
      <c r="G27" s="1343"/>
      <c r="H27" s="905" t="s">
        <v>294</v>
      </c>
      <c r="I27" s="905" t="s">
        <v>1011</v>
      </c>
      <c r="J27" s="915" t="s">
        <v>323</v>
      </c>
      <c r="L27" s="105"/>
    </row>
    <row r="28" spans="1:12" s="106" customFormat="1" ht="15" x14ac:dyDescent="0.25">
      <c r="A28" s="1001"/>
      <c r="B28" s="117" t="s">
        <v>736</v>
      </c>
      <c r="C28" s="126"/>
      <c r="D28" s="999"/>
      <c r="E28" s="109"/>
      <c r="F28" s="1367"/>
      <c r="G28" s="1368"/>
      <c r="H28" s="911"/>
      <c r="I28" s="112"/>
      <c r="J28" s="109"/>
      <c r="L28" s="118">
        <v>0</v>
      </c>
    </row>
    <row r="29" spans="1:12" s="106" customFormat="1" ht="15" x14ac:dyDescent="0.25">
      <c r="A29" s="1001"/>
      <c r="B29" s="139" t="s">
        <v>1462</v>
      </c>
      <c r="C29" s="999"/>
      <c r="D29" s="999"/>
      <c r="E29" s="1003"/>
      <c r="F29" s="1003"/>
      <c r="G29" s="1003"/>
      <c r="H29" s="131"/>
      <c r="I29" s="1002"/>
      <c r="J29" s="105"/>
    </row>
    <row r="30" spans="1:12" s="106" customFormat="1" ht="15" x14ac:dyDescent="0.25">
      <c r="A30" s="1001"/>
      <c r="B30" s="139" t="s">
        <v>1448</v>
      </c>
      <c r="C30" s="999"/>
      <c r="D30" s="999"/>
      <c r="E30" s="1003"/>
      <c r="F30" s="1003"/>
      <c r="G30" s="1003"/>
      <c r="H30" s="131"/>
      <c r="I30" s="1002"/>
      <c r="J30" s="105"/>
    </row>
    <row r="31" spans="1:12" s="106" customFormat="1" ht="15" x14ac:dyDescent="0.25">
      <c r="A31" s="1001"/>
      <c r="B31" s="139" t="s">
        <v>882</v>
      </c>
      <c r="C31" s="999"/>
      <c r="D31" s="999"/>
      <c r="E31" s="1003"/>
      <c r="F31" s="1003"/>
      <c r="G31" s="1003"/>
      <c r="H31" s="131"/>
      <c r="I31" s="1002"/>
      <c r="J31" s="105"/>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Claim 8/1/2020&amp;R&amp;8(See also 2020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211">
    <tabColor indexed="50"/>
    <pageSetUpPr fitToPage="1"/>
  </sheetPr>
  <dimension ref="A1:O57"/>
  <sheetViews>
    <sheetView topLeftCell="A22" zoomScaleNormal="100" zoomScaleSheetLayoutView="100" workbookViewId="0">
      <selection activeCell="E58" sqref="E58"/>
    </sheetView>
  </sheetViews>
  <sheetFormatPr defaultRowHeight="12.75" x14ac:dyDescent="0.2"/>
  <cols>
    <col min="1" max="1" width="7.5703125" style="5" customWidth="1"/>
    <col min="2" max="2" width="10" style="5" customWidth="1"/>
    <col min="3" max="3" width="11" style="5" customWidth="1"/>
    <col min="4" max="4" width="10.140625" style="5" customWidth="1"/>
    <col min="5" max="5" width="12.7109375" style="5" customWidth="1"/>
    <col min="6" max="6" width="11" style="5" customWidth="1"/>
    <col min="7" max="7" width="6.5703125" style="5"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97" t="s">
        <v>1463</v>
      </c>
      <c r="B1" s="121"/>
      <c r="C1" s="121"/>
      <c r="D1" s="121"/>
      <c r="E1" s="121"/>
      <c r="F1" s="121"/>
      <c r="G1" s="121"/>
      <c r="H1" s="121"/>
      <c r="I1" s="121"/>
      <c r="J1" s="121"/>
      <c r="K1"/>
      <c r="L1"/>
    </row>
    <row r="2" spans="1:15" ht="8.2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7.5" customHeight="1" x14ac:dyDescent="0.2">
      <c r="K5"/>
      <c r="L5"/>
    </row>
    <row r="6" spans="1:15" ht="19.5" customHeight="1" x14ac:dyDescent="0.2">
      <c r="A6" s="143" t="s">
        <v>1464</v>
      </c>
      <c r="K6"/>
      <c r="L6" s="144" t="s">
        <v>285</v>
      </c>
    </row>
    <row r="7" spans="1:15" s="106" customFormat="1" ht="15" x14ac:dyDescent="0.25">
      <c r="A7" s="125">
        <v>11.02</v>
      </c>
      <c r="B7" s="104" t="s">
        <v>1465</v>
      </c>
      <c r="C7" s="999"/>
      <c r="D7" s="999"/>
      <c r="E7" s="1003"/>
      <c r="F7" s="1003"/>
      <c r="G7" s="1003"/>
      <c r="H7" s="134"/>
      <c r="I7" s="1002"/>
      <c r="J7" s="102"/>
      <c r="L7" s="144" t="s">
        <v>287</v>
      </c>
    </row>
    <row r="8" spans="1:15" s="102" customFormat="1" ht="15" x14ac:dyDescent="0.25">
      <c r="A8" s="1000"/>
      <c r="B8" s="819" t="s">
        <v>1401</v>
      </c>
      <c r="C8" s="1005"/>
      <c r="D8" s="1007"/>
      <c r="I8" s="905"/>
      <c r="J8" s="123"/>
      <c r="K8" s="101"/>
    </row>
    <row r="9" spans="1:15" s="106" customFormat="1" ht="15" x14ac:dyDescent="0.25">
      <c r="A9" s="1001"/>
      <c r="D9" s="905" t="s">
        <v>289</v>
      </c>
      <c r="E9" s="905" t="s">
        <v>307</v>
      </c>
      <c r="F9" s="905" t="s">
        <v>308</v>
      </c>
      <c r="G9" s="1343" t="s">
        <v>290</v>
      </c>
      <c r="H9" s="1343"/>
      <c r="I9" s="905" t="s">
        <v>879</v>
      </c>
      <c r="J9" s="905" t="s">
        <v>292</v>
      </c>
      <c r="K9" s="1006"/>
      <c r="L9" s="105"/>
      <c r="M9" s="108"/>
      <c r="N9" s="115"/>
      <c r="O9" s="115"/>
    </row>
    <row r="10" spans="1:15" s="106" customFormat="1" ht="15" x14ac:dyDescent="0.25">
      <c r="A10" s="1001"/>
      <c r="D10" s="905" t="s">
        <v>309</v>
      </c>
      <c r="E10" s="905" t="s">
        <v>310</v>
      </c>
      <c r="F10" s="905" t="s">
        <v>311</v>
      </c>
      <c r="G10" s="1343" t="s">
        <v>294</v>
      </c>
      <c r="H10" s="1343"/>
      <c r="I10" s="905" t="s">
        <v>295</v>
      </c>
      <c r="J10" s="905" t="s">
        <v>296</v>
      </c>
      <c r="K10" s="1002"/>
      <c r="M10" s="108"/>
      <c r="N10" s="115"/>
      <c r="O10" s="115"/>
    </row>
    <row r="11" spans="1:15" s="106" customFormat="1" ht="15" x14ac:dyDescent="0.25">
      <c r="A11" s="1001"/>
      <c r="D11" s="109"/>
      <c r="E11" s="111"/>
      <c r="F11" s="110"/>
      <c r="G11" s="1430"/>
      <c r="H11" s="1431"/>
      <c r="I11" s="112"/>
      <c r="J11" s="109"/>
      <c r="K11" s="1002"/>
      <c r="L11" s="118">
        <f>(E11*F11)+(E12*F12)+(E13*F13)</f>
        <v>0</v>
      </c>
      <c r="M11" s="108"/>
      <c r="N11" s="115"/>
      <c r="O11" s="115"/>
    </row>
    <row r="12" spans="1:15" s="106" customFormat="1" ht="15" x14ac:dyDescent="0.25">
      <c r="A12" s="1001"/>
      <c r="B12" s="117"/>
      <c r="D12" s="109"/>
      <c r="E12" s="111"/>
      <c r="F12" s="110"/>
      <c r="G12" s="1430"/>
      <c r="H12" s="1431"/>
      <c r="I12" s="112"/>
      <c r="J12" s="109"/>
      <c r="K12" s="1002"/>
      <c r="L12" s="120"/>
    </row>
    <row r="13" spans="1:15" s="106" customFormat="1" ht="15" x14ac:dyDescent="0.25">
      <c r="A13" s="1001"/>
      <c r="B13" s="117" t="s">
        <v>736</v>
      </c>
      <c r="D13" s="109"/>
      <c r="E13" s="111"/>
      <c r="F13" s="110"/>
      <c r="G13" s="1430"/>
      <c r="H13" s="1431"/>
      <c r="I13" s="112"/>
      <c r="J13" s="109"/>
      <c r="K13" s="1002"/>
      <c r="L13" s="120"/>
    </row>
    <row r="14" spans="1:15" s="106" customFormat="1" ht="15" x14ac:dyDescent="0.25">
      <c r="A14" s="1001"/>
      <c r="B14" s="139" t="s">
        <v>297</v>
      </c>
      <c r="C14" s="113"/>
      <c r="D14" s="140"/>
      <c r="E14" s="137"/>
      <c r="F14" s="113"/>
      <c r="G14" s="138"/>
      <c r="H14" s="137"/>
      <c r="I14" s="1002"/>
      <c r="J14" s="105"/>
      <c r="K14" s="101"/>
      <c r="L14" s="102"/>
    </row>
    <row r="15" spans="1:15" s="106" customFormat="1" ht="15" x14ac:dyDescent="0.25">
      <c r="A15" s="1001"/>
      <c r="B15" s="127" t="s">
        <v>312</v>
      </c>
      <c r="C15" s="999"/>
      <c r="D15" s="1003"/>
      <c r="E15" s="131"/>
      <c r="F15" s="1002"/>
      <c r="G15" s="135"/>
      <c r="H15" s="1003"/>
      <c r="I15" s="136"/>
      <c r="J15" s="105"/>
      <c r="K15" s="101"/>
      <c r="L15" s="102"/>
    </row>
    <row r="16" spans="1:15" s="106" customFormat="1" ht="15" x14ac:dyDescent="0.25">
      <c r="A16" s="1001"/>
      <c r="B16" s="127" t="s">
        <v>1466</v>
      </c>
      <c r="C16" s="999"/>
      <c r="D16" s="1003"/>
      <c r="E16" s="131"/>
      <c r="F16" s="1002"/>
      <c r="G16" s="135"/>
      <c r="H16" s="1003"/>
      <c r="I16" s="136"/>
      <c r="J16" s="105"/>
    </row>
    <row r="17" spans="1:15" s="106" customFormat="1" ht="15" x14ac:dyDescent="0.25">
      <c r="A17" s="1001"/>
      <c r="B17" s="127" t="s">
        <v>1467</v>
      </c>
      <c r="C17" s="999"/>
      <c r="D17" s="1003"/>
      <c r="E17" s="131"/>
      <c r="F17" s="1002"/>
      <c r="G17" s="135"/>
      <c r="H17" s="1003"/>
      <c r="I17" s="136"/>
      <c r="J17" s="105"/>
    </row>
    <row r="18" spans="1:15" s="106" customFormat="1" ht="15" x14ac:dyDescent="0.25">
      <c r="A18" s="1001"/>
      <c r="B18" s="132"/>
      <c r="C18" s="999"/>
      <c r="D18" s="1003"/>
      <c r="E18" s="131"/>
      <c r="F18" s="1002"/>
      <c r="G18" s="135"/>
      <c r="H18" s="1003"/>
      <c r="I18" s="136"/>
      <c r="J18" s="105"/>
      <c r="K18" s="1002"/>
      <c r="L18" s="119"/>
    </row>
    <row r="19" spans="1:15" s="106" customFormat="1" ht="15" x14ac:dyDescent="0.25">
      <c r="A19" s="125">
        <v>11.03</v>
      </c>
      <c r="B19" s="104" t="s">
        <v>1468</v>
      </c>
      <c r="C19" s="999"/>
      <c r="D19" s="999"/>
      <c r="E19" s="1003"/>
      <c r="F19" s="1003"/>
      <c r="G19" s="1003"/>
      <c r="H19" s="134"/>
      <c r="I19" s="1002"/>
      <c r="J19" s="102"/>
      <c r="L19" s="144" t="s">
        <v>1392</v>
      </c>
    </row>
    <row r="20" spans="1:15" s="102" customFormat="1" ht="15" x14ac:dyDescent="0.25">
      <c r="A20" s="923">
        <v>11.04</v>
      </c>
      <c r="B20" s="819" t="s">
        <v>1469</v>
      </c>
      <c r="C20" s="1005"/>
      <c r="D20" s="1007"/>
      <c r="I20" s="905"/>
      <c r="J20" s="123"/>
      <c r="K20" s="101"/>
    </row>
    <row r="21" spans="1:15" s="106" customFormat="1" ht="15" x14ac:dyDescent="0.25">
      <c r="A21" s="1001"/>
      <c r="C21" s="905" t="s">
        <v>289</v>
      </c>
      <c r="D21" s="905" t="s">
        <v>307</v>
      </c>
      <c r="E21" s="905" t="s">
        <v>308</v>
      </c>
      <c r="F21" s="905" t="s">
        <v>290</v>
      </c>
      <c r="G21" s="905"/>
      <c r="H21" s="905" t="s">
        <v>879</v>
      </c>
      <c r="I21" s="905" t="s">
        <v>292</v>
      </c>
      <c r="J21" s="905" t="s">
        <v>285</v>
      </c>
      <c r="K21" s="1006"/>
      <c r="L21" s="105"/>
      <c r="M21" s="108"/>
      <c r="N21" s="115"/>
      <c r="O21" s="115"/>
    </row>
    <row r="22" spans="1:15" s="106" customFormat="1" ht="15" x14ac:dyDescent="0.25">
      <c r="A22" s="1001"/>
      <c r="C22" s="905" t="s">
        <v>293</v>
      </c>
      <c r="D22" s="905" t="s">
        <v>1470</v>
      </c>
      <c r="E22" s="905" t="s">
        <v>1471</v>
      </c>
      <c r="F22" s="905" t="s">
        <v>294</v>
      </c>
      <c r="G22" s="905"/>
      <c r="H22" s="905" t="s">
        <v>295</v>
      </c>
      <c r="I22" s="905" t="s">
        <v>296</v>
      </c>
      <c r="J22" s="905" t="s">
        <v>384</v>
      </c>
      <c r="K22" s="1002"/>
      <c r="M22" s="108"/>
      <c r="N22" s="115"/>
      <c r="O22" s="115"/>
    </row>
    <row r="23" spans="1:15" s="106" customFormat="1" ht="15" x14ac:dyDescent="0.25">
      <c r="A23" s="1001"/>
      <c r="C23" s="109"/>
      <c r="D23" s="111"/>
      <c r="E23" s="110"/>
      <c r="F23" s="916"/>
      <c r="G23" s="917"/>
      <c r="H23" s="112"/>
      <c r="I23" s="109"/>
      <c r="J23" s="109"/>
      <c r="K23" s="1002"/>
      <c r="L23" s="118">
        <f>(D23*E23)+(D24*E24)+(D25*E25)</f>
        <v>0</v>
      </c>
      <c r="M23" s="108"/>
      <c r="N23" s="115"/>
      <c r="O23" s="115"/>
    </row>
    <row r="24" spans="1:15" s="106" customFormat="1" ht="15" x14ac:dyDescent="0.25">
      <c r="A24" s="1001"/>
      <c r="B24" s="117"/>
      <c r="C24" s="109"/>
      <c r="D24" s="111"/>
      <c r="E24" s="110"/>
      <c r="F24" s="916"/>
      <c r="G24" s="917"/>
      <c r="H24" s="112"/>
      <c r="I24" s="109"/>
      <c r="J24" s="109"/>
      <c r="K24" s="1002"/>
      <c r="L24" s="120"/>
    </row>
    <row r="25" spans="1:15" s="106" customFormat="1" ht="15" x14ac:dyDescent="0.25">
      <c r="A25" s="1001"/>
      <c r="B25" s="117" t="s">
        <v>736</v>
      </c>
      <c r="C25" s="109"/>
      <c r="D25" s="111"/>
      <c r="E25" s="110"/>
      <c r="F25" s="916"/>
      <c r="G25" s="917"/>
      <c r="H25" s="112"/>
      <c r="I25" s="109"/>
      <c r="J25" s="109"/>
      <c r="K25" s="1002"/>
      <c r="L25" s="120"/>
    </row>
    <row r="26" spans="1:15" s="106" customFormat="1" ht="15" x14ac:dyDescent="0.25">
      <c r="A26" s="1001"/>
      <c r="B26" s="139" t="s">
        <v>297</v>
      </c>
      <c r="C26" s="113"/>
      <c r="D26" s="140"/>
      <c r="E26" s="137"/>
      <c r="F26" s="113"/>
      <c r="G26" s="138"/>
      <c r="H26" s="137"/>
      <c r="I26" s="1002"/>
      <c r="J26" s="105"/>
      <c r="K26" s="101"/>
      <c r="L26" s="102"/>
    </row>
    <row r="27" spans="1:15" s="106" customFormat="1" ht="15" x14ac:dyDescent="0.25">
      <c r="A27" s="1001"/>
      <c r="B27" s="127" t="s">
        <v>1472</v>
      </c>
      <c r="C27" s="999"/>
      <c r="D27" s="1003"/>
      <c r="E27" s="131"/>
      <c r="F27" s="1002"/>
      <c r="G27" s="135"/>
      <c r="H27" s="1003"/>
      <c r="I27" s="136"/>
      <c r="J27" s="105"/>
      <c r="K27" s="101"/>
      <c r="L27" s="102"/>
    </row>
    <row r="28" spans="1:15" s="106" customFormat="1" ht="15" x14ac:dyDescent="0.25">
      <c r="A28" s="1001"/>
      <c r="B28" s="127" t="s">
        <v>1467</v>
      </c>
      <c r="C28" s="999"/>
      <c r="D28" s="1003"/>
      <c r="E28" s="131"/>
      <c r="F28" s="1002"/>
      <c r="G28" s="135"/>
      <c r="H28" s="1003"/>
      <c r="I28" s="136"/>
      <c r="J28" s="105"/>
    </row>
    <row r="29" spans="1:15" s="106" customFormat="1" ht="15" x14ac:dyDescent="0.25">
      <c r="A29" s="1001"/>
      <c r="B29" s="132"/>
      <c r="C29" s="999"/>
      <c r="D29" s="1003"/>
      <c r="F29" s="1002"/>
      <c r="G29" s="135"/>
      <c r="H29" s="1003"/>
      <c r="I29" s="136"/>
      <c r="J29" s="105"/>
      <c r="K29" s="1002"/>
      <c r="L29" s="119"/>
    </row>
    <row r="30" spans="1:15" s="106" customFormat="1" ht="15" x14ac:dyDescent="0.25">
      <c r="A30" s="125">
        <v>11.05</v>
      </c>
      <c r="B30" s="104" t="s">
        <v>1473</v>
      </c>
      <c r="C30" s="999"/>
      <c r="D30" s="999"/>
      <c r="G30" s="1003"/>
      <c r="I30" s="905"/>
      <c r="J30" s="134"/>
      <c r="K30" s="1002"/>
      <c r="L30" s="120"/>
    </row>
    <row r="31" spans="1:15" s="102" customFormat="1" ht="15" x14ac:dyDescent="0.25">
      <c r="A31" s="1000"/>
      <c r="B31" s="819" t="s">
        <v>881</v>
      </c>
      <c r="C31" s="1005"/>
      <c r="D31" s="1005"/>
    </row>
    <row r="32" spans="1:15" s="106" customFormat="1" ht="15" x14ac:dyDescent="0.25">
      <c r="A32" s="1001"/>
      <c r="C32" s="999"/>
      <c r="D32" s="905" t="s">
        <v>289</v>
      </c>
      <c r="E32" s="905" t="s">
        <v>1474</v>
      </c>
      <c r="F32" s="1343" t="s">
        <v>1475</v>
      </c>
      <c r="G32" s="1343"/>
      <c r="H32" s="905" t="s">
        <v>1476</v>
      </c>
      <c r="I32" s="905" t="s">
        <v>879</v>
      </c>
      <c r="J32" s="905" t="s">
        <v>292</v>
      </c>
      <c r="K32" s="101"/>
      <c r="L32" s="123"/>
    </row>
    <row r="33" spans="1:12" s="106" customFormat="1" ht="15" x14ac:dyDescent="0.25">
      <c r="A33" s="1001"/>
      <c r="C33" s="126"/>
      <c r="D33" s="905" t="s">
        <v>293</v>
      </c>
      <c r="E33" s="905" t="s">
        <v>457</v>
      </c>
      <c r="F33" s="1374" t="s">
        <v>1477</v>
      </c>
      <c r="G33" s="1374"/>
      <c r="H33" s="912" t="s">
        <v>1478</v>
      </c>
      <c r="I33" s="905" t="s">
        <v>295</v>
      </c>
      <c r="J33" s="905" t="s">
        <v>296</v>
      </c>
      <c r="L33" s="105"/>
    </row>
    <row r="34" spans="1:12" s="106" customFormat="1" ht="15" x14ac:dyDescent="0.25">
      <c r="A34" s="1001"/>
      <c r="C34" s="128"/>
      <c r="D34" s="109"/>
      <c r="E34" s="110"/>
      <c r="F34" s="1367"/>
      <c r="G34" s="1429"/>
      <c r="H34" s="799"/>
      <c r="I34" s="112"/>
      <c r="J34" s="109"/>
      <c r="L34" s="118">
        <f>E34+E35</f>
        <v>0</v>
      </c>
    </row>
    <row r="35" spans="1:12" s="106" customFormat="1" ht="15" x14ac:dyDescent="0.25">
      <c r="A35" s="1001"/>
      <c r="B35" s="117" t="s">
        <v>736</v>
      </c>
      <c r="C35" s="128"/>
      <c r="D35" s="109"/>
      <c r="E35" s="110"/>
      <c r="F35" s="1367"/>
      <c r="G35" s="1429"/>
      <c r="H35" s="799"/>
      <c r="I35" s="112"/>
      <c r="J35" s="109"/>
      <c r="K35" s="1002"/>
    </row>
    <row r="36" spans="1:12" s="106" customFormat="1" ht="15" x14ac:dyDescent="0.25">
      <c r="A36" s="1001"/>
      <c r="B36" s="139" t="s">
        <v>297</v>
      </c>
      <c r="C36" s="130"/>
      <c r="D36" s="999"/>
      <c r="E36" s="1003"/>
      <c r="F36" s="1003"/>
      <c r="G36" s="1003"/>
      <c r="H36" s="1003"/>
      <c r="I36" s="1003"/>
      <c r="J36" s="131"/>
      <c r="K36" s="1002"/>
      <c r="L36" s="105"/>
    </row>
    <row r="37" spans="1:12" x14ac:dyDescent="0.2">
      <c r="B37" s="139" t="s">
        <v>882</v>
      </c>
    </row>
    <row r="38" spans="1:12" x14ac:dyDescent="0.2">
      <c r="B38" s="127" t="s">
        <v>1479</v>
      </c>
    </row>
    <row r="39" spans="1:12" x14ac:dyDescent="0.2">
      <c r="B39" s="887" t="s">
        <v>1480</v>
      </c>
    </row>
    <row r="40" spans="1:12" x14ac:dyDescent="0.2">
      <c r="B40" s="127" t="s">
        <v>1467</v>
      </c>
    </row>
    <row r="42" spans="1:12" ht="15" x14ac:dyDescent="0.25">
      <c r="A42" s="125">
        <v>11.06</v>
      </c>
      <c r="B42" s="104" t="s">
        <v>1481</v>
      </c>
      <c r="C42" s="999"/>
      <c r="D42" s="999"/>
      <c r="E42" s="106"/>
      <c r="F42" s="106"/>
      <c r="G42" s="1003"/>
      <c r="H42" s="106"/>
      <c r="I42" s="905"/>
      <c r="J42" s="134"/>
      <c r="K42" s="1002"/>
      <c r="L42" s="120"/>
    </row>
    <row r="43" spans="1:12" ht="15" x14ac:dyDescent="0.25">
      <c r="A43" s="1000"/>
      <c r="B43" s="819" t="s">
        <v>1482</v>
      </c>
      <c r="C43" s="1005"/>
      <c r="D43" s="1005"/>
      <c r="E43" s="102"/>
      <c r="F43" s="102"/>
      <c r="G43" s="102"/>
      <c r="H43" s="102"/>
      <c r="I43" s="102"/>
      <c r="J43" s="102"/>
      <c r="K43" s="102"/>
      <c r="L43" s="102"/>
    </row>
    <row r="44" spans="1:12" ht="15" x14ac:dyDescent="0.25">
      <c r="A44" s="1001"/>
      <c r="B44" s="106"/>
      <c r="C44" s="999"/>
      <c r="D44" s="905" t="s">
        <v>289</v>
      </c>
      <c r="E44" s="905" t="s">
        <v>1474</v>
      </c>
      <c r="F44" s="1343" t="s">
        <v>1483</v>
      </c>
      <c r="G44" s="1343"/>
      <c r="H44" s="905" t="s">
        <v>1483</v>
      </c>
      <c r="I44" s="905" t="s">
        <v>879</v>
      </c>
      <c r="J44" s="905" t="s">
        <v>292</v>
      </c>
      <c r="K44" s="101"/>
      <c r="L44" s="123"/>
    </row>
    <row r="45" spans="1:12" ht="15" x14ac:dyDescent="0.25">
      <c r="A45" s="1001"/>
      <c r="B45" s="106"/>
      <c r="C45" s="126"/>
      <c r="D45" s="905" t="s">
        <v>293</v>
      </c>
      <c r="E45" s="905" t="s">
        <v>457</v>
      </c>
      <c r="F45" s="1374" t="s">
        <v>1477</v>
      </c>
      <c r="G45" s="1374"/>
      <c r="H45" s="912" t="s">
        <v>1478</v>
      </c>
      <c r="I45" s="905" t="s">
        <v>295</v>
      </c>
      <c r="J45" s="905" t="s">
        <v>296</v>
      </c>
      <c r="K45" s="106"/>
      <c r="L45" s="105"/>
    </row>
    <row r="46" spans="1:12" ht="15" x14ac:dyDescent="0.25">
      <c r="A46" s="1001"/>
      <c r="B46" s="106"/>
      <c r="C46" s="128"/>
      <c r="D46" s="109"/>
      <c r="E46" s="110"/>
      <c r="F46" s="1367"/>
      <c r="G46" s="1429"/>
      <c r="H46" s="799"/>
      <c r="I46" s="112"/>
      <c r="J46" s="109"/>
      <c r="K46" s="106"/>
      <c r="L46" s="118">
        <f>E46+E47</f>
        <v>0</v>
      </c>
    </row>
    <row r="47" spans="1:12" ht="15" x14ac:dyDescent="0.25">
      <c r="A47" s="1001"/>
      <c r="B47" s="117" t="s">
        <v>736</v>
      </c>
      <c r="C47" s="128"/>
      <c r="D47" s="109"/>
      <c r="E47" s="110"/>
      <c r="F47" s="1367"/>
      <c r="G47" s="1429"/>
      <c r="H47" s="799"/>
      <c r="I47" s="112"/>
      <c r="J47" s="109"/>
      <c r="K47" s="1002"/>
      <c r="L47" s="106"/>
    </row>
    <row r="48" spans="1:12" ht="15" x14ac:dyDescent="0.25">
      <c r="A48" s="1001"/>
      <c r="B48" s="139" t="s">
        <v>297</v>
      </c>
      <c r="C48" s="130"/>
      <c r="D48" s="999"/>
      <c r="E48" s="1003"/>
      <c r="F48" s="1003"/>
      <c r="G48" s="1003"/>
      <c r="H48" s="1003"/>
      <c r="I48" s="1003"/>
      <c r="J48" s="131"/>
      <c r="K48" s="1002"/>
      <c r="L48" s="105"/>
    </row>
    <row r="49" spans="1:12" x14ac:dyDescent="0.2">
      <c r="B49" s="127" t="s">
        <v>1484</v>
      </c>
    </row>
    <row r="50" spans="1:12" x14ac:dyDescent="0.2">
      <c r="B50" s="127" t="s">
        <v>1467</v>
      </c>
    </row>
    <row r="52" spans="1:12" ht="14.25" x14ac:dyDescent="0.2">
      <c r="A52" s="125">
        <v>11.08</v>
      </c>
      <c r="B52" s="104" t="s">
        <v>267</v>
      </c>
    </row>
    <row r="53" spans="1:12" ht="15" x14ac:dyDescent="0.25">
      <c r="B53" s="106"/>
      <c r="C53" s="999"/>
      <c r="D53" s="905" t="s">
        <v>289</v>
      </c>
      <c r="E53" s="905" t="s">
        <v>1474</v>
      </c>
      <c r="F53" s="1343" t="s">
        <v>1483</v>
      </c>
      <c r="G53" s="1343"/>
      <c r="H53" s="905" t="s">
        <v>1483</v>
      </c>
      <c r="I53" s="905" t="s">
        <v>879</v>
      </c>
      <c r="J53" s="905" t="s">
        <v>292</v>
      </c>
      <c r="K53" s="101"/>
      <c r="L53" s="123"/>
    </row>
    <row r="54" spans="1:12" x14ac:dyDescent="0.2">
      <c r="B54" s="106"/>
      <c r="C54" s="126"/>
      <c r="D54" s="905" t="s">
        <v>293</v>
      </c>
      <c r="E54" s="905" t="s">
        <v>457</v>
      </c>
      <c r="F54" s="1374" t="s">
        <v>1477</v>
      </c>
      <c r="G54" s="1374"/>
      <c r="H54" s="912" t="s">
        <v>1478</v>
      </c>
      <c r="I54" s="905" t="s">
        <v>295</v>
      </c>
      <c r="J54" s="905" t="s">
        <v>296</v>
      </c>
      <c r="K54" s="106"/>
      <c r="L54" s="105"/>
    </row>
    <row r="55" spans="1:12" x14ac:dyDescent="0.2">
      <c r="B55" s="106"/>
      <c r="C55" s="128"/>
      <c r="D55" s="109"/>
      <c r="E55" s="110"/>
      <c r="F55" s="1367"/>
      <c r="G55" s="1429"/>
      <c r="H55" s="799"/>
      <c r="I55" s="112"/>
      <c r="J55" s="109"/>
      <c r="K55" s="106"/>
      <c r="L55" s="118">
        <f>E55+E56</f>
        <v>0</v>
      </c>
    </row>
    <row r="56" spans="1:12" ht="15" x14ac:dyDescent="0.25">
      <c r="B56" s="117" t="s">
        <v>736</v>
      </c>
      <c r="C56" s="128"/>
      <c r="D56" s="109"/>
      <c r="E56" s="110"/>
      <c r="F56" s="1367"/>
      <c r="G56" s="1429"/>
      <c r="H56" s="799"/>
      <c r="I56" s="112"/>
      <c r="J56" s="109"/>
      <c r="K56" s="1002"/>
      <c r="L56" s="106"/>
    </row>
    <row r="57" spans="1:12" ht="15" x14ac:dyDescent="0.25">
      <c r="A57" s="553"/>
      <c r="B57" s="139" t="s">
        <v>297</v>
      </c>
      <c r="C57" s="130"/>
      <c r="D57" s="999"/>
      <c r="E57" s="1003"/>
      <c r="F57" s="1003"/>
      <c r="G57" s="1003"/>
      <c r="H57" s="1003"/>
      <c r="I57" s="1003"/>
      <c r="J57" s="131"/>
      <c r="K57" s="1002"/>
      <c r="L57" s="105"/>
    </row>
  </sheetData>
  <mergeCells count="17">
    <mergeCell ref="F35:G35"/>
    <mergeCell ref="F54:G54"/>
    <mergeCell ref="F55:G55"/>
    <mergeCell ref="F56:G56"/>
    <mergeCell ref="F53:G53"/>
    <mergeCell ref="F44:G44"/>
    <mergeCell ref="F45:G45"/>
    <mergeCell ref="F46:G46"/>
    <mergeCell ref="F47:G47"/>
    <mergeCell ref="F34:G34"/>
    <mergeCell ref="G9:H9"/>
    <mergeCell ref="G11:H11"/>
    <mergeCell ref="G12:H12"/>
    <mergeCell ref="G13:H13"/>
    <mergeCell ref="F33:G33"/>
    <mergeCell ref="G10:H10"/>
    <mergeCell ref="F32:G32"/>
  </mergeCells>
  <phoneticPr fontId="3" type="noConversion"/>
  <printOptions horizontalCentered="1"/>
  <pageMargins left="0.5" right="0.5" top="0.5" bottom="0.5" header="0.4" footer="0.5"/>
  <pageSetup scale="85" orientation="portrait" r:id="rId1"/>
  <headerFooter alignWithMargins="0">
    <oddFooter>&amp;L&amp;8DWM/UST - Claim 8/1/2020&amp;R&amp;8(See also 2020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8">
    <tabColor indexed="48"/>
    <pageSetUpPr fitToPage="1"/>
  </sheetPr>
  <dimension ref="A1:O65"/>
  <sheetViews>
    <sheetView view="pageBreakPreview" topLeftCell="A19" zoomScaleNormal="100" zoomScaleSheetLayoutView="100" workbookViewId="0">
      <selection activeCell="E23" sqref="E23"/>
    </sheetView>
  </sheetViews>
  <sheetFormatPr defaultRowHeight="12.75" x14ac:dyDescent="0.2"/>
  <cols>
    <col min="1" max="1" width="7.42578125" style="5" customWidth="1"/>
    <col min="2" max="2" width="9.42578125" style="5" customWidth="1"/>
    <col min="3" max="3" width="9.7109375" style="5" customWidth="1"/>
    <col min="4" max="4" width="10.7109375" style="5" customWidth="1"/>
    <col min="5" max="5" width="12.7109375" style="5" customWidth="1"/>
    <col min="6" max="6" width="11.42578125" style="5" customWidth="1"/>
    <col min="7" max="7" width="9.5703125" style="5" bestFit="1" customWidth="1"/>
    <col min="8" max="8" width="10.85546875" style="5" customWidth="1"/>
    <col min="9" max="9" width="9.85546875" style="5" customWidth="1"/>
    <col min="10" max="10" width="10.28515625" style="5" customWidth="1"/>
    <col min="11" max="11" width="0.85546875" style="5" customWidth="1"/>
    <col min="12" max="12" width="12.7109375" style="5" customWidth="1"/>
    <col min="14" max="14" width="7.42578125" bestFit="1" customWidth="1"/>
  </cols>
  <sheetData>
    <row r="1" spans="1:15" ht="15.75" x14ac:dyDescent="0.25">
      <c r="A1" s="97" t="s">
        <v>1485</v>
      </c>
      <c r="B1" s="121"/>
      <c r="C1" s="121"/>
      <c r="D1" s="121"/>
      <c r="E1" s="121"/>
      <c r="F1" s="121"/>
      <c r="G1" s="121"/>
      <c r="H1" s="121"/>
      <c r="I1" s="121"/>
      <c r="J1" s="121"/>
      <c r="K1" s="98"/>
      <c r="L1" s="98"/>
    </row>
    <row r="2" spans="1:15" ht="8.25" customHeight="1" x14ac:dyDescent="0.2">
      <c r="K2"/>
      <c r="L2"/>
    </row>
    <row r="3" spans="1:15" s="102" customFormat="1" ht="15" customHeight="1" x14ac:dyDescent="0.25">
      <c r="A3" s="122" t="s">
        <v>2</v>
      </c>
      <c r="B3" s="123"/>
      <c r="C3" s="770"/>
      <c r="D3" s="99"/>
      <c r="E3" s="771" t="str">
        <f>IF('Cost Summary Forms'!E3&gt;0,'Cost Summary Forms'!E3,"")</f>
        <v/>
      </c>
      <c r="F3" s="99"/>
      <c r="G3" s="99"/>
      <c r="H3" s="99"/>
      <c r="K3" s="124" t="s">
        <v>1</v>
      </c>
      <c r="L3" s="771" t="str">
        <f>IF('Cost Summary Forms'!J1&gt;0,'Cost Summary Forms'!J1,"")</f>
        <v/>
      </c>
    </row>
    <row r="4" spans="1:15" ht="6" customHeight="1" x14ac:dyDescent="0.2">
      <c r="H4" s="32"/>
      <c r="I4" s="32"/>
      <c r="K4"/>
      <c r="L4"/>
    </row>
    <row r="5" spans="1:15" ht="7.5" customHeight="1" x14ac:dyDescent="0.2">
      <c r="K5"/>
      <c r="L5"/>
    </row>
    <row r="6" spans="1:15" ht="19.5" customHeight="1" x14ac:dyDescent="0.2">
      <c r="A6" s="143" t="s">
        <v>1486</v>
      </c>
      <c r="K6"/>
      <c r="L6" s="144" t="s">
        <v>285</v>
      </c>
    </row>
    <row r="7" spans="1:15" s="106" customFormat="1" ht="12" customHeight="1" x14ac:dyDescent="0.25">
      <c r="A7" s="125">
        <v>12.01</v>
      </c>
      <c r="B7" s="104" t="s">
        <v>1487</v>
      </c>
      <c r="C7" s="999"/>
      <c r="D7" s="999"/>
      <c r="E7" s="1003"/>
      <c r="F7" s="1003"/>
      <c r="G7" s="1003"/>
      <c r="H7" s="134"/>
      <c r="I7" s="1002"/>
      <c r="J7" s="120"/>
      <c r="L7" s="144" t="s">
        <v>287</v>
      </c>
    </row>
    <row r="8" spans="1:15" s="102" customFormat="1" ht="12" customHeight="1" x14ac:dyDescent="0.25">
      <c r="A8" s="1000"/>
      <c r="B8" s="819" t="s">
        <v>1713</v>
      </c>
      <c r="C8" s="1005"/>
      <c r="D8" s="1005"/>
      <c r="E8" s="905"/>
      <c r="F8" s="905"/>
      <c r="H8" s="905" t="s">
        <v>285</v>
      </c>
      <c r="I8" s="905" t="s">
        <v>318</v>
      </c>
      <c r="J8" s="905" t="s">
        <v>292</v>
      </c>
      <c r="K8" s="101"/>
    </row>
    <row r="9" spans="1:15" s="106" customFormat="1" ht="12" customHeight="1" x14ac:dyDescent="0.25">
      <c r="A9" s="1001"/>
      <c r="B9" s="905" t="s">
        <v>541</v>
      </c>
      <c r="C9" s="905" t="s">
        <v>1061</v>
      </c>
      <c r="D9" s="905" t="s">
        <v>1488</v>
      </c>
      <c r="E9" s="905" t="s">
        <v>1489</v>
      </c>
      <c r="F9" s="905" t="s">
        <v>1490</v>
      </c>
      <c r="G9" s="905" t="s">
        <v>290</v>
      </c>
      <c r="H9" s="905" t="s">
        <v>1491</v>
      </c>
      <c r="I9" s="905" t="s">
        <v>1010</v>
      </c>
      <c r="J9" s="905" t="s">
        <v>296</v>
      </c>
      <c r="K9" s="1006"/>
      <c r="L9" s="105"/>
      <c r="M9" s="108"/>
      <c r="N9" s="115"/>
      <c r="O9" s="115"/>
    </row>
    <row r="10" spans="1:15" s="106" customFormat="1" ht="12" customHeight="1" x14ac:dyDescent="0.25">
      <c r="A10" s="1001"/>
      <c r="B10" s="905" t="s">
        <v>1492</v>
      </c>
      <c r="C10" s="905" t="s">
        <v>1493</v>
      </c>
      <c r="D10" s="905" t="s">
        <v>1494</v>
      </c>
      <c r="E10" s="905" t="s">
        <v>1495</v>
      </c>
      <c r="F10" s="905" t="s">
        <v>1494</v>
      </c>
      <c r="G10" s="905" t="s">
        <v>294</v>
      </c>
      <c r="H10" s="905" t="s">
        <v>1492</v>
      </c>
      <c r="I10" s="905" t="s">
        <v>1011</v>
      </c>
      <c r="J10" s="915" t="s">
        <v>323</v>
      </c>
      <c r="K10" s="1002"/>
      <c r="L10" s="102"/>
      <c r="M10" s="108"/>
      <c r="N10" s="115"/>
      <c r="O10" s="115"/>
    </row>
    <row r="11" spans="1:15" s="106" customFormat="1" ht="12" customHeight="1" x14ac:dyDescent="0.25">
      <c r="A11" s="1001"/>
      <c r="B11" s="109"/>
      <c r="C11" s="111"/>
      <c r="D11" s="110"/>
      <c r="E11" s="110"/>
      <c r="F11" s="110">
        <f t="shared" ref="F11:F19" si="0">D11+E11</f>
        <v>0</v>
      </c>
      <c r="G11" s="111"/>
      <c r="H11" s="425"/>
      <c r="I11" s="112"/>
      <c r="J11" s="109"/>
      <c r="K11" s="1002"/>
      <c r="L11" s="118">
        <f>(C11*F11)+(C12*F12)+(C13*F13)+(C14*F14)+(C15*F15)+(C16*F16)+(C17*F17)+(C18*F18)+(C19*F19)</f>
        <v>0</v>
      </c>
      <c r="M11" s="108"/>
      <c r="N11" s="115"/>
      <c r="O11" s="115"/>
    </row>
    <row r="12" spans="1:15" s="106" customFormat="1" ht="12" customHeight="1" x14ac:dyDescent="0.25">
      <c r="A12" s="1001"/>
      <c r="B12" s="109"/>
      <c r="C12" s="111"/>
      <c r="D12" s="110"/>
      <c r="E12" s="110"/>
      <c r="F12" s="110">
        <f t="shared" si="0"/>
        <v>0</v>
      </c>
      <c r="G12" s="111"/>
      <c r="H12" s="425"/>
      <c r="I12" s="112"/>
      <c r="J12" s="109"/>
      <c r="K12" s="1002"/>
      <c r="L12" s="120"/>
      <c r="M12" s="113"/>
      <c r="N12" s="115"/>
      <c r="O12" s="115"/>
    </row>
    <row r="13" spans="1:15" s="106" customFormat="1" ht="12" customHeight="1" x14ac:dyDescent="0.25">
      <c r="A13" s="1001"/>
      <c r="B13" s="109"/>
      <c r="C13" s="111"/>
      <c r="D13" s="110"/>
      <c r="E13" s="110"/>
      <c r="F13" s="110">
        <f t="shared" si="0"/>
        <v>0</v>
      </c>
      <c r="G13" s="111"/>
      <c r="H13" s="425"/>
      <c r="I13" s="112"/>
      <c r="J13" s="109"/>
      <c r="K13" s="1002"/>
      <c r="L13" s="120"/>
    </row>
    <row r="14" spans="1:15" s="106" customFormat="1" ht="12" customHeight="1" x14ac:dyDescent="0.25">
      <c r="A14" s="1001"/>
      <c r="B14" s="109"/>
      <c r="C14" s="111"/>
      <c r="D14" s="110"/>
      <c r="E14" s="110"/>
      <c r="F14" s="110">
        <f t="shared" si="0"/>
        <v>0</v>
      </c>
      <c r="G14" s="111"/>
      <c r="H14" s="425"/>
      <c r="I14" s="112"/>
      <c r="J14" s="109"/>
      <c r="K14" s="1002"/>
      <c r="L14" s="120"/>
      <c r="M14" s="113"/>
      <c r="N14" s="115"/>
      <c r="O14" s="115"/>
    </row>
    <row r="15" spans="1:15" s="106" customFormat="1" ht="12" customHeight="1" x14ac:dyDescent="0.25">
      <c r="A15" s="1001"/>
      <c r="B15" s="109"/>
      <c r="C15" s="111"/>
      <c r="D15" s="110"/>
      <c r="E15" s="110"/>
      <c r="F15" s="110">
        <f t="shared" si="0"/>
        <v>0</v>
      </c>
      <c r="G15" s="111"/>
      <c r="H15" s="425"/>
      <c r="I15" s="112"/>
      <c r="J15" s="109"/>
      <c r="K15" s="1002"/>
      <c r="L15" s="120"/>
    </row>
    <row r="16" spans="1:15" s="106" customFormat="1" ht="12" customHeight="1" x14ac:dyDescent="0.25">
      <c r="B16" s="109"/>
      <c r="C16" s="111"/>
      <c r="D16" s="110"/>
      <c r="E16" s="110"/>
      <c r="F16" s="110">
        <f t="shared" si="0"/>
        <v>0</v>
      </c>
      <c r="G16" s="111"/>
      <c r="H16" s="425"/>
      <c r="I16" s="112"/>
      <c r="J16" s="109"/>
      <c r="K16" s="1002"/>
      <c r="L16" s="120"/>
    </row>
    <row r="17" spans="1:15" s="106" customFormat="1" ht="12" customHeight="1" x14ac:dyDescent="0.25">
      <c r="A17" s="1001"/>
      <c r="B17" s="109"/>
      <c r="C17" s="111"/>
      <c r="D17" s="110"/>
      <c r="E17" s="110"/>
      <c r="F17" s="110">
        <f t="shared" si="0"/>
        <v>0</v>
      </c>
      <c r="G17" s="111"/>
      <c r="H17" s="425"/>
      <c r="I17" s="112"/>
      <c r="J17" s="109"/>
      <c r="K17" s="1002"/>
      <c r="L17" s="120"/>
      <c r="M17" s="113"/>
      <c r="N17" s="115"/>
      <c r="O17" s="115"/>
    </row>
    <row r="18" spans="1:15" s="106" customFormat="1" ht="12" customHeight="1" x14ac:dyDescent="0.25">
      <c r="A18" s="1001"/>
      <c r="B18" s="109"/>
      <c r="C18" s="111"/>
      <c r="D18" s="110"/>
      <c r="E18" s="110"/>
      <c r="F18" s="110">
        <f t="shared" si="0"/>
        <v>0</v>
      </c>
      <c r="G18" s="111"/>
      <c r="H18" s="425"/>
      <c r="I18" s="112"/>
      <c r="J18" s="109"/>
      <c r="K18" s="1002"/>
      <c r="L18" s="120"/>
    </row>
    <row r="19" spans="1:15" s="106" customFormat="1" ht="12" customHeight="1" x14ac:dyDescent="0.25">
      <c r="B19" s="109"/>
      <c r="C19" s="111"/>
      <c r="D19" s="110"/>
      <c r="E19" s="110"/>
      <c r="F19" s="110">
        <f t="shared" si="0"/>
        <v>0</v>
      </c>
      <c r="G19" s="111"/>
      <c r="H19" s="425"/>
      <c r="I19" s="112"/>
      <c r="J19" s="109"/>
      <c r="K19" s="1002"/>
      <c r="L19" s="120"/>
    </row>
    <row r="20" spans="1:15" s="106" customFormat="1" ht="12" customHeight="1" x14ac:dyDescent="0.25">
      <c r="B20" s="117" t="s">
        <v>736</v>
      </c>
      <c r="C20" s="126"/>
      <c r="D20" s="999"/>
      <c r="E20" s="137"/>
      <c r="F20" s="113"/>
      <c r="G20" s="138"/>
      <c r="H20" s="137"/>
      <c r="I20" s="1002"/>
      <c r="J20" s="120"/>
    </row>
    <row r="21" spans="1:15" s="106" customFormat="1" ht="12" customHeight="1" x14ac:dyDescent="0.25">
      <c r="A21" s="1001"/>
      <c r="B21" s="139" t="s">
        <v>1496</v>
      </c>
      <c r="C21" s="126"/>
      <c r="D21" s="999"/>
      <c r="E21" s="137"/>
      <c r="F21" s="113"/>
      <c r="G21" s="138"/>
      <c r="H21" s="137"/>
      <c r="I21" s="1002"/>
      <c r="J21" s="120"/>
    </row>
    <row r="22" spans="1:15" s="106" customFormat="1" ht="12" customHeight="1" x14ac:dyDescent="0.25">
      <c r="A22" s="1001"/>
      <c r="B22" s="139" t="s">
        <v>1448</v>
      </c>
      <c r="C22" s="126"/>
      <c r="D22" s="999"/>
      <c r="E22" s="137"/>
      <c r="F22" s="113"/>
      <c r="G22" s="138"/>
      <c r="H22" s="137"/>
      <c r="I22" s="1002"/>
      <c r="J22" s="120"/>
    </row>
    <row r="23" spans="1:15" s="106" customFormat="1" ht="12" customHeight="1" x14ac:dyDescent="0.25">
      <c r="A23" s="1001"/>
      <c r="B23" s="127" t="s">
        <v>1497</v>
      </c>
      <c r="C23" s="126"/>
      <c r="D23" s="999"/>
      <c r="E23" s="137"/>
      <c r="F23" s="113"/>
      <c r="G23" s="138"/>
      <c r="H23" s="137"/>
      <c r="I23" s="1002"/>
      <c r="J23" s="120"/>
    </row>
    <row r="24" spans="1:15" s="106" customFormat="1" ht="12" customHeight="1" x14ac:dyDescent="0.25">
      <c r="A24" s="1001"/>
      <c r="B24" s="127" t="s">
        <v>1498</v>
      </c>
      <c r="C24" s="126"/>
      <c r="D24" s="999"/>
      <c r="E24" s="137"/>
      <c r="F24" s="113"/>
      <c r="G24" s="138"/>
      <c r="H24" s="137"/>
      <c r="I24" s="1002"/>
      <c r="J24" s="120"/>
    </row>
    <row r="25" spans="1:15" s="106" customFormat="1" ht="12" customHeight="1" x14ac:dyDescent="0.25">
      <c r="A25" s="1001"/>
      <c r="B25" s="127" t="s">
        <v>1499</v>
      </c>
      <c r="C25" s="126"/>
      <c r="D25" s="999"/>
      <c r="E25" s="137"/>
      <c r="F25" s="113"/>
      <c r="G25" s="138"/>
      <c r="H25" s="137"/>
      <c r="I25" s="1002"/>
      <c r="J25" s="120"/>
    </row>
    <row r="26" spans="1:15" s="106" customFormat="1" ht="11.25" customHeight="1" x14ac:dyDescent="0.25">
      <c r="A26" s="1001"/>
      <c r="B26" s="127"/>
      <c r="C26" s="126"/>
      <c r="D26" s="999"/>
      <c r="E26" s="137"/>
      <c r="F26" s="113"/>
      <c r="G26" s="138"/>
      <c r="H26" s="137"/>
      <c r="I26" s="1002"/>
      <c r="J26" s="120"/>
    </row>
    <row r="27" spans="1:15" s="106" customFormat="1" ht="11.25" customHeight="1" x14ac:dyDescent="0.25">
      <c r="A27" s="1001"/>
      <c r="B27" s="127"/>
      <c r="C27" s="126"/>
      <c r="D27" s="999"/>
      <c r="E27" s="137"/>
      <c r="F27" s="113"/>
      <c r="G27" s="138"/>
      <c r="H27" s="137"/>
      <c r="I27" s="1002"/>
      <c r="J27" s="120"/>
    </row>
    <row r="28" spans="1:15" s="106" customFormat="1" ht="12" customHeight="1" x14ac:dyDescent="0.25">
      <c r="A28" s="125">
        <v>12.03</v>
      </c>
      <c r="B28" s="104" t="s">
        <v>274</v>
      </c>
      <c r="C28" s="999"/>
      <c r="D28" s="999"/>
      <c r="E28" s="126"/>
      <c r="F28" s="126"/>
      <c r="G28" s="126"/>
      <c r="H28" s="126"/>
      <c r="I28" s="126"/>
      <c r="K28" s="108"/>
      <c r="M28" s="115"/>
    </row>
    <row r="29" spans="1:15" s="102" customFormat="1" ht="12" customHeight="1" x14ac:dyDescent="0.25">
      <c r="A29" s="1000"/>
      <c r="B29" s="819" t="s">
        <v>1500</v>
      </c>
      <c r="C29" s="905"/>
      <c r="D29" s="123"/>
      <c r="H29" s="905" t="s">
        <v>285</v>
      </c>
      <c r="I29" s="905" t="s">
        <v>318</v>
      </c>
      <c r="J29" s="905" t="s">
        <v>292</v>
      </c>
      <c r="K29" s="101"/>
      <c r="L29" s="123"/>
      <c r="M29" s="116"/>
    </row>
    <row r="30" spans="1:15" s="106" customFormat="1" ht="12" customHeight="1" x14ac:dyDescent="0.25">
      <c r="A30" s="1001"/>
      <c r="B30" s="905" t="s">
        <v>1501</v>
      </c>
      <c r="C30" s="905" t="s">
        <v>1502</v>
      </c>
      <c r="D30" s="905" t="s">
        <v>308</v>
      </c>
      <c r="E30" s="905" t="s">
        <v>1503</v>
      </c>
      <c r="F30" s="905" t="s">
        <v>1503</v>
      </c>
      <c r="G30" s="905" t="s">
        <v>290</v>
      </c>
      <c r="H30" s="905" t="s">
        <v>1491</v>
      </c>
      <c r="I30" s="905" t="s">
        <v>1010</v>
      </c>
      <c r="J30" s="905" t="s">
        <v>296</v>
      </c>
      <c r="K30" s="1006"/>
      <c r="L30" s="105"/>
      <c r="M30" s="108"/>
      <c r="N30" s="115"/>
      <c r="O30" s="115"/>
    </row>
    <row r="31" spans="1:15" s="106" customFormat="1" ht="12" customHeight="1" x14ac:dyDescent="0.25">
      <c r="A31" s="1001"/>
      <c r="B31" s="905" t="s">
        <v>289</v>
      </c>
      <c r="C31" s="905" t="s">
        <v>1504</v>
      </c>
      <c r="D31" s="905" t="s">
        <v>1505</v>
      </c>
      <c r="E31" s="905" t="s">
        <v>772</v>
      </c>
      <c r="F31" s="905" t="s">
        <v>294</v>
      </c>
      <c r="G31" s="905" t="s">
        <v>294</v>
      </c>
      <c r="H31" s="905" t="s">
        <v>1492</v>
      </c>
      <c r="I31" s="905" t="s">
        <v>1011</v>
      </c>
      <c r="J31" s="915" t="s">
        <v>323</v>
      </c>
      <c r="K31" s="1002"/>
      <c r="L31" s="102"/>
      <c r="M31" s="108"/>
      <c r="N31" s="115"/>
      <c r="O31" s="115"/>
    </row>
    <row r="32" spans="1:15" s="106" customFormat="1" ht="12" customHeight="1" x14ac:dyDescent="0.25">
      <c r="A32" s="1001"/>
      <c r="B32" s="109"/>
      <c r="C32" s="111"/>
      <c r="D32" s="110"/>
      <c r="E32" s="426"/>
      <c r="F32" s="111"/>
      <c r="G32" s="111"/>
      <c r="H32" s="425"/>
      <c r="I32" s="112"/>
      <c r="J32" s="109"/>
      <c r="K32" s="1002"/>
      <c r="L32" s="118">
        <f>(C32*D32)+(C33*D33)+(C34*D34)+(C35*D35)+(C36*D36)+(C37*D37)+(C38*D38)+(C39*D39)</f>
        <v>0</v>
      </c>
      <c r="M32" s="108"/>
      <c r="N32" s="115"/>
      <c r="O32" s="115"/>
    </row>
    <row r="33" spans="1:15" s="106" customFormat="1" ht="12" customHeight="1" x14ac:dyDescent="0.25">
      <c r="A33" s="1001"/>
      <c r="B33" s="109"/>
      <c r="C33" s="111"/>
      <c r="D33" s="110"/>
      <c r="E33" s="426"/>
      <c r="F33" s="111"/>
      <c r="G33" s="111"/>
      <c r="H33" s="425"/>
      <c r="I33" s="112"/>
      <c r="J33" s="109"/>
      <c r="K33" s="1002"/>
      <c r="L33" s="120"/>
      <c r="M33" s="113"/>
      <c r="N33" s="115"/>
      <c r="O33" s="115"/>
    </row>
    <row r="34" spans="1:15" s="106" customFormat="1" ht="12" customHeight="1" x14ac:dyDescent="0.25">
      <c r="A34" s="1001"/>
      <c r="B34" s="109"/>
      <c r="C34" s="111"/>
      <c r="D34" s="110"/>
      <c r="E34" s="426"/>
      <c r="F34" s="111"/>
      <c r="G34" s="111"/>
      <c r="H34" s="425"/>
      <c r="I34" s="112"/>
      <c r="J34" s="109"/>
      <c r="K34" s="1002"/>
      <c r="L34" s="120"/>
      <c r="M34" s="113"/>
      <c r="N34" s="115"/>
      <c r="O34" s="115"/>
    </row>
    <row r="35" spans="1:15" s="106" customFormat="1" ht="12" customHeight="1" x14ac:dyDescent="0.25">
      <c r="A35" s="1001"/>
      <c r="B35" s="109"/>
      <c r="C35" s="111"/>
      <c r="D35" s="110"/>
      <c r="E35" s="426"/>
      <c r="F35" s="111"/>
      <c r="G35" s="111"/>
      <c r="H35" s="425"/>
      <c r="I35" s="112"/>
      <c r="J35" s="109"/>
      <c r="K35" s="1002"/>
      <c r="L35" s="120"/>
      <c r="M35" s="113"/>
      <c r="N35" s="115"/>
      <c r="O35" s="115"/>
    </row>
    <row r="36" spans="1:15" s="106" customFormat="1" ht="12" customHeight="1" x14ac:dyDescent="0.25">
      <c r="A36" s="1001"/>
      <c r="B36" s="109"/>
      <c r="C36" s="111"/>
      <c r="D36" s="110"/>
      <c r="E36" s="426"/>
      <c r="F36" s="111"/>
      <c r="G36" s="111"/>
      <c r="H36" s="425"/>
      <c r="I36" s="112"/>
      <c r="J36" s="109"/>
      <c r="K36" s="1002"/>
      <c r="L36" s="120"/>
    </row>
    <row r="37" spans="1:15" s="106" customFormat="1" ht="12" customHeight="1" x14ac:dyDescent="0.25">
      <c r="B37" s="109"/>
      <c r="C37" s="111"/>
      <c r="D37" s="110"/>
      <c r="E37" s="426"/>
      <c r="F37" s="111"/>
      <c r="G37" s="111"/>
      <c r="H37" s="425"/>
      <c r="I37" s="112"/>
      <c r="J37" s="109"/>
      <c r="K37" s="1002"/>
      <c r="L37" s="120"/>
    </row>
    <row r="38" spans="1:15" s="106" customFormat="1" ht="12" customHeight="1" x14ac:dyDescent="0.25">
      <c r="A38" s="1001"/>
      <c r="B38" s="109"/>
      <c r="C38" s="111"/>
      <c r="D38" s="110"/>
      <c r="E38" s="426"/>
      <c r="F38" s="111"/>
      <c r="G38" s="111"/>
      <c r="H38" s="425"/>
      <c r="I38" s="112"/>
      <c r="J38" s="109"/>
      <c r="K38" s="1002"/>
      <c r="L38" s="120"/>
    </row>
    <row r="39" spans="1:15" s="106" customFormat="1" ht="12" customHeight="1" x14ac:dyDescent="0.25">
      <c r="B39" s="109"/>
      <c r="C39" s="111"/>
      <c r="D39" s="110"/>
      <c r="E39" s="426"/>
      <c r="F39" s="111"/>
      <c r="G39" s="111"/>
      <c r="H39" s="425"/>
      <c r="I39" s="112"/>
      <c r="J39" s="109"/>
      <c r="K39" s="1002"/>
      <c r="L39" s="120"/>
    </row>
    <row r="40" spans="1:15" s="106" customFormat="1" ht="12" customHeight="1" x14ac:dyDescent="0.25">
      <c r="B40" s="117" t="s">
        <v>736</v>
      </c>
      <c r="C40" s="142"/>
      <c r="D40" s="140"/>
      <c r="E40" s="427"/>
      <c r="F40" s="427"/>
      <c r="G40" s="427"/>
      <c r="I40" s="138"/>
      <c r="J40" s="137"/>
      <c r="K40" s="1002"/>
      <c r="L40" s="120"/>
    </row>
    <row r="41" spans="1:15" s="106" customFormat="1" ht="12" customHeight="1" x14ac:dyDescent="0.25">
      <c r="A41" s="1001"/>
      <c r="B41" s="139" t="s">
        <v>1506</v>
      </c>
      <c r="C41" s="126"/>
      <c r="D41" s="126"/>
      <c r="M41" s="115"/>
    </row>
    <row r="42" spans="1:15" s="106" customFormat="1" ht="12" customHeight="1" x14ac:dyDescent="0.25">
      <c r="A42" s="1001"/>
      <c r="B42" s="139" t="s">
        <v>1448</v>
      </c>
      <c r="C42" s="128"/>
      <c r="D42" s="126"/>
      <c r="E42" s="126"/>
      <c r="F42" s="126"/>
      <c r="G42" s="113"/>
      <c r="H42" s="126"/>
      <c r="I42" s="1002"/>
      <c r="L42" s="126"/>
    </row>
    <row r="43" spans="1:15" s="106" customFormat="1" ht="11.25" customHeight="1" x14ac:dyDescent="0.25">
      <c r="A43" s="1001"/>
      <c r="B43" s="127" t="s">
        <v>1507</v>
      </c>
      <c r="C43" s="126"/>
      <c r="D43" s="999"/>
      <c r="E43" s="137"/>
      <c r="F43" s="113"/>
      <c r="G43" s="138"/>
      <c r="H43" s="137"/>
      <c r="I43" s="1002"/>
      <c r="J43" s="120"/>
    </row>
    <row r="44" spans="1:15" x14ac:dyDescent="0.2">
      <c r="B44" s="127" t="s">
        <v>1508</v>
      </c>
    </row>
    <row r="45" spans="1:15" x14ac:dyDescent="0.2">
      <c r="B45" s="127" t="s">
        <v>1509</v>
      </c>
    </row>
    <row r="47" spans="1:15" ht="15" x14ac:dyDescent="0.25">
      <c r="A47" s="125">
        <v>12.05</v>
      </c>
      <c r="B47" s="104" t="s">
        <v>1510</v>
      </c>
      <c r="C47" s="999"/>
      <c r="D47" s="999"/>
      <c r="E47" s="1003"/>
      <c r="F47" s="1003"/>
      <c r="G47" s="1003"/>
      <c r="H47" s="134"/>
      <c r="I47" s="1002"/>
      <c r="J47" s="120"/>
      <c r="K47" s="106"/>
      <c r="L47" s="144" t="s">
        <v>287</v>
      </c>
    </row>
    <row r="48" spans="1:15" ht="15" x14ac:dyDescent="0.25">
      <c r="A48" s="1000"/>
      <c r="B48" s="819" t="s">
        <v>1511</v>
      </c>
      <c r="C48" s="1005"/>
      <c r="D48" s="1005"/>
      <c r="E48" s="905" t="s">
        <v>285</v>
      </c>
      <c r="F48" s="905" t="s">
        <v>318</v>
      </c>
      <c r="G48" s="905" t="s">
        <v>292</v>
      </c>
      <c r="H48" s="101"/>
      <c r="I48" s="102"/>
      <c r="J48"/>
      <c r="K48"/>
      <c r="L48"/>
    </row>
    <row r="49" spans="1:12" ht="15" x14ac:dyDescent="0.25">
      <c r="A49" s="1001"/>
      <c r="B49" s="905" t="s">
        <v>541</v>
      </c>
      <c r="C49" s="905" t="s">
        <v>1490</v>
      </c>
      <c r="D49" s="905" t="s">
        <v>290</v>
      </c>
      <c r="E49" s="905" t="s">
        <v>1491</v>
      </c>
      <c r="F49" s="905" t="s">
        <v>1010</v>
      </c>
      <c r="G49" s="905" t="s">
        <v>296</v>
      </c>
      <c r="H49" s="1006"/>
      <c r="I49" s="105"/>
      <c r="J49"/>
      <c r="K49"/>
      <c r="L49"/>
    </row>
    <row r="50" spans="1:12" ht="15" x14ac:dyDescent="0.25">
      <c r="A50" s="1001"/>
      <c r="B50" s="905" t="s">
        <v>1492</v>
      </c>
      <c r="C50" s="905" t="s">
        <v>1512</v>
      </c>
      <c r="D50" s="905" t="s">
        <v>294</v>
      </c>
      <c r="E50" s="905" t="s">
        <v>1492</v>
      </c>
      <c r="F50" s="905" t="s">
        <v>1011</v>
      </c>
      <c r="G50" s="915" t="s">
        <v>323</v>
      </c>
      <c r="H50" s="1002"/>
      <c r="I50" s="102"/>
      <c r="J50"/>
      <c r="K50"/>
      <c r="L50"/>
    </row>
    <row r="51" spans="1:12" ht="15" x14ac:dyDescent="0.25">
      <c r="A51" s="1001"/>
      <c r="B51" s="109"/>
      <c r="C51" s="110"/>
      <c r="D51" s="111"/>
      <c r="E51" s="425"/>
      <c r="F51" s="112"/>
      <c r="G51" s="109"/>
      <c r="H51" s="1002"/>
      <c r="J51"/>
      <c r="K51"/>
      <c r="L51" s="118">
        <f>(SUM(C51:C59))</f>
        <v>0</v>
      </c>
    </row>
    <row r="52" spans="1:12" ht="15" x14ac:dyDescent="0.25">
      <c r="A52" s="1001"/>
      <c r="B52" s="109"/>
      <c r="C52" s="110"/>
      <c r="D52" s="111"/>
      <c r="E52" s="425"/>
      <c r="F52" s="112"/>
      <c r="G52" s="109"/>
      <c r="H52" s="1002"/>
      <c r="I52" s="120"/>
      <c r="J52"/>
      <c r="K52"/>
      <c r="L52"/>
    </row>
    <row r="53" spans="1:12" ht="15" x14ac:dyDescent="0.25">
      <c r="A53" s="1001"/>
      <c r="B53" s="109"/>
      <c r="C53" s="110"/>
      <c r="D53" s="111"/>
      <c r="E53" s="425"/>
      <c r="F53" s="112"/>
      <c r="G53" s="109"/>
      <c r="H53" s="1002"/>
      <c r="I53" s="120"/>
      <c r="J53"/>
      <c r="K53"/>
      <c r="L53"/>
    </row>
    <row r="54" spans="1:12" ht="15" x14ac:dyDescent="0.25">
      <c r="A54" s="1001"/>
      <c r="B54" s="109"/>
      <c r="C54" s="110"/>
      <c r="D54" s="111"/>
      <c r="E54" s="425"/>
      <c r="F54" s="112"/>
      <c r="G54" s="109"/>
      <c r="H54" s="1002"/>
      <c r="I54" s="120"/>
      <c r="J54"/>
      <c r="K54"/>
      <c r="L54"/>
    </row>
    <row r="55" spans="1:12" ht="15" x14ac:dyDescent="0.25">
      <c r="A55" s="1001"/>
      <c r="B55" s="109"/>
      <c r="C55" s="110"/>
      <c r="D55" s="111"/>
      <c r="E55" s="425"/>
      <c r="F55" s="112"/>
      <c r="G55" s="109"/>
      <c r="H55" s="1002"/>
      <c r="I55" s="120"/>
      <c r="J55"/>
      <c r="K55"/>
      <c r="L55"/>
    </row>
    <row r="56" spans="1:12" ht="15" x14ac:dyDescent="0.25">
      <c r="A56" s="106"/>
      <c r="B56" s="109"/>
      <c r="C56" s="110"/>
      <c r="D56" s="111"/>
      <c r="E56" s="425"/>
      <c r="F56" s="112"/>
      <c r="G56" s="109"/>
      <c r="H56" s="1002"/>
      <c r="I56" s="120"/>
      <c r="J56"/>
      <c r="K56"/>
      <c r="L56"/>
    </row>
    <row r="57" spans="1:12" ht="15" x14ac:dyDescent="0.25">
      <c r="A57" s="1001"/>
      <c r="B57" s="109"/>
      <c r="C57" s="110"/>
      <c r="D57" s="111"/>
      <c r="E57" s="425"/>
      <c r="F57" s="112"/>
      <c r="G57" s="109"/>
      <c r="H57" s="1002"/>
      <c r="I57" s="120"/>
      <c r="J57"/>
      <c r="K57"/>
      <c r="L57"/>
    </row>
    <row r="58" spans="1:12" ht="15" x14ac:dyDescent="0.25">
      <c r="A58" s="1001"/>
      <c r="B58" s="109"/>
      <c r="C58" s="110"/>
      <c r="D58" s="111"/>
      <c r="E58" s="425"/>
      <c r="F58" s="112"/>
      <c r="G58" s="109"/>
      <c r="H58" s="1002"/>
      <c r="I58" s="120"/>
      <c r="J58"/>
      <c r="K58"/>
      <c r="L58"/>
    </row>
    <row r="59" spans="1:12" ht="15" x14ac:dyDescent="0.25">
      <c r="A59" s="106"/>
      <c r="B59" s="109"/>
      <c r="C59" s="110"/>
      <c r="D59" s="111"/>
      <c r="E59" s="425"/>
      <c r="F59" s="112"/>
      <c r="G59" s="109"/>
      <c r="H59" s="1002"/>
      <c r="I59" s="120"/>
      <c r="J59"/>
      <c r="K59"/>
      <c r="L59"/>
    </row>
    <row r="60" spans="1:12" ht="15" x14ac:dyDescent="0.25">
      <c r="A60" s="106"/>
      <c r="B60" s="117" t="s">
        <v>736</v>
      </c>
      <c r="C60" s="126"/>
      <c r="D60" s="999"/>
      <c r="E60" s="137"/>
      <c r="F60" s="113"/>
      <c r="G60" s="138"/>
      <c r="H60" s="137"/>
      <c r="I60" s="1002"/>
      <c r="J60" s="120"/>
      <c r="K60" s="106"/>
      <c r="L60" s="106"/>
    </row>
    <row r="61" spans="1:12" ht="15" x14ac:dyDescent="0.25">
      <c r="A61" s="1001"/>
      <c r="B61" s="139" t="s">
        <v>1496</v>
      </c>
      <c r="C61" s="126"/>
      <c r="D61" s="999"/>
      <c r="E61" s="137"/>
      <c r="F61" s="113"/>
      <c r="G61" s="138"/>
      <c r="H61" s="137"/>
      <c r="I61" s="1002"/>
      <c r="J61" s="120"/>
      <c r="K61" s="106"/>
      <c r="L61" s="106"/>
    </row>
    <row r="62" spans="1:12" ht="15" x14ac:dyDescent="0.25">
      <c r="A62" s="1001"/>
      <c r="B62" s="139" t="s">
        <v>1448</v>
      </c>
      <c r="C62" s="126"/>
      <c r="D62" s="999"/>
      <c r="E62" s="137"/>
      <c r="F62" s="113"/>
      <c r="G62" s="138"/>
      <c r="H62" s="137"/>
      <c r="I62" s="1002"/>
      <c r="J62" s="120"/>
      <c r="K62" s="106"/>
      <c r="L62" s="106"/>
    </row>
    <row r="63" spans="1:12" ht="15" x14ac:dyDescent="0.25">
      <c r="A63" s="1001"/>
      <c r="B63" s="127" t="s">
        <v>1499</v>
      </c>
      <c r="C63" s="126"/>
      <c r="D63" s="999"/>
      <c r="E63" s="137"/>
      <c r="F63" s="113"/>
      <c r="G63" s="138"/>
      <c r="H63" s="137"/>
      <c r="I63" s="1002"/>
      <c r="J63" s="120"/>
      <c r="K63" s="106"/>
      <c r="L63" s="106"/>
    </row>
    <row r="65" spans="1:1" x14ac:dyDescent="0.2">
      <c r="A65" s="553"/>
    </row>
  </sheetData>
  <phoneticPr fontId="3" type="noConversion"/>
  <printOptions horizontalCentered="1"/>
  <pageMargins left="0.5" right="0.5" top="0.5" bottom="0.5" header="0.4" footer="0.5"/>
  <pageSetup scale="84" orientation="portrait" r:id="rId1"/>
  <headerFooter alignWithMargins="0">
    <oddFooter>&amp;L&amp;8DWM/UST - Claim 8/1/2020&amp;R&amp;8(See also 2020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2">
    <tabColor indexed="8"/>
    <pageSetUpPr fitToPage="1"/>
  </sheetPr>
  <dimension ref="A1:I68"/>
  <sheetViews>
    <sheetView view="pageBreakPreview" topLeftCell="A19" zoomScaleNormal="100" zoomScaleSheetLayoutView="100" workbookViewId="0">
      <selection activeCell="A68" sqref="A68"/>
    </sheetView>
  </sheetViews>
  <sheetFormatPr defaultRowHeight="12.75" x14ac:dyDescent="0.2"/>
  <cols>
    <col min="1" max="2" width="9.7109375" customWidth="1"/>
    <col min="3" max="3" width="23.85546875" customWidth="1"/>
    <col min="4" max="4" width="13.7109375" customWidth="1"/>
    <col min="5" max="5" width="14.140625" customWidth="1"/>
    <col min="6" max="6" width="14.7109375" customWidth="1"/>
    <col min="7" max="7" width="8.42578125" customWidth="1"/>
    <col min="8" max="8" width="6.85546875" style="103" customWidth="1"/>
    <col min="9" max="9" width="13" customWidth="1"/>
    <col min="10" max="10" width="1.85546875" customWidth="1"/>
  </cols>
  <sheetData>
    <row r="1" spans="1:9" s="145" customFormat="1" x14ac:dyDescent="0.2">
      <c r="A1" s="243" t="s">
        <v>793</v>
      </c>
      <c r="B1" s="908" t="str">
        <f>IF('Cost Summary Forms'!J1&gt;0,'Cost Summary Forms'!J1,"")</f>
        <v/>
      </c>
      <c r="C1" s="146" t="s">
        <v>2</v>
      </c>
      <c r="D1" s="153"/>
      <c r="E1" s="797" t="str">
        <f>IF('Cost Summary Forms'!E3&gt;0,'Cost Summary Forms'!E3,"")</f>
        <v/>
      </c>
      <c r="F1" s="153"/>
      <c r="G1" s="146" t="s">
        <v>794</v>
      </c>
      <c r="H1" s="439"/>
      <c r="I1" s="439" t="s">
        <v>795</v>
      </c>
    </row>
    <row r="2" spans="1:9" s="145" customFormat="1" ht="26.25" customHeight="1" x14ac:dyDescent="0.25">
      <c r="A2" s="97" t="s">
        <v>1513</v>
      </c>
      <c r="B2" s="98"/>
      <c r="C2" s="98"/>
      <c r="D2" s="98"/>
      <c r="E2" s="98"/>
      <c r="F2" s="150"/>
      <c r="G2" s="150"/>
      <c r="H2" s="150"/>
      <c r="I2" s="150"/>
    </row>
    <row r="3" spans="1:9" s="145" customFormat="1" ht="7.5" customHeight="1" x14ac:dyDescent="0.3">
      <c r="A3" s="153"/>
      <c r="B3" s="153"/>
      <c r="C3" s="153"/>
      <c r="D3" s="153"/>
      <c r="E3" s="153"/>
      <c r="F3" s="152"/>
      <c r="G3" s="153"/>
      <c r="H3" s="153"/>
      <c r="I3" s="152"/>
    </row>
    <row r="4" spans="1:9" ht="8.25" customHeight="1" thickBot="1" x14ac:dyDescent="0.25">
      <c r="C4" s="245"/>
      <c r="E4" s="246"/>
      <c r="F4" s="246"/>
      <c r="G4" s="246"/>
      <c r="H4" s="247"/>
      <c r="I4" s="246"/>
    </row>
    <row r="5" spans="1:9" s="5" customFormat="1" ht="15" thickBot="1" x14ac:dyDescent="0.25">
      <c r="A5" s="428" t="s">
        <v>1514</v>
      </c>
      <c r="B5"/>
      <c r="C5" s="790"/>
      <c r="D5" s="248"/>
      <c r="E5" s="250"/>
      <c r="F5" s="250"/>
      <c r="G5" s="1343" t="s">
        <v>1515</v>
      </c>
      <c r="H5" s="1343"/>
      <c r="I5" s="1343" t="s">
        <v>1516</v>
      </c>
    </row>
    <row r="6" spans="1:9" s="1" customFormat="1" ht="7.5" customHeight="1" x14ac:dyDescent="0.2">
      <c r="A6" s="251"/>
      <c r="B6" s="919"/>
      <c r="C6" s="2"/>
      <c r="D6" s="251"/>
      <c r="E6" s="905"/>
      <c r="F6" s="905"/>
      <c r="G6" s="1343"/>
      <c r="H6" s="1343"/>
      <c r="I6" s="1343"/>
    </row>
    <row r="7" spans="1:9" s="1" customFormat="1" ht="11.25" customHeight="1" x14ac:dyDescent="0.25">
      <c r="A7" s="407"/>
      <c r="B7" s="919" t="s">
        <v>1517</v>
      </c>
      <c r="C7" s="919"/>
      <c r="D7" s="408"/>
      <c r="E7" s="905"/>
      <c r="F7" s="905"/>
      <c r="G7" s="905" t="s">
        <v>891</v>
      </c>
      <c r="H7" s="905" t="s">
        <v>1065</v>
      </c>
      <c r="I7" s="905" t="s">
        <v>935</v>
      </c>
    </row>
    <row r="8" spans="1:9" s="1" customFormat="1" ht="11.25" customHeight="1" x14ac:dyDescent="0.2">
      <c r="A8" s="253"/>
      <c r="B8" s="919" t="s">
        <v>1266</v>
      </c>
      <c r="C8" s="919" t="s">
        <v>1518</v>
      </c>
      <c r="D8" s="408" t="s">
        <v>1519</v>
      </c>
      <c r="E8" s="905" t="s">
        <v>1520</v>
      </c>
      <c r="F8" s="905" t="s">
        <v>1521</v>
      </c>
      <c r="G8" s="1433" t="s">
        <v>1221</v>
      </c>
      <c r="H8" s="1433"/>
      <c r="I8" s="905" t="s">
        <v>1522</v>
      </c>
    </row>
    <row r="9" spans="1:9" x14ac:dyDescent="0.2">
      <c r="A9" s="232" t="s">
        <v>1523</v>
      </c>
      <c r="B9" s="254"/>
      <c r="C9" s="773"/>
      <c r="D9" s="789"/>
      <c r="E9" s="426"/>
      <c r="F9" s="111"/>
      <c r="G9" s="110"/>
      <c r="H9" s="111"/>
      <c r="I9" s="110"/>
    </row>
    <row r="10" spans="1:9" x14ac:dyDescent="0.2">
      <c r="A10" s="232" t="s">
        <v>1524</v>
      </c>
      <c r="B10" s="254"/>
      <c r="C10" s="773"/>
      <c r="D10" s="789"/>
      <c r="E10" s="426"/>
      <c r="F10" s="111"/>
      <c r="G10" s="110"/>
      <c r="H10" s="111"/>
      <c r="I10" s="109"/>
    </row>
    <row r="11" spans="1:9" x14ac:dyDescent="0.2">
      <c r="A11" s="232" t="s">
        <v>1525</v>
      </c>
      <c r="B11" s="254"/>
      <c r="C11" s="773"/>
      <c r="D11" s="789"/>
      <c r="E11" s="426"/>
      <c r="F11" s="111"/>
      <c r="G11" s="110"/>
      <c r="H11" s="111"/>
      <c r="I11" s="109"/>
    </row>
    <row r="12" spans="1:9" x14ac:dyDescent="0.2">
      <c r="A12" s="232" t="s">
        <v>1526</v>
      </c>
      <c r="B12" s="254"/>
      <c r="C12" s="773"/>
      <c r="D12" s="789"/>
      <c r="E12" s="426"/>
      <c r="F12" s="111"/>
      <c r="G12" s="110"/>
      <c r="H12" s="111"/>
      <c r="I12" s="109"/>
    </row>
    <row r="13" spans="1:9" x14ac:dyDescent="0.2">
      <c r="A13" s="232" t="s">
        <v>1527</v>
      </c>
      <c r="B13" s="254"/>
      <c r="C13" s="773"/>
      <c r="D13" s="789"/>
      <c r="E13" s="426"/>
      <c r="F13" s="111"/>
      <c r="G13" s="110"/>
      <c r="H13" s="111"/>
      <c r="I13" s="109"/>
    </row>
    <row r="14" spans="1:9" ht="7.5" customHeight="1" x14ac:dyDescent="0.2">
      <c r="A14" s="232"/>
      <c r="B14" s="232"/>
      <c r="C14" s="434"/>
      <c r="D14" s="435"/>
      <c r="E14" s="113"/>
      <c r="F14" s="138"/>
      <c r="G14" s="113"/>
      <c r="H14" s="113"/>
      <c r="I14" s="137"/>
    </row>
    <row r="15" spans="1:9" s="88" customFormat="1" ht="15" x14ac:dyDescent="0.25">
      <c r="A15" s="433" t="s">
        <v>1528</v>
      </c>
      <c r="B15" s="305"/>
      <c r="C15" s="305"/>
      <c r="D15" s="305"/>
      <c r="E15" s="257"/>
    </row>
    <row r="16" spans="1:9" s="103" customFormat="1" ht="12.75" customHeight="1" x14ac:dyDescent="0.2">
      <c r="A16" s="127" t="s">
        <v>1529</v>
      </c>
      <c r="E16" s="113"/>
      <c r="F16" s="142"/>
      <c r="I16" s="260"/>
    </row>
    <row r="17" spans="1:9" s="269" customFormat="1" ht="13.5" customHeight="1" x14ac:dyDescent="0.2">
      <c r="A17" s="127" t="s">
        <v>1530</v>
      </c>
      <c r="D17" s="268"/>
      <c r="E17" s="270"/>
    </row>
    <row r="18" spans="1:9" s="269" customFormat="1" ht="13.5" customHeight="1" x14ac:dyDescent="0.2">
      <c r="A18" s="127" t="s">
        <v>1531</v>
      </c>
      <c r="D18" s="268"/>
      <c r="E18" s="270"/>
    </row>
    <row r="19" spans="1:9" s="269" customFormat="1" ht="7.5" customHeight="1" x14ac:dyDescent="0.3">
      <c r="A19" s="153"/>
      <c r="B19" s="153"/>
      <c r="C19" s="153"/>
      <c r="D19" s="153"/>
      <c r="E19" s="153"/>
      <c r="F19" s="152"/>
      <c r="G19" s="153"/>
      <c r="H19" s="153"/>
      <c r="I19" s="152"/>
    </row>
    <row r="20" spans="1:9" ht="7.5" customHeight="1" thickBot="1" x14ac:dyDescent="0.25">
      <c r="C20" s="245"/>
      <c r="E20" s="246"/>
      <c r="F20" s="246"/>
      <c r="G20" s="246"/>
      <c r="H20" s="247"/>
      <c r="I20" s="246"/>
    </row>
    <row r="21" spans="1:9" ht="15" thickBot="1" x14ac:dyDescent="0.25">
      <c r="A21" s="428" t="s">
        <v>1514</v>
      </c>
      <c r="C21" s="790"/>
      <c r="D21" s="248"/>
      <c r="E21" s="250"/>
      <c r="F21" s="250"/>
      <c r="G21" s="1343" t="s">
        <v>1515</v>
      </c>
      <c r="H21" s="1343"/>
      <c r="I21" s="1343" t="s">
        <v>1516</v>
      </c>
    </row>
    <row r="22" spans="1:9" x14ac:dyDescent="0.2">
      <c r="A22" s="251"/>
      <c r="B22" s="919"/>
      <c r="C22" s="2"/>
      <c r="D22" s="251"/>
      <c r="E22" s="905"/>
      <c r="F22" s="905"/>
      <c r="G22" s="1343"/>
      <c r="H22" s="1343"/>
      <c r="I22" s="1343"/>
    </row>
    <row r="23" spans="1:9" ht="13.5" x14ac:dyDescent="0.25">
      <c r="A23" s="407"/>
      <c r="B23" s="919" t="s">
        <v>1517</v>
      </c>
      <c r="C23" s="919"/>
      <c r="D23" s="408"/>
      <c r="E23" s="905"/>
      <c r="F23" s="905"/>
      <c r="G23" s="905" t="s">
        <v>891</v>
      </c>
      <c r="H23" s="905" t="s">
        <v>1065</v>
      </c>
      <c r="I23" s="905" t="s">
        <v>935</v>
      </c>
    </row>
    <row r="24" spans="1:9" x14ac:dyDescent="0.2">
      <c r="A24" s="253"/>
      <c r="B24" s="919" t="s">
        <v>1266</v>
      </c>
      <c r="C24" s="919" t="s">
        <v>1518</v>
      </c>
      <c r="D24" s="408" t="s">
        <v>1519</v>
      </c>
      <c r="E24" s="905" t="s">
        <v>1520</v>
      </c>
      <c r="F24" s="905" t="s">
        <v>1521</v>
      </c>
      <c r="G24" s="1433" t="s">
        <v>1221</v>
      </c>
      <c r="H24" s="1433"/>
      <c r="I24" s="905" t="s">
        <v>1522</v>
      </c>
    </row>
    <row r="25" spans="1:9" x14ac:dyDescent="0.2">
      <c r="A25" s="232" t="s">
        <v>1523</v>
      </c>
      <c r="B25" s="254"/>
      <c r="C25" s="773"/>
      <c r="D25" s="789"/>
      <c r="E25" s="426"/>
      <c r="F25" s="111"/>
      <c r="G25" s="110"/>
      <c r="H25" s="111"/>
      <c r="I25" s="110"/>
    </row>
    <row r="26" spans="1:9" x14ac:dyDescent="0.2">
      <c r="A26" s="232" t="s">
        <v>1524</v>
      </c>
      <c r="B26" s="254"/>
      <c r="C26" s="773"/>
      <c r="D26" s="789"/>
      <c r="E26" s="426"/>
      <c r="F26" s="111"/>
      <c r="G26" s="110"/>
      <c r="H26" s="111"/>
      <c r="I26" s="109"/>
    </row>
    <row r="27" spans="1:9" x14ac:dyDescent="0.2">
      <c r="A27" s="232" t="s">
        <v>1525</v>
      </c>
      <c r="B27" s="254"/>
      <c r="C27" s="773"/>
      <c r="D27" s="789"/>
      <c r="E27" s="426"/>
      <c r="F27" s="111"/>
      <c r="G27" s="110"/>
      <c r="H27" s="111"/>
      <c r="I27" s="109"/>
    </row>
    <row r="28" spans="1:9" x14ac:dyDescent="0.2">
      <c r="A28" s="232" t="s">
        <v>1526</v>
      </c>
      <c r="B28" s="254"/>
      <c r="C28" s="773"/>
      <c r="D28" s="789"/>
      <c r="E28" s="426"/>
      <c r="F28" s="111"/>
      <c r="G28" s="110"/>
      <c r="H28" s="111"/>
      <c r="I28" s="109"/>
    </row>
    <row r="29" spans="1:9" x14ac:dyDescent="0.2">
      <c r="A29" s="232" t="s">
        <v>1527</v>
      </c>
      <c r="B29" s="254"/>
      <c r="C29" s="773"/>
      <c r="D29" s="789"/>
      <c r="E29" s="426"/>
      <c r="F29" s="111"/>
      <c r="G29" s="110"/>
      <c r="H29" s="111"/>
      <c r="I29" s="109"/>
    </row>
    <row r="30" spans="1:9" ht="7.5" customHeight="1" x14ac:dyDescent="0.2">
      <c r="A30" s="232"/>
      <c r="B30" s="232"/>
      <c r="C30" s="434"/>
      <c r="D30" s="435"/>
      <c r="E30" s="113"/>
      <c r="F30" s="138"/>
      <c r="G30" s="113"/>
      <c r="H30" s="113"/>
      <c r="I30" s="137"/>
    </row>
    <row r="31" spans="1:9" ht="15" x14ac:dyDescent="0.25">
      <c r="A31" s="433" t="s">
        <v>1528</v>
      </c>
      <c r="B31" s="305"/>
      <c r="C31" s="305"/>
      <c r="D31" s="305"/>
      <c r="E31" s="257"/>
      <c r="F31" s="88"/>
      <c r="G31" s="88"/>
      <c r="H31" s="88"/>
      <c r="I31" s="88"/>
    </row>
    <row r="32" spans="1:9" s="103" customFormat="1" ht="12.75" customHeight="1" x14ac:dyDescent="0.2">
      <c r="A32" s="127" t="s">
        <v>1529</v>
      </c>
      <c r="E32" s="113"/>
      <c r="F32" s="142"/>
      <c r="I32" s="260"/>
    </row>
    <row r="33" spans="1:9" s="269" customFormat="1" ht="13.5" customHeight="1" x14ac:dyDescent="0.2">
      <c r="A33" s="127" t="s">
        <v>1530</v>
      </c>
      <c r="D33" s="268"/>
      <c r="E33" s="270"/>
    </row>
    <row r="34" spans="1:9" x14ac:dyDescent="0.2">
      <c r="A34" s="127" t="s">
        <v>1531</v>
      </c>
      <c r="B34" s="269"/>
      <c r="C34" s="269"/>
      <c r="D34" s="268"/>
      <c r="E34" s="270"/>
      <c r="F34" s="269"/>
      <c r="G34" s="269"/>
      <c r="H34" s="269"/>
      <c r="I34" s="269"/>
    </row>
    <row r="35" spans="1:9" ht="7.5" customHeight="1" x14ac:dyDescent="0.3">
      <c r="A35" s="153"/>
      <c r="B35" s="153"/>
      <c r="C35" s="153"/>
      <c r="D35" s="153"/>
      <c r="E35" s="153"/>
      <c r="F35" s="152"/>
      <c r="G35" s="153"/>
      <c r="H35" s="153"/>
      <c r="I35" s="152"/>
    </row>
    <row r="36" spans="1:9" ht="7.5" customHeight="1" thickBot="1" x14ac:dyDescent="0.25">
      <c r="C36" s="245"/>
      <c r="E36" s="246"/>
      <c r="F36" s="246"/>
      <c r="G36" s="246"/>
      <c r="H36" s="247"/>
      <c r="I36" s="246"/>
    </row>
    <row r="37" spans="1:9" ht="15" thickBot="1" x14ac:dyDescent="0.25">
      <c r="A37" s="428" t="s">
        <v>1514</v>
      </c>
      <c r="C37" s="790"/>
      <c r="D37" s="248"/>
      <c r="E37" s="250"/>
      <c r="F37" s="250"/>
      <c r="G37" s="1343" t="s">
        <v>1515</v>
      </c>
      <c r="H37" s="1343"/>
      <c r="I37" s="1343" t="s">
        <v>1516</v>
      </c>
    </row>
    <row r="38" spans="1:9" x14ac:dyDescent="0.2">
      <c r="A38" s="251"/>
      <c r="B38" s="919"/>
      <c r="C38" s="2"/>
      <c r="D38" s="251"/>
      <c r="E38" s="905"/>
      <c r="F38" s="905"/>
      <c r="G38" s="1343"/>
      <c r="H38" s="1343"/>
      <c r="I38" s="1343"/>
    </row>
    <row r="39" spans="1:9" ht="13.5" x14ac:dyDescent="0.25">
      <c r="A39" s="407"/>
      <c r="B39" s="919" t="s">
        <v>1517</v>
      </c>
      <c r="C39" s="919"/>
      <c r="D39" s="408"/>
      <c r="E39" s="905"/>
      <c r="F39" s="905"/>
      <c r="G39" s="905" t="s">
        <v>891</v>
      </c>
      <c r="H39" s="905" t="s">
        <v>1532</v>
      </c>
      <c r="I39" s="905" t="s">
        <v>935</v>
      </c>
    </row>
    <row r="40" spans="1:9" x14ac:dyDescent="0.2">
      <c r="A40" s="253"/>
      <c r="B40" s="919" t="s">
        <v>1266</v>
      </c>
      <c r="C40" s="919" t="s">
        <v>1518</v>
      </c>
      <c r="D40" s="408" t="s">
        <v>1519</v>
      </c>
      <c r="E40" s="905" t="s">
        <v>1520</v>
      </c>
      <c r="F40" s="905" t="s">
        <v>1521</v>
      </c>
      <c r="G40" s="1433" t="s">
        <v>1221</v>
      </c>
      <c r="H40" s="1433"/>
      <c r="I40" s="905" t="s">
        <v>1522</v>
      </c>
    </row>
    <row r="41" spans="1:9" x14ac:dyDescent="0.2">
      <c r="A41" s="232" t="s">
        <v>1523</v>
      </c>
      <c r="B41" s="254"/>
      <c r="C41" s="773"/>
      <c r="D41" s="789"/>
      <c r="E41" s="426"/>
      <c r="F41" s="111"/>
      <c r="G41" s="110"/>
      <c r="H41" s="111"/>
      <c r="I41" s="110"/>
    </row>
    <row r="42" spans="1:9" x14ac:dyDescent="0.2">
      <c r="A42" s="232" t="s">
        <v>1524</v>
      </c>
      <c r="B42" s="254"/>
      <c r="C42" s="773"/>
      <c r="D42" s="789"/>
      <c r="E42" s="426"/>
      <c r="F42" s="111"/>
      <c r="G42" s="110"/>
      <c r="H42" s="111"/>
      <c r="I42" s="109"/>
    </row>
    <row r="43" spans="1:9" x14ac:dyDescent="0.2">
      <c r="A43" s="232" t="s">
        <v>1525</v>
      </c>
      <c r="B43" s="254"/>
      <c r="C43" s="773"/>
      <c r="D43" s="789"/>
      <c r="E43" s="426"/>
      <c r="F43" s="111"/>
      <c r="G43" s="110"/>
      <c r="H43" s="111"/>
      <c r="I43" s="109"/>
    </row>
    <row r="44" spans="1:9" x14ac:dyDescent="0.2">
      <c r="A44" s="232" t="s">
        <v>1526</v>
      </c>
      <c r="B44" s="254"/>
      <c r="C44" s="773"/>
      <c r="D44" s="789"/>
      <c r="E44" s="426"/>
      <c r="F44" s="111"/>
      <c r="G44" s="110"/>
      <c r="H44" s="111"/>
      <c r="I44" s="109"/>
    </row>
    <row r="45" spans="1:9" x14ac:dyDescent="0.2">
      <c r="A45" s="232" t="s">
        <v>1527</v>
      </c>
      <c r="B45" s="254"/>
      <c r="C45" s="773"/>
      <c r="D45" s="789"/>
      <c r="E45" s="426"/>
      <c r="F45" s="111"/>
      <c r="G45" s="110"/>
      <c r="H45" s="111"/>
      <c r="I45" s="109"/>
    </row>
    <row r="46" spans="1:9" ht="7.5" customHeight="1" x14ac:dyDescent="0.2">
      <c r="A46" s="232"/>
      <c r="B46" s="232"/>
      <c r="C46" s="434"/>
      <c r="D46" s="435"/>
      <c r="E46" s="113"/>
      <c r="F46" s="138"/>
      <c r="G46" s="113"/>
      <c r="H46" s="113"/>
      <c r="I46" s="137"/>
    </row>
    <row r="47" spans="1:9" ht="15" x14ac:dyDescent="0.25">
      <c r="A47" s="433" t="s">
        <v>1528</v>
      </c>
      <c r="B47" s="305"/>
      <c r="C47" s="305"/>
      <c r="D47" s="305"/>
      <c r="E47" s="257"/>
      <c r="F47" s="88"/>
      <c r="G47" s="88"/>
      <c r="H47" s="88"/>
      <c r="I47" s="88"/>
    </row>
    <row r="48" spans="1:9" s="103" customFormat="1" ht="12.75" customHeight="1" x14ac:dyDescent="0.2">
      <c r="A48" s="127" t="s">
        <v>1529</v>
      </c>
      <c r="E48" s="113"/>
      <c r="F48" s="142"/>
      <c r="I48" s="260"/>
    </row>
    <row r="49" spans="1:9" s="269" customFormat="1" ht="13.5" customHeight="1" x14ac:dyDescent="0.2">
      <c r="A49" s="127" t="s">
        <v>1530</v>
      </c>
      <c r="D49" s="268"/>
      <c r="E49" s="270"/>
    </row>
    <row r="50" spans="1:9" x14ac:dyDescent="0.2">
      <c r="A50" s="127" t="s">
        <v>1531</v>
      </c>
      <c r="B50" s="269"/>
      <c r="C50" s="269"/>
      <c r="D50" s="268"/>
      <c r="E50" s="270"/>
      <c r="F50" s="269"/>
      <c r="G50" s="269"/>
      <c r="H50" s="269"/>
      <c r="I50" s="269"/>
    </row>
    <row r="51" spans="1:9" ht="11.25" customHeight="1" thickBot="1" x14ac:dyDescent="0.35">
      <c r="A51" s="437"/>
      <c r="B51" s="437"/>
      <c r="C51" s="437"/>
      <c r="D51" s="437"/>
      <c r="E51" s="437"/>
      <c r="F51" s="438"/>
      <c r="G51" s="437"/>
      <c r="H51" s="437"/>
      <c r="I51" s="438"/>
    </row>
    <row r="52" spans="1:9" ht="11.25" customHeight="1" thickTop="1" thickBot="1" x14ac:dyDescent="0.25">
      <c r="C52" s="245"/>
      <c r="E52" s="246"/>
      <c r="F52" s="246"/>
      <c r="G52" s="246"/>
      <c r="H52" s="247"/>
      <c r="I52" s="246"/>
    </row>
    <row r="53" spans="1:9" ht="15" thickBot="1" x14ac:dyDescent="0.25">
      <c r="A53" s="428" t="s">
        <v>1533</v>
      </c>
      <c r="C53" s="790"/>
    </row>
    <row r="54" spans="1:9" ht="6" customHeight="1" x14ac:dyDescent="0.2">
      <c r="A54" s="428"/>
      <c r="C54" s="436"/>
    </row>
    <row r="55" spans="1:9" s="145" customFormat="1" x14ac:dyDescent="0.2">
      <c r="D55" s="1432" t="s">
        <v>1534</v>
      </c>
      <c r="E55" s="1432"/>
      <c r="F55" s="429" t="s">
        <v>1535</v>
      </c>
      <c r="G55" s="1434" t="s">
        <v>908</v>
      </c>
      <c r="H55" s="1434"/>
    </row>
    <row r="56" spans="1:9" s="322" customFormat="1" x14ac:dyDescent="0.2">
      <c r="A56" s="913"/>
      <c r="B56" s="913"/>
      <c r="C56" s="919" t="s">
        <v>1518</v>
      </c>
      <c r="D56" s="440" t="s">
        <v>1536</v>
      </c>
      <c r="E56" s="440" t="s">
        <v>1537</v>
      </c>
      <c r="F56" s="429" t="s">
        <v>937</v>
      </c>
      <c r="G56" s="920" t="s">
        <v>891</v>
      </c>
      <c r="H56" s="920" t="s">
        <v>1532</v>
      </c>
      <c r="I56" s="430" t="s">
        <v>389</v>
      </c>
    </row>
    <row r="57" spans="1:9" x14ac:dyDescent="0.2">
      <c r="C57" s="773"/>
      <c r="D57" s="254"/>
      <c r="E57" s="254"/>
      <c r="F57" s="431"/>
      <c r="G57" s="788"/>
      <c r="H57" s="431"/>
      <c r="I57" s="909">
        <f t="shared" ref="I57:I62" si="0">G57*H57</f>
        <v>0</v>
      </c>
    </row>
    <row r="58" spans="1:9" x14ac:dyDescent="0.2">
      <c r="C58" s="773"/>
      <c r="D58" s="254"/>
      <c r="E58" s="254"/>
      <c r="F58" s="431"/>
      <c r="G58" s="788"/>
      <c r="H58" s="431"/>
      <c r="I58" s="909">
        <f t="shared" si="0"/>
        <v>0</v>
      </c>
    </row>
    <row r="59" spans="1:9" x14ac:dyDescent="0.2">
      <c r="C59" s="773"/>
      <c r="D59" s="254"/>
      <c r="E59" s="254"/>
      <c r="F59" s="431"/>
      <c r="G59" s="788"/>
      <c r="H59" s="431"/>
      <c r="I59" s="909">
        <f t="shared" si="0"/>
        <v>0</v>
      </c>
    </row>
    <row r="60" spans="1:9" x14ac:dyDescent="0.2">
      <c r="C60" s="773"/>
      <c r="D60" s="254"/>
      <c r="E60" s="254"/>
      <c r="F60" s="431"/>
      <c r="G60" s="788"/>
      <c r="H60" s="431"/>
      <c r="I60" s="909">
        <f t="shared" si="0"/>
        <v>0</v>
      </c>
    </row>
    <row r="61" spans="1:9" x14ac:dyDescent="0.2">
      <c r="C61" s="773"/>
      <c r="D61" s="254"/>
      <c r="E61" s="254"/>
      <c r="F61" s="431"/>
      <c r="G61" s="788"/>
      <c r="H61" s="431"/>
      <c r="I61" s="909">
        <f t="shared" si="0"/>
        <v>0</v>
      </c>
    </row>
    <row r="62" spans="1:9" ht="13.5" thickBot="1" x14ac:dyDescent="0.25">
      <c r="C62" s="773"/>
      <c r="D62" s="254"/>
      <c r="E62" s="254"/>
      <c r="F62" s="431"/>
      <c r="G62" s="788"/>
      <c r="H62" s="431"/>
      <c r="I62" s="909">
        <f t="shared" si="0"/>
        <v>0</v>
      </c>
    </row>
    <row r="63" spans="1:9" ht="13.5" thickBot="1" x14ac:dyDescent="0.25">
      <c r="F63" s="103"/>
      <c r="H63" s="248" t="s">
        <v>1538</v>
      </c>
      <c r="I63" s="432">
        <f>SUM(I57:I62)</f>
        <v>0</v>
      </c>
    </row>
    <row r="64" spans="1:9" ht="13.5" thickBot="1" x14ac:dyDescent="0.25">
      <c r="A64" s="433" t="s">
        <v>1539</v>
      </c>
      <c r="D64" s="103"/>
    </row>
    <row r="65" spans="1:9" x14ac:dyDescent="0.2">
      <c r="A65" s="127" t="s">
        <v>910</v>
      </c>
      <c r="C65" s="103"/>
      <c r="D65" s="248"/>
      <c r="G65" s="103"/>
      <c r="H65" s="248" t="s">
        <v>1540</v>
      </c>
      <c r="I65" s="441"/>
    </row>
    <row r="66" spans="1:9" ht="13.5" thickBot="1" x14ac:dyDescent="0.25">
      <c r="G66" s="103"/>
      <c r="H66" s="248" t="s">
        <v>1541</v>
      </c>
      <c r="I66" s="442"/>
    </row>
    <row r="67" spans="1:9" ht="13.5" thickBot="1" x14ac:dyDescent="0.25">
      <c r="G67" s="103"/>
      <c r="H67" s="248" t="s">
        <v>1542</v>
      </c>
      <c r="I67" s="432">
        <f>I66-I65-I63</f>
        <v>0</v>
      </c>
    </row>
    <row r="68" spans="1:9" x14ac:dyDescent="0.2">
      <c r="A68" s="553" t="s">
        <v>1543</v>
      </c>
    </row>
  </sheetData>
  <mergeCells count="11">
    <mergeCell ref="I5:I6"/>
    <mergeCell ref="G5:H6"/>
    <mergeCell ref="G8:H8"/>
    <mergeCell ref="I37:I38"/>
    <mergeCell ref="G37:H38"/>
    <mergeCell ref="D55:E55"/>
    <mergeCell ref="I21:I22"/>
    <mergeCell ref="G21:H22"/>
    <mergeCell ref="G24:H24"/>
    <mergeCell ref="G40:H40"/>
    <mergeCell ref="G55:H55"/>
  </mergeCells>
  <phoneticPr fontId="3" type="noConversion"/>
  <printOptions horizontalCentered="1"/>
  <pageMargins left="0.25" right="0.25" top="0.5" bottom="0.5" header="0.5" footer="0.5"/>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47</vt:i4>
      </vt:variant>
    </vt:vector>
  </HeadingPairs>
  <TitlesOfParts>
    <vt:vector size="88" baseType="lpstr">
      <vt:lpstr>Cost Summary Forms</vt:lpstr>
      <vt:lpstr>P-1</vt:lpstr>
      <vt:lpstr>Sec-A.1</vt:lpstr>
      <vt:lpstr>Sec-A.2</vt:lpstr>
      <vt:lpstr>Sec-A.3</vt:lpstr>
      <vt:lpstr>Sec-C.1</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'P-2f'!Print_Area</vt:lpstr>
      <vt:lpstr>'P-3a'!Print_Area</vt:lpstr>
      <vt:lpstr>'P-3b'!Print_Area</vt:lpstr>
      <vt:lpstr>'P-3c'!Print_Area</vt:lpstr>
      <vt:lpstr>'P-4a'!Print_Area</vt:lpstr>
      <vt:lpstr>'P-4b'!Print_Area</vt:lpstr>
      <vt:lpstr>'P-5'!Print_Area</vt:lpstr>
      <vt:lpstr>'P-6a'!Print_Area</vt:lpstr>
      <vt:lpstr>'P-6b'!Print_Area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'Sec-C.1'!Print_Titles</vt:lpstr>
      <vt:lpstr>'Sec-C.2'!Print_Titles</vt:lpstr>
      <vt:lpstr>'Sec-C.3'!Print_Titles</vt:lpstr>
    </vt:vector>
  </TitlesOfParts>
  <Manager/>
  <Company>UST Section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Jared M. Edwards</dc:creator>
  <cp:keywords/>
  <dc:description/>
  <cp:lastModifiedBy>Ryals, Scott</cp:lastModifiedBy>
  <cp:revision/>
  <cp:lastPrinted>2020-10-12T14:48:07Z</cp:lastPrinted>
  <dcterms:created xsi:type="dcterms:W3CDTF">2009-11-24T15:07:40Z</dcterms:created>
  <dcterms:modified xsi:type="dcterms:W3CDTF">2020-10-12T14:48:36Z</dcterms:modified>
  <cp:category/>
  <cp:contentStatus/>
</cp:coreProperties>
</file>