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S:\Data\CDBG-I\CDBG-I Program Information\2.PRS and Overall Program Changes\2025\"/>
    </mc:Choice>
  </mc:AlternateContent>
  <xr:revisionPtr revIDLastSave="0" documentId="13_ncr:1_{EB113E2F-298E-482F-A109-4CB8ACC524D8}" xr6:coauthVersionLast="47" xr6:coauthVersionMax="47" xr10:uidLastSave="{00000000-0000-0000-0000-000000000000}"/>
  <bookViews>
    <workbookView xWindow="28680" yWindow="-45" windowWidth="29040" windowHeight="15720" xr2:uid="{00000000-000D-0000-FFFF-FFFF00000000}"/>
  </bookViews>
  <sheets>
    <sheet name="CDBG FY25 Scorecard" sheetId="8" r:id="rId1"/>
  </sheets>
  <definedNames>
    <definedName name="_xlnm.Print_Area" localSheetId="0">'CDBG FY25 Scorecard'!$A$1:$E$75</definedName>
    <definedName name="_xlnm.Print_Titles" localSheetId="0">'CDBG FY25 Scorecard'!$4:$4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72" i="8" l="1"/>
  <c r="E62" i="8"/>
  <c r="E52" i="8"/>
  <c r="E7" i="8"/>
  <c r="E44" i="8"/>
  <c r="F43" i="8"/>
  <c r="E31" i="8" l="1"/>
  <c r="E69" i="8" l="1"/>
  <c r="F68" i="8"/>
  <c r="F69" i="8"/>
  <c r="F70" i="8"/>
  <c r="F67" i="8"/>
  <c r="E73" i="8"/>
  <c r="E68" i="8"/>
  <c r="E70" i="8"/>
  <c r="E67" i="8"/>
  <c r="F44" i="8"/>
  <c r="F51" i="8"/>
  <c r="E51" i="8"/>
  <c r="E43" i="8"/>
  <c r="F27" i="8"/>
  <c r="F26" i="8"/>
  <c r="F38" i="8"/>
  <c r="F37" i="8"/>
  <c r="E33" i="8"/>
  <c r="E27" i="8"/>
  <c r="E26" i="8"/>
  <c r="E74" i="8" l="1"/>
  <c r="E40" i="8"/>
  <c r="E58" i="8"/>
  <c r="E57" i="8"/>
  <c r="E56" i="8"/>
  <c r="E28" i="8" l="1"/>
  <c r="E30" i="8"/>
  <c r="E32" i="8"/>
  <c r="F24" i="8" l="1"/>
  <c r="F23" i="8"/>
  <c r="E8" i="8" l="1"/>
  <c r="E9" i="8" l="1"/>
  <c r="E10" i="8"/>
  <c r="E13" i="8"/>
  <c r="E14" i="8"/>
  <c r="E18" i="8"/>
  <c r="E19" i="8"/>
  <c r="E21" i="8"/>
  <c r="E23" i="8"/>
  <c r="E24" i="8"/>
  <c r="E35" i="8"/>
  <c r="E37" i="8"/>
  <c r="E38" i="8"/>
  <c r="E41" i="8"/>
  <c r="E59" i="8"/>
  <c r="E60" i="8"/>
  <c r="E63" i="8" l="1"/>
  <c r="E53" i="8"/>
  <c r="E16" i="8"/>
  <c r="E75" i="8" l="1"/>
  <c r="E2" i="8" s="1"/>
</calcChain>
</file>

<file path=xl/sharedStrings.xml><?xml version="1.0" encoding="utf-8"?>
<sst xmlns="http://schemas.openxmlformats.org/spreadsheetml/2006/main" count="143" uniqueCount="136">
  <si>
    <t>1.A</t>
  </si>
  <si>
    <t>1.B</t>
  </si>
  <si>
    <t>1.C</t>
  </si>
  <si>
    <t>1.C.1</t>
  </si>
  <si>
    <t>Subtotal for Category 1 – Project Purpose</t>
  </si>
  <si>
    <t>2.A</t>
  </si>
  <si>
    <t>2.A.1</t>
  </si>
  <si>
    <t>2.D</t>
  </si>
  <si>
    <t>2.E</t>
  </si>
  <si>
    <t>Project addresses low pressure in a public water supply system</t>
  </si>
  <si>
    <t>2.G</t>
  </si>
  <si>
    <t>2.H</t>
  </si>
  <si>
    <t>Subtotal for Category 2 – Project Benefits</t>
  </si>
  <si>
    <t>3.B</t>
  </si>
  <si>
    <t>3.C</t>
  </si>
  <si>
    <t>3.D</t>
  </si>
  <si>
    <t>3.E</t>
  </si>
  <si>
    <t>Applicant has implemented a water loss reduction program</t>
  </si>
  <si>
    <t>Subtotal for Category 3 – System Management</t>
  </si>
  <si>
    <t>Subtotal for Category 4 – Financial Situation</t>
  </si>
  <si>
    <t>2.I</t>
  </si>
  <si>
    <t>2.F</t>
  </si>
  <si>
    <t>Project directly addresses a moratorium on a local government unit system</t>
  </si>
  <si>
    <t xml:space="preserve">Applicant has an approved Source Water Protection Plan and/or a Wellhead Protection Plan </t>
  </si>
  <si>
    <t>Project creates an additional or larger interconnection between two systems already interconnected which allows one system’s public health water needs to be met during an emergency</t>
  </si>
  <si>
    <t>CDBG-I Pts</t>
  </si>
  <si>
    <t>Project will extend service for the following specific reasons:</t>
  </si>
  <si>
    <t>Connect existing LMI homes to water and/or sewer service</t>
  </si>
  <si>
    <t>Water loss in system to be rehabilitated or replaced is 30% or greater</t>
  </si>
  <si>
    <t>0/1</t>
  </si>
  <si>
    <t>Points</t>
  </si>
  <si>
    <t>Project addresses promulgated but not yet effective regulations</t>
  </si>
  <si>
    <t>3.A</t>
  </si>
  <si>
    <t xml:space="preserve">Project Title:  </t>
  </si>
  <si>
    <t>Total Consensus Points  ==&gt;&gt;</t>
  </si>
  <si>
    <t>Applicant Claimed Points</t>
  </si>
  <si>
    <t xml:space="preserve">Total Points Awarded  ==&gt;&gt;  </t>
  </si>
  <si>
    <t>Project directly addresses enforcement documents</t>
  </si>
  <si>
    <t>4.A</t>
  </si>
  <si>
    <t>4.B</t>
  </si>
  <si>
    <t>1.F</t>
  </si>
  <si>
    <t>1.F.1</t>
  </si>
  <si>
    <t>1.F.2</t>
  </si>
  <si>
    <t>2.E.1</t>
  </si>
  <si>
    <t>2.E.2</t>
  </si>
  <si>
    <t xml:space="preserve">Category 1 – Project Purpose                                                                              Max Points =   </t>
  </si>
  <si>
    <t xml:space="preserve">Category 2 – Project Benefits                                                                       Max Points =  </t>
  </si>
  <si>
    <t xml:space="preserve">Category 3 – System Management                                                                        Max Points =   </t>
  </si>
  <si>
    <t xml:space="preserve">Category 4 – Financial Situation                                                       Max Points =  </t>
  </si>
  <si>
    <t xml:space="preserve">Total of Points for All Categories  (Max Points = 100):  </t>
  </si>
  <si>
    <t>2.L</t>
  </si>
  <si>
    <t>2.M</t>
  </si>
  <si>
    <t>2.N</t>
  </si>
  <si>
    <t>2.S</t>
  </si>
  <si>
    <t>4.E</t>
  </si>
  <si>
    <t>2.H.1</t>
  </si>
  <si>
    <t>2.H.2</t>
  </si>
  <si>
    <t>Project provides site work and new water/wastewater infrastructure, including house or apartment connections, to new low-to-moderate income housing</t>
  </si>
  <si>
    <t>Calculation
max = 15</t>
  </si>
  <si>
    <t>Poverty Rate                                                                                              ENTER Poverty Rate percent →</t>
  </si>
  <si>
    <t>Low-to-Moderate Income (LMI)                                                                         ENTER:  LMI percent →</t>
  </si>
  <si>
    <t>Project will rehabilitate water and sewer lines in a municipality, in the same footprint.</t>
  </si>
  <si>
    <t>3.A.1</t>
  </si>
  <si>
    <t>3.A.2</t>
  </si>
  <si>
    <r>
      <t xml:space="preserve">Project directly addresses an EPA Administrative Order for a local government applicant located in a Tier 1 county, or addresses an existing or pending SOC or DENR Administrative Order </t>
    </r>
    <r>
      <rPr>
        <b/>
        <sz val="11"/>
        <rFont val="Calibri"/>
        <family val="2"/>
      </rPr>
      <t>OR</t>
    </r>
  </si>
  <si>
    <t>Project directly resolves a Notice of Violation or Notice of Deficiency</t>
  </si>
  <si>
    <t>2.J</t>
  </si>
  <si>
    <t>2.K</t>
  </si>
  <si>
    <t>2.K.1</t>
  </si>
  <si>
    <r>
      <t xml:space="preserve">Project creates a new interconnection between systems not previously interconnected </t>
    </r>
    <r>
      <rPr>
        <b/>
        <sz val="11"/>
        <rFont val="Calibri"/>
        <family val="2"/>
      </rPr>
      <t xml:space="preserve"> OR</t>
    </r>
  </si>
  <si>
    <t>2.K.2</t>
  </si>
  <si>
    <t>1.D &amp; 1.E</t>
  </si>
  <si>
    <t>Reserved for other program</t>
  </si>
  <si>
    <t>Reserved for other programs</t>
  </si>
  <si>
    <t xml:space="preserve">Project provides a specific environmental or public health benefit </t>
  </si>
  <si>
    <t>2.B &amp; 2.C</t>
  </si>
  <si>
    <t>2.F.1</t>
  </si>
  <si>
    <t>2.F.2</t>
  </si>
  <si>
    <t>Project includes system regionalization or partnership</t>
  </si>
  <si>
    <t>2.H.3</t>
  </si>
  <si>
    <t>2.K.3</t>
  </si>
  <si>
    <t>2.N.1</t>
  </si>
  <si>
    <t>2.N.2</t>
  </si>
  <si>
    <t>2.N.3</t>
  </si>
  <si>
    <t>2.N.4</t>
  </si>
  <si>
    <t>2.N.5</t>
  </si>
  <si>
    <t>2.N.6</t>
  </si>
  <si>
    <t>2.N.7</t>
  </si>
  <si>
    <t>Project provides redundancy/resiliency for critical treatment and/or transmission/distribution system functions including cybersecurity and/or backup electrical power source</t>
  </si>
  <si>
    <t>4.B.1</t>
  </si>
  <si>
    <t>4.B.2</t>
  </si>
  <si>
    <t>4.B.3</t>
  </si>
  <si>
    <t>4.B.4</t>
  </si>
  <si>
    <t>Current Monthly Combined Utility Rates at 5,000 Usage</t>
  </si>
  <si>
    <t>4.C &amp; 4.D</t>
  </si>
  <si>
    <t>4.F</t>
  </si>
  <si>
    <t>Calculation
max = 25</t>
  </si>
  <si>
    <t>Project will consolidate a nonviable drinking water or wastewater utility</t>
  </si>
  <si>
    <t>2.O - 2.R</t>
  </si>
  <si>
    <r>
      <t xml:space="preserve">Applicant has implemented an Asset Management Plan as of the date of the application, </t>
    </r>
    <r>
      <rPr>
        <b/>
        <sz val="11"/>
        <rFont val="Calibri"/>
        <family val="2"/>
      </rPr>
      <t>OR</t>
    </r>
  </si>
  <si>
    <t>Applicant has a current Capital Improvement Plan (CIP) that spans at least 10 years and proposed project is included in the plan</t>
  </si>
  <si>
    <t>Project will resolve failed or failing infrastructure issues</t>
  </si>
  <si>
    <t>Project will rehabilitate or replace infrastructure, including by a regionalization project</t>
  </si>
  <si>
    <r>
      <t xml:space="preserve">Treatment units, pumps and/or pump stations to be rehabilitated or replaced are greater than 20 years old, OR lines, storage tanks, drinking water wells or intake structures to be rehabilitated or replaced are greater than 40 years old, </t>
    </r>
    <r>
      <rPr>
        <b/>
        <sz val="11"/>
        <rFont val="Calibri"/>
        <family val="2"/>
      </rPr>
      <t>OR</t>
    </r>
    <r>
      <rPr>
        <sz val="11"/>
        <rFont val="Calibri"/>
        <family val="2"/>
      </rPr>
      <t xml:space="preserve"> lead service lines</t>
    </r>
  </si>
  <si>
    <r>
      <t xml:space="preserve">Project eliminates 20% or more failing septic systems, </t>
    </r>
    <r>
      <rPr>
        <u/>
        <sz val="11"/>
        <rFont val="Calibri"/>
        <family val="2"/>
      </rPr>
      <t>malfunctioning onsite wastewater systems</t>
    </r>
    <r>
      <rPr>
        <sz val="11"/>
        <rFont val="Calibri"/>
        <family val="2"/>
      </rPr>
      <t>, or private wells that are dry or contaminated.</t>
    </r>
  </si>
  <si>
    <r>
      <t xml:space="preserve">Project includes system merger </t>
    </r>
    <r>
      <rPr>
        <b/>
        <sz val="11"/>
        <rFont val="Calibri"/>
        <family val="2"/>
      </rPr>
      <t>OR</t>
    </r>
  </si>
  <si>
    <r>
      <t xml:space="preserve">System Operating Ratio is greater than or equal to 1.00 based on a current audit, or is less than 1.00 and unit cost is greater than 2.5% </t>
    </r>
    <r>
      <rPr>
        <u/>
        <sz val="11"/>
        <rFont val="Calibri"/>
        <family val="2"/>
      </rPr>
      <t>of MHI</t>
    </r>
  </si>
  <si>
    <t xml:space="preserve"> 1.G, 1.H</t>
  </si>
  <si>
    <t>System Merger or Regionalization:</t>
  </si>
  <si>
    <t>Project provides a public water system interconnection:</t>
  </si>
  <si>
    <t>Capital Improvements Planning:</t>
  </si>
  <si>
    <r>
      <t xml:space="preserve">Extend water and/or sewer service to new low income housing, or to an area where existing LMI homes are being rehabilitated </t>
    </r>
    <r>
      <rPr>
        <b/>
        <sz val="11"/>
        <rFont val="Calibri"/>
        <family val="2"/>
      </rPr>
      <t>OR</t>
    </r>
  </si>
  <si>
    <t>Project addresses contamination of a water supply source:</t>
  </si>
  <si>
    <t>2.H.4</t>
  </si>
  <si>
    <t xml:space="preserve">Poverty Rate (Benchmark) = </t>
  </si>
  <si>
    <r>
      <t xml:space="preserve">Project addresses acute contamination of a water supply source </t>
    </r>
    <r>
      <rPr>
        <b/>
        <sz val="11"/>
        <rFont val="Calibri"/>
        <family val="2"/>
      </rPr>
      <t>OR</t>
    </r>
  </si>
  <si>
    <r>
      <t xml:space="preserve">         Project addresses contamination of a water source other than acute, </t>
    </r>
    <r>
      <rPr>
        <b/>
        <sz val="11"/>
        <rFont val="Calibri"/>
        <family val="2"/>
      </rPr>
      <t>OR</t>
    </r>
  </si>
  <si>
    <r>
      <t xml:space="preserve">Project addresses any PFAS compounds exceeding 10 ppt or State-established regulatory standards or limits, </t>
    </r>
    <r>
      <rPr>
        <b/>
        <sz val="11"/>
        <rFont val="Calibri"/>
        <family val="2"/>
      </rPr>
      <t>OR</t>
    </r>
  </si>
  <si>
    <r>
      <t>Project addresses PFAS exceeding proposed</t>
    </r>
    <r>
      <rPr>
        <sz val="11"/>
        <color rgb="FFFF0000"/>
        <rFont val="Calibri"/>
        <family val="2"/>
      </rPr>
      <t xml:space="preserve"> or promulgated</t>
    </r>
    <r>
      <rPr>
        <sz val="11"/>
        <rFont val="Calibri"/>
        <family val="2"/>
      </rPr>
      <t xml:space="preserve"> MCL or Hazard Index.</t>
    </r>
  </si>
  <si>
    <r>
      <t xml:space="preserve">Greater than </t>
    </r>
    <r>
      <rPr>
        <sz val="12"/>
        <color rgb="FFFF0000"/>
        <rFont val="Calibri"/>
        <family val="2"/>
      </rPr>
      <t>the 95th Percentile</t>
    </r>
  </si>
  <si>
    <r>
      <t xml:space="preserve">Greater than </t>
    </r>
    <r>
      <rPr>
        <sz val="12"/>
        <color rgb="FFFF0000"/>
        <rFont val="Calibri"/>
        <family val="2"/>
      </rPr>
      <t>the 85th Percentile</t>
    </r>
    <r>
      <rPr>
        <sz val="12"/>
        <rFont val="Calibri"/>
        <family val="2"/>
      </rPr>
      <t xml:space="preserve"> </t>
    </r>
    <r>
      <rPr>
        <b/>
        <sz val="12"/>
        <rFont val="Calibri"/>
        <family val="2"/>
      </rPr>
      <t>OR</t>
    </r>
  </si>
  <si>
    <r>
      <t xml:space="preserve">Greater than </t>
    </r>
    <r>
      <rPr>
        <sz val="12"/>
        <color rgb="FFFF0000"/>
        <rFont val="Calibri"/>
        <family val="2"/>
      </rPr>
      <t xml:space="preserve">the 70th Percentile </t>
    </r>
    <r>
      <rPr>
        <b/>
        <sz val="12"/>
        <rFont val="Calibri"/>
        <family val="2"/>
      </rPr>
      <t>OR</t>
    </r>
  </si>
  <si>
    <r>
      <t xml:space="preserve">Greater than </t>
    </r>
    <r>
      <rPr>
        <sz val="12"/>
        <color rgb="FFFF0000"/>
        <rFont val="Calibri"/>
        <family val="2"/>
      </rPr>
      <t xml:space="preserve">the 50th Percentile </t>
    </r>
    <r>
      <rPr>
        <b/>
        <sz val="12"/>
        <rFont val="Calibri"/>
        <family val="2"/>
      </rPr>
      <t>OR</t>
    </r>
  </si>
  <si>
    <t>3.F</t>
  </si>
  <si>
    <t>2.T</t>
  </si>
  <si>
    <r>
      <t xml:space="preserve">Project relocates infrastructure from between the 100-year and 500-year floodplains to outside a 500-year floodplain, </t>
    </r>
    <r>
      <rPr>
        <b/>
        <strike/>
        <sz val="12"/>
        <rFont val="Cambria"/>
        <family val="1"/>
      </rPr>
      <t>OR</t>
    </r>
  </si>
  <si>
    <r>
      <t xml:space="preserve">Project fortifies or elevates infrastructure within floodplain, </t>
    </r>
    <r>
      <rPr>
        <b/>
        <strike/>
        <sz val="12"/>
        <rFont val="Cambria"/>
        <family val="1"/>
      </rPr>
      <t>OR</t>
    </r>
  </si>
  <si>
    <r>
      <t xml:space="preserve">Project improves ability to assure continued operation during flood events, </t>
    </r>
    <r>
      <rPr>
        <b/>
        <strike/>
        <sz val="12"/>
        <rFont val="Cambria"/>
        <family val="1"/>
      </rPr>
      <t>OR</t>
    </r>
  </si>
  <si>
    <r>
      <t xml:space="preserve">Project downsizes infrastructure related to buyouts, </t>
    </r>
    <r>
      <rPr>
        <b/>
        <strike/>
        <sz val="12"/>
        <rFont val="Cambria"/>
        <family val="1"/>
      </rPr>
      <t>OR</t>
    </r>
  </si>
  <si>
    <t>Project moves infrastructure from the floodplain or fortifies infrastructure within the floodplain</t>
  </si>
  <si>
    <t>Project relocates and/or improves infrastructure to assure continued operation during a 100-year flood event. </t>
  </si>
  <si>
    <r>
      <t>Project relocates and/or improves infrastructure to assure continued operation during a 500-year flood event.</t>
    </r>
    <r>
      <rPr>
        <b/>
        <sz val="11"/>
        <color rgb="FFFF0000"/>
        <rFont val="Calibri"/>
        <family val="2"/>
      </rPr>
      <t xml:space="preserve"> OR</t>
    </r>
  </si>
  <si>
    <t>Project provides redundancy/resiliency for critical treatment and/or transmission/distribution system functions including cybersecurity and/or backup electrical power source </t>
  </si>
  <si>
    <t xml:space="preserve">Applicant has completed a local floodplain resiliency action plan with the proposed project included in the plan </t>
  </si>
  <si>
    <t>https://www.deq.nc.gov/water-infrastructure/2025-lgu-indicators/download?attachment</t>
  </si>
  <si>
    <t xml:space="preserve">Applicant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</si>
</sst>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Arial"/>
      <family val="2"/>
    </font>
    <font>
      <sz val="11"/>
      <color theme="1"/>
      <name val="Calibri"/>
      <family val="2"/>
      <scheme val="minor"/>
    </font>
    <font>
      <sz val="11"/>
      <color theme="1"/>
      <name val="Arial"/>
      <family val="2"/>
    </font>
    <font>
      <sz val="11"/>
      <color theme="1"/>
      <name val="Calibri"/>
      <family val="2"/>
      <scheme val="minor"/>
    </font>
    <font>
      <sz val="8"/>
      <name val="Arial"/>
      <family val="2"/>
    </font>
    <font>
      <sz val="11"/>
      <name val="Calibri"/>
      <family val="2"/>
    </font>
    <font>
      <b/>
      <sz val="12"/>
      <name val="Calibri"/>
      <family val="2"/>
    </font>
    <font>
      <sz val="12"/>
      <name val="Calibri"/>
      <family val="2"/>
    </font>
    <font>
      <sz val="11"/>
      <name val="Arial"/>
      <family val="2"/>
    </font>
    <font>
      <sz val="14"/>
      <name val="Arial"/>
      <family val="2"/>
    </font>
    <font>
      <b/>
      <sz val="12"/>
      <name val="Arial"/>
      <family val="2"/>
    </font>
    <font>
      <sz val="12"/>
      <name val="Arial"/>
      <family val="2"/>
    </font>
    <font>
      <b/>
      <sz val="11"/>
      <name val="Arial"/>
      <family val="2"/>
    </font>
    <font>
      <b/>
      <sz val="14"/>
      <name val="Arial"/>
      <family val="2"/>
    </font>
    <font>
      <b/>
      <sz val="11"/>
      <name val="Calibri"/>
      <family val="2"/>
    </font>
    <font>
      <b/>
      <sz val="16"/>
      <name val="Calibri"/>
      <family val="2"/>
    </font>
    <font>
      <sz val="10"/>
      <name val="Calibri"/>
      <family val="2"/>
    </font>
    <font>
      <b/>
      <sz val="14"/>
      <name val="Calibri"/>
      <family val="2"/>
    </font>
    <font>
      <u/>
      <sz val="11"/>
      <name val="Calibri"/>
      <family val="2"/>
    </font>
    <font>
      <sz val="12"/>
      <color rgb="FFFF0000"/>
      <name val="Calibri"/>
      <family val="2"/>
    </font>
    <font>
      <sz val="11"/>
      <color rgb="FFFF0000"/>
      <name val="Calibri"/>
      <family val="2"/>
    </font>
    <font>
      <strike/>
      <sz val="12"/>
      <name val="Cambria"/>
      <family val="1"/>
    </font>
    <font>
      <b/>
      <strike/>
      <sz val="12"/>
      <name val="Cambria"/>
      <family val="1"/>
    </font>
    <font>
      <b/>
      <sz val="11"/>
      <color rgb="FFFF0000"/>
      <name val="Calibri"/>
      <family val="2"/>
    </font>
    <font>
      <b/>
      <sz val="12"/>
      <color rgb="FFFF0000"/>
      <name val="Calibri"/>
      <family val="2"/>
    </font>
    <font>
      <b/>
      <sz val="12"/>
      <color rgb="FFFF0000"/>
      <name val="Arial"/>
      <family val="2"/>
    </font>
    <font>
      <u/>
      <sz val="11"/>
      <color theme="10"/>
      <name val="Arial"/>
      <family val="2"/>
    </font>
  </fonts>
  <fills count="11">
    <fill>
      <patternFill patternType="none"/>
    </fill>
    <fill>
      <patternFill patternType="gray125"/>
    </fill>
    <fill>
      <patternFill patternType="solid">
        <fgColor rgb="FFDBE5F1"/>
        <bgColor indexed="64"/>
      </patternFill>
    </fill>
    <fill>
      <patternFill patternType="solid">
        <fgColor theme="1" tint="0.499984740745262"/>
        <bgColor indexed="64"/>
      </patternFill>
    </fill>
    <fill>
      <patternFill patternType="solid">
        <fgColor rgb="FFFFFFCC"/>
        <bgColor indexed="64"/>
      </patternFill>
    </fill>
    <fill>
      <patternFill patternType="solid">
        <fgColor rgb="FFCCFFFF"/>
        <bgColor indexed="64"/>
      </patternFill>
    </fill>
    <fill>
      <patternFill patternType="solid">
        <fgColor rgb="FFFFFF99"/>
        <bgColor indexed="64"/>
      </patternFill>
    </fill>
    <fill>
      <patternFill patternType="solid">
        <fgColor rgb="FF66FFFF"/>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499984740745262"/>
        <bgColor indexed="64"/>
      </patternFill>
    </fill>
  </fills>
  <borders count="4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ck">
        <color indexed="64"/>
      </left>
      <right/>
      <top style="thick">
        <color indexed="64"/>
      </top>
      <bottom style="thick">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style="thin">
        <color theme="0" tint="-0.14996795556505021"/>
      </left>
      <right style="thick">
        <color indexed="64"/>
      </right>
      <top style="thick">
        <color indexed="64"/>
      </top>
      <bottom style="thick">
        <color indexed="64"/>
      </bottom>
      <diagonal/>
    </border>
    <border>
      <left style="medium">
        <color theme="1"/>
      </left>
      <right style="medium">
        <color theme="1"/>
      </right>
      <top style="medium">
        <color theme="1"/>
      </top>
      <bottom style="medium">
        <color theme="1"/>
      </bottom>
      <diagonal/>
    </border>
    <border>
      <left style="thin">
        <color theme="0" tint="-0.14996795556505021"/>
      </left>
      <right style="thick">
        <color indexed="64"/>
      </right>
      <top style="thick">
        <color indexed="64"/>
      </top>
      <bottom style="thin">
        <color theme="0" tint="-0.1499679555650502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rgb="FF000000"/>
      </right>
      <top style="thin">
        <color indexed="64"/>
      </top>
      <bottom style="thin">
        <color indexed="64"/>
      </bottom>
      <diagonal/>
    </border>
    <border>
      <left/>
      <right style="medium">
        <color indexed="64"/>
      </right>
      <top/>
      <bottom style="thin">
        <color indexed="64"/>
      </bottom>
      <diagonal/>
    </border>
    <border>
      <left style="medium">
        <color indexed="64"/>
      </left>
      <right style="medium">
        <color rgb="FF000000"/>
      </right>
      <top/>
      <bottom style="thin">
        <color indexed="64"/>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style="medium">
        <color rgb="FF000000"/>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s>
  <cellStyleXfs count="45">
    <xf numFmtId="0" fontId="0"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applyNumberFormat="0" applyFill="0" applyBorder="0" applyAlignment="0" applyProtection="0"/>
  </cellStyleXfs>
  <cellXfs count="168">
    <xf numFmtId="0" fontId="0" fillId="0" borderId="0" xfId="0"/>
    <xf numFmtId="0" fontId="6" fillId="0" borderId="2" xfId="0" applyFont="1" applyBorder="1" applyAlignment="1">
      <alignment horizontal="center" vertical="center" wrapText="1"/>
    </xf>
    <xf numFmtId="0" fontId="7" fillId="0" borderId="8" xfId="0" applyFont="1" applyBorder="1" applyAlignment="1">
      <alignment horizontal="right" vertical="center" wrapText="1"/>
    </xf>
    <xf numFmtId="0" fontId="8" fillId="0" borderId="0" xfId="0" applyFont="1"/>
    <xf numFmtId="0" fontId="9" fillId="0" borderId="0" xfId="0" applyFont="1" applyAlignment="1">
      <alignment horizontal="right" vertical="center"/>
    </xf>
    <xf numFmtId="0" fontId="9" fillId="5" borderId="20" xfId="0" applyFont="1" applyFill="1" applyBorder="1" applyAlignment="1">
      <alignment horizontal="center" vertical="center"/>
    </xf>
    <xf numFmtId="0" fontId="8" fillId="0" borderId="0" xfId="0" applyFont="1" applyAlignment="1">
      <alignment vertical="center"/>
    </xf>
    <xf numFmtId="0" fontId="8" fillId="0" borderId="0" xfId="0" applyFont="1" applyProtection="1">
      <protection locked="0"/>
    </xf>
    <xf numFmtId="0" fontId="10" fillId="0" borderId="21" xfId="0" applyFont="1" applyBorder="1" applyAlignment="1">
      <alignment horizontal="right" vertical="center"/>
    </xf>
    <xf numFmtId="0" fontId="11" fillId="0" borderId="15" xfId="0" applyFont="1" applyBorder="1" applyAlignment="1">
      <alignment vertical="center"/>
    </xf>
    <xf numFmtId="0" fontId="13" fillId="0" borderId="0" xfId="0" applyFont="1" applyAlignment="1">
      <alignment horizontal="center" vertical="center"/>
    </xf>
    <xf numFmtId="0" fontId="13" fillId="0" borderId="0" xfId="0" applyFont="1" applyAlignment="1" applyProtection="1">
      <alignment horizontal="center"/>
      <protection locked="0"/>
    </xf>
    <xf numFmtId="0" fontId="6" fillId="4" borderId="2" xfId="0" applyFont="1" applyFill="1" applyBorder="1" applyAlignment="1">
      <alignment horizontal="center" vertical="center"/>
    </xf>
    <xf numFmtId="0" fontId="6" fillId="4" borderId="2" xfId="0" applyFont="1" applyFill="1" applyBorder="1" applyAlignment="1">
      <alignment vertical="center"/>
    </xf>
    <xf numFmtId="0" fontId="10" fillId="0" borderId="4" xfId="0" applyFont="1" applyBorder="1" applyAlignment="1">
      <alignment horizontal="center" vertical="center"/>
    </xf>
    <xf numFmtId="0" fontId="10" fillId="0" borderId="17" xfId="0" applyFont="1" applyBorder="1" applyAlignment="1">
      <alignment horizontal="center" vertical="center"/>
    </xf>
    <xf numFmtId="0" fontId="14" fillId="2" borderId="6" xfId="0" applyFont="1" applyFill="1" applyBorder="1" applyAlignment="1">
      <alignment horizontal="center" vertical="center"/>
    </xf>
    <xf numFmtId="0" fontId="6" fillId="2" borderId="3" xfId="0" applyFont="1" applyFill="1" applyBorder="1" applyAlignment="1">
      <alignment horizontal="right" vertical="center"/>
    </xf>
    <xf numFmtId="0" fontId="15" fillId="2" borderId="2"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5" fillId="0" borderId="2" xfId="0" applyFont="1" applyBorder="1" applyAlignment="1">
      <alignment vertical="center" wrapText="1"/>
    </xf>
    <xf numFmtId="0" fontId="6" fillId="0" borderId="7" xfId="0" applyFont="1" applyBorder="1" applyAlignment="1">
      <alignment horizontal="center" vertical="center" wrapText="1"/>
    </xf>
    <xf numFmtId="0" fontId="5" fillId="0" borderId="10" xfId="0" applyFont="1" applyBorder="1" applyAlignment="1">
      <alignment vertical="center" wrapText="1"/>
    </xf>
    <xf numFmtId="0" fontId="7" fillId="0" borderId="7" xfId="0" applyFont="1" applyBorder="1" applyAlignment="1">
      <alignment horizontal="center" vertical="center" wrapText="1"/>
    </xf>
    <xf numFmtId="0" fontId="10" fillId="0" borderId="22" xfId="0" applyFont="1" applyBorder="1" applyAlignment="1" applyProtection="1">
      <alignment horizontal="center" vertical="center"/>
      <protection locked="0"/>
    </xf>
    <xf numFmtId="0" fontId="10" fillId="0" borderId="23" xfId="0" applyFont="1" applyBorder="1" applyAlignment="1">
      <alignment horizontal="center" vertical="center"/>
    </xf>
    <xf numFmtId="0" fontId="5" fillId="0" borderId="8" xfId="0" applyFont="1" applyBorder="1" applyAlignment="1">
      <alignment horizontal="left" vertical="center" wrapText="1" indent="2"/>
    </xf>
    <xf numFmtId="0" fontId="7" fillId="0" borderId="8" xfId="0" applyFont="1" applyBorder="1" applyAlignment="1">
      <alignment horizontal="center" vertical="center" wrapText="1"/>
    </xf>
    <xf numFmtId="0" fontId="10" fillId="0" borderId="16" xfId="0" applyFont="1" applyBorder="1" applyAlignment="1" applyProtection="1">
      <alignment horizontal="center" vertical="center"/>
      <protection locked="0"/>
    </xf>
    <xf numFmtId="0" fontId="10" fillId="0" borderId="18" xfId="0" applyFont="1" applyBorder="1" applyAlignment="1">
      <alignment horizontal="center" vertical="center"/>
    </xf>
    <xf numFmtId="0" fontId="5" fillId="8" borderId="6" xfId="0" applyFont="1" applyFill="1" applyBorder="1" applyAlignment="1">
      <alignment vertical="center" wrapText="1"/>
    </xf>
    <xf numFmtId="0" fontId="7" fillId="3" borderId="7"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10" fillId="0" borderId="25" xfId="0" applyFont="1" applyBorder="1" applyAlignment="1" applyProtection="1">
      <alignment horizontal="center" vertical="center"/>
      <protection locked="0"/>
    </xf>
    <xf numFmtId="0" fontId="10" fillId="0" borderId="13" xfId="0" applyFont="1" applyBorder="1" applyAlignment="1">
      <alignment horizontal="center" vertical="center"/>
    </xf>
    <xf numFmtId="0" fontId="5" fillId="6" borderId="1" xfId="0" applyFont="1" applyFill="1" applyBorder="1" applyAlignment="1">
      <alignment horizontal="center" vertical="center"/>
    </xf>
    <xf numFmtId="0" fontId="6" fillId="6" borderId="1" xfId="0" applyFont="1" applyFill="1" applyBorder="1" applyAlignment="1">
      <alignment horizontal="right" vertical="center"/>
    </xf>
    <xf numFmtId="0" fontId="7" fillId="6" borderId="2" xfId="0" applyFont="1" applyFill="1" applyBorder="1" applyAlignment="1">
      <alignment horizontal="center" vertical="center"/>
    </xf>
    <xf numFmtId="0" fontId="10" fillId="6" borderId="1" xfId="0" applyFont="1" applyFill="1" applyBorder="1" applyAlignment="1">
      <alignment horizontal="center" vertical="center"/>
    </xf>
    <xf numFmtId="0" fontId="12" fillId="6" borderId="11" xfId="0" applyFont="1" applyFill="1" applyBorder="1" applyAlignment="1">
      <alignment horizontal="center" vertical="center"/>
    </xf>
    <xf numFmtId="0" fontId="16" fillId="2" borderId="4" xfId="0" applyFont="1" applyFill="1" applyBorder="1" applyAlignment="1">
      <alignment horizontal="center" vertical="center"/>
    </xf>
    <xf numFmtId="0" fontId="6" fillId="2" borderId="16" xfId="0" applyFont="1" applyFill="1" applyBorder="1" applyAlignment="1">
      <alignment horizontal="right" vertical="center"/>
    </xf>
    <xf numFmtId="0" fontId="17" fillId="2" borderId="5" xfId="0" applyFont="1" applyFill="1" applyBorder="1" applyAlignment="1">
      <alignment horizontal="center" vertical="center"/>
    </xf>
    <xf numFmtId="0" fontId="5" fillId="0" borderId="7" xfId="0" applyFont="1" applyBorder="1" applyAlignment="1">
      <alignment vertical="center" wrapText="1"/>
    </xf>
    <xf numFmtId="0" fontId="7" fillId="0" borderId="5" xfId="0" applyFont="1" applyBorder="1" applyAlignment="1">
      <alignment horizontal="center" vertical="center" wrapText="1"/>
    </xf>
    <xf numFmtId="0" fontId="6" fillId="8" borderId="5" xfId="0" applyFont="1" applyFill="1" applyBorder="1" applyAlignment="1">
      <alignment horizontal="center" vertical="center" wrapText="1"/>
    </xf>
    <xf numFmtId="0" fontId="5" fillId="0" borderId="24" xfId="0" applyFont="1" applyBorder="1" applyAlignment="1">
      <alignment horizontal="left" vertical="center" wrapText="1" indent="2"/>
    </xf>
    <xf numFmtId="0" fontId="12" fillId="0" borderId="0" xfId="0" applyFont="1"/>
    <xf numFmtId="0" fontId="10" fillId="0" borderId="4" xfId="0" applyFont="1" applyBorder="1" applyAlignment="1" applyProtection="1">
      <alignment horizontal="center" vertical="center"/>
      <protection locked="0"/>
    </xf>
    <xf numFmtId="0" fontId="12" fillId="0" borderId="0" xfId="0" applyFont="1" applyProtection="1">
      <protection locked="0"/>
    </xf>
    <xf numFmtId="0" fontId="10" fillId="0" borderId="27" xfId="0" applyFont="1" applyBorder="1" applyAlignment="1">
      <alignment horizontal="center" vertical="center"/>
    </xf>
    <xf numFmtId="0" fontId="16" fillId="6" borderId="1" xfId="0" applyFont="1" applyFill="1" applyBorder="1" applyAlignment="1">
      <alignment horizontal="center" vertical="center"/>
    </xf>
    <xf numFmtId="0" fontId="16" fillId="2" borderId="5" xfId="0" applyFont="1" applyFill="1" applyBorder="1" applyAlignment="1">
      <alignment vertical="center"/>
    </xf>
    <xf numFmtId="0" fontId="6" fillId="2" borderId="4" xfId="0" applyFont="1" applyFill="1" applyBorder="1" applyAlignment="1">
      <alignment horizontal="right" vertical="center" wrapText="1"/>
    </xf>
    <xf numFmtId="0" fontId="8" fillId="0" borderId="0" xfId="0" applyFont="1" applyAlignment="1">
      <alignment wrapText="1"/>
    </xf>
    <xf numFmtId="0" fontId="7" fillId="6" borderId="2" xfId="0" applyFont="1" applyFill="1" applyBorder="1" applyAlignment="1">
      <alignment horizontal="center" vertical="center" wrapText="1"/>
    </xf>
    <xf numFmtId="0" fontId="6" fillId="2" borderId="14" xfId="0" applyFont="1" applyFill="1" applyBorder="1" applyAlignment="1">
      <alignment horizontal="right" vertical="center" wrapText="1"/>
    </xf>
    <xf numFmtId="0" fontId="6" fillId="6" borderId="2" xfId="0" applyFont="1" applyFill="1" applyBorder="1" applyAlignment="1">
      <alignment horizontal="right" vertical="center"/>
    </xf>
    <xf numFmtId="1" fontId="7" fillId="6" borderId="2" xfId="0" applyNumberFormat="1" applyFont="1" applyFill="1" applyBorder="1" applyAlignment="1">
      <alignment horizontal="center" vertical="center" wrapText="1"/>
    </xf>
    <xf numFmtId="0" fontId="16" fillId="5" borderId="1" xfId="0" applyFont="1" applyFill="1" applyBorder="1" applyAlignment="1">
      <alignment horizontal="center" vertical="center"/>
    </xf>
    <xf numFmtId="0" fontId="17" fillId="5" borderId="1" xfId="0" applyFont="1" applyFill="1" applyBorder="1" applyAlignment="1">
      <alignment horizontal="right" vertical="center"/>
    </xf>
    <xf numFmtId="164" fontId="7" fillId="5" borderId="2" xfId="0" applyNumberFormat="1" applyFont="1" applyFill="1" applyBorder="1" applyAlignment="1">
      <alignment horizontal="center" vertical="center" wrapText="1"/>
    </xf>
    <xf numFmtId="0" fontId="10" fillId="5" borderId="1" xfId="0" applyFont="1" applyFill="1" applyBorder="1" applyAlignment="1">
      <alignment horizontal="center" vertical="center"/>
    </xf>
    <xf numFmtId="0" fontId="8" fillId="0" borderId="0" xfId="0" applyFont="1" applyAlignment="1" applyProtection="1">
      <alignment vertical="center"/>
      <protection locked="0"/>
    </xf>
    <xf numFmtId="0" fontId="7" fillId="0" borderId="9" xfId="0" applyFont="1" applyBorder="1" applyAlignment="1">
      <alignment horizontal="right" vertical="center" wrapText="1"/>
    </xf>
    <xf numFmtId="0" fontId="7" fillId="0" borderId="9" xfId="0" applyFont="1" applyBorder="1" applyAlignment="1">
      <alignment horizontal="center" vertical="center" wrapText="1"/>
    </xf>
    <xf numFmtId="0" fontId="6" fillId="0" borderId="26"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2" fontId="12" fillId="6" borderId="11" xfId="0" applyNumberFormat="1" applyFont="1" applyFill="1" applyBorder="1" applyAlignment="1">
      <alignment horizontal="center" vertical="center"/>
    </xf>
    <xf numFmtId="2" fontId="12" fillId="5" borderId="11" xfId="0" applyNumberFormat="1" applyFont="1" applyFill="1" applyBorder="1" applyAlignment="1">
      <alignment horizontal="center" vertical="center"/>
    </xf>
    <xf numFmtId="2" fontId="10" fillId="5" borderId="19" xfId="0" applyNumberFormat="1" applyFont="1" applyFill="1" applyBorder="1" applyAlignment="1">
      <alignment horizontal="center" vertical="center"/>
    </xf>
    <xf numFmtId="0" fontId="7" fillId="8" borderId="8" xfId="0" applyFont="1" applyFill="1" applyBorder="1" applyAlignment="1">
      <alignment horizontal="right" vertical="center" wrapText="1"/>
    </xf>
    <xf numFmtId="0" fontId="5" fillId="8" borderId="10" xfId="0" applyFont="1" applyFill="1" applyBorder="1" applyAlignment="1">
      <alignment vertical="center" wrapText="1"/>
    </xf>
    <xf numFmtId="0" fontId="5" fillId="0" borderId="8" xfId="0" applyFont="1" applyBorder="1" applyAlignment="1">
      <alignment horizontal="left"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24" xfId="0" applyFont="1" applyBorder="1" applyAlignment="1">
      <alignment vertical="center" wrapText="1"/>
    </xf>
    <xf numFmtId="0" fontId="5" fillId="0" borderId="25" xfId="0" applyFont="1" applyBorder="1" applyAlignment="1">
      <alignment horizontal="left" vertical="center" wrapText="1" indent="2"/>
    </xf>
    <xf numFmtId="0" fontId="5" fillId="8" borderId="28" xfId="0" applyFont="1" applyFill="1" applyBorder="1" applyAlignment="1">
      <alignment vertical="center" wrapText="1"/>
    </xf>
    <xf numFmtId="0" fontId="7" fillId="3" borderId="10"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0" borderId="10" xfId="0" applyFont="1" applyBorder="1" applyAlignment="1">
      <alignment horizontal="right" vertical="center" wrapText="1"/>
    </xf>
    <xf numFmtId="0" fontId="7" fillId="0" borderId="10" xfId="0" applyFont="1" applyBorder="1" applyAlignment="1">
      <alignment horizontal="center" vertical="center" wrapText="1"/>
    </xf>
    <xf numFmtId="0" fontId="10" fillId="0" borderId="24" xfId="0" applyFont="1" applyBorder="1" applyAlignment="1" applyProtection="1">
      <alignment horizontal="center" vertical="center"/>
      <protection locked="0"/>
    </xf>
    <xf numFmtId="0" fontId="10" fillId="0" borderId="30" xfId="0" applyFont="1" applyBorder="1" applyAlignment="1">
      <alignment horizontal="center" vertical="center"/>
    </xf>
    <xf numFmtId="0" fontId="6" fillId="8" borderId="10" xfId="0" applyFont="1" applyFill="1" applyBorder="1" applyAlignment="1">
      <alignment horizontal="center" vertical="center" wrapText="1"/>
    </xf>
    <xf numFmtId="0" fontId="6" fillId="0" borderId="22" xfId="0" applyFont="1" applyBorder="1" applyAlignment="1">
      <alignment horizontal="center" vertical="center" wrapText="1"/>
    </xf>
    <xf numFmtId="0" fontId="5" fillId="0" borderId="7" xfId="0" applyFont="1" applyBorder="1" applyAlignment="1">
      <alignment horizontal="left" vertical="center" wrapText="1"/>
    </xf>
    <xf numFmtId="0" fontId="7" fillId="10" borderId="7" xfId="0" applyFont="1" applyFill="1" applyBorder="1" applyAlignment="1">
      <alignment horizontal="center" vertical="center" wrapText="1"/>
    </xf>
    <xf numFmtId="0" fontId="10" fillId="10" borderId="22" xfId="0" applyFont="1" applyFill="1" applyBorder="1" applyAlignment="1">
      <alignment horizontal="center" vertical="center"/>
    </xf>
    <xf numFmtId="0" fontId="10" fillId="10" borderId="23" xfId="0" applyFont="1" applyFill="1" applyBorder="1" applyAlignment="1">
      <alignment horizontal="center" vertical="center"/>
    </xf>
    <xf numFmtId="0" fontId="5" fillId="0" borderId="8" xfId="0" applyFont="1" applyBorder="1" applyAlignment="1">
      <alignment horizontal="left" vertical="center" wrapText="1" indent="3"/>
    </xf>
    <xf numFmtId="0" fontId="7" fillId="0" borderId="24" xfId="0" applyFont="1" applyBorder="1" applyAlignment="1" applyProtection="1">
      <alignment horizontal="center" vertical="center" wrapText="1"/>
      <protection locked="0"/>
    </xf>
    <xf numFmtId="0" fontId="7" fillId="0" borderId="31" xfId="0" applyFont="1" applyBorder="1" applyAlignment="1">
      <alignment horizontal="left" vertical="center" wrapText="1" indent="2"/>
    </xf>
    <xf numFmtId="0" fontId="7" fillId="0" borderId="29" xfId="0" applyFont="1" applyBorder="1" applyAlignment="1">
      <alignment horizontal="left" vertical="center" wrapText="1" indent="2"/>
    </xf>
    <xf numFmtId="0" fontId="12" fillId="6" borderId="0" xfId="0" applyFont="1" applyFill="1" applyProtection="1">
      <protection locked="0"/>
    </xf>
    <xf numFmtId="0" fontId="19" fillId="0" borderId="8"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25" xfId="0" applyFont="1" applyBorder="1" applyAlignment="1" applyProtection="1">
      <alignment horizontal="center" vertical="center" wrapText="1"/>
      <protection locked="0"/>
    </xf>
    <xf numFmtId="0" fontId="22" fillId="3" borderId="25" xfId="0" applyFont="1" applyFill="1" applyBorder="1" applyAlignment="1" applyProtection="1">
      <alignment horizontal="center" vertical="center" wrapText="1"/>
      <protection locked="0"/>
    </xf>
    <xf numFmtId="0" fontId="22" fillId="3" borderId="13" xfId="0" applyFont="1" applyFill="1" applyBorder="1" applyAlignment="1">
      <alignment horizontal="center" vertical="center"/>
    </xf>
    <xf numFmtId="0" fontId="21" fillId="3" borderId="8" xfId="0" applyFont="1" applyFill="1" applyBorder="1" applyAlignment="1">
      <alignment horizontal="center" vertical="center" wrapText="1"/>
    </xf>
    <xf numFmtId="0" fontId="21" fillId="9" borderId="8" xfId="0" applyFont="1" applyFill="1" applyBorder="1" applyAlignment="1">
      <alignment horizontal="right" vertical="center" wrapText="1"/>
    </xf>
    <xf numFmtId="0" fontId="21" fillId="9" borderId="9" xfId="0" applyFont="1" applyFill="1" applyBorder="1" applyAlignment="1">
      <alignment horizontal="right" vertical="center" wrapText="1"/>
    </xf>
    <xf numFmtId="0" fontId="21" fillId="9" borderId="32" xfId="0" applyFont="1" applyFill="1" applyBorder="1" applyAlignment="1">
      <alignment horizontal="left" vertical="center" wrapText="1" indent="2"/>
    </xf>
    <xf numFmtId="0" fontId="21" fillId="9" borderId="33" xfId="0" applyFont="1" applyFill="1" applyBorder="1" applyAlignment="1">
      <alignment horizontal="left" vertical="center" wrapText="1" indent="2"/>
    </xf>
    <xf numFmtId="0" fontId="6" fillId="0" borderId="34" xfId="0" applyFont="1" applyBorder="1" applyAlignment="1">
      <alignment horizontal="center" vertical="center" wrapText="1"/>
    </xf>
    <xf numFmtId="0" fontId="5" fillId="0" borderId="22" xfId="0" applyFont="1" applyBorder="1" applyAlignment="1">
      <alignment vertical="center" wrapText="1"/>
    </xf>
    <xf numFmtId="0" fontId="5" fillId="0" borderId="0" xfId="0" applyFont="1" applyAlignment="1">
      <alignment horizontal="left" vertical="center"/>
    </xf>
    <xf numFmtId="0" fontId="5" fillId="0" borderId="26" xfId="0" applyFont="1" applyBorder="1" applyAlignment="1">
      <alignment horizontal="left" vertical="center" wrapText="1" indent="2"/>
    </xf>
    <xf numFmtId="0" fontId="10" fillId="0" borderId="26" xfId="0" applyFont="1" applyBorder="1" applyAlignment="1" applyProtection="1">
      <alignment horizontal="center" vertical="center"/>
      <protection locked="0"/>
    </xf>
    <xf numFmtId="0" fontId="7" fillId="0" borderId="2" xfId="0" applyFont="1" applyBorder="1" applyAlignment="1">
      <alignment horizontal="center" vertical="center" wrapText="1"/>
    </xf>
    <xf numFmtId="0" fontId="10" fillId="0" borderId="1" xfId="0" applyFont="1" applyBorder="1" applyAlignment="1" applyProtection="1">
      <alignment horizontal="center" vertical="center"/>
      <protection locked="0"/>
    </xf>
    <xf numFmtId="0" fontId="10" fillId="0" borderId="11" xfId="0" applyFont="1" applyBorder="1" applyAlignment="1">
      <alignment horizontal="center" vertical="center"/>
    </xf>
    <xf numFmtId="0" fontId="7" fillId="0" borderId="5" xfId="0" applyFont="1" applyBorder="1" applyAlignment="1">
      <alignment horizontal="right" vertical="center" wrapText="1"/>
    </xf>
    <xf numFmtId="0" fontId="5" fillId="0" borderId="4" xfId="0" applyFont="1" applyBorder="1" applyAlignment="1">
      <alignment horizontal="left" vertical="center" wrapText="1" indent="2"/>
    </xf>
    <xf numFmtId="0" fontId="6" fillId="8" borderId="2" xfId="0" applyFont="1" applyFill="1" applyBorder="1" applyAlignment="1">
      <alignment horizontal="center" vertical="center" wrapText="1"/>
    </xf>
    <xf numFmtId="0" fontId="5" fillId="8" borderId="2" xfId="0" applyFont="1" applyFill="1" applyBorder="1" applyAlignment="1">
      <alignment vertical="center" wrapText="1"/>
    </xf>
    <xf numFmtId="0" fontId="7" fillId="3"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5" fillId="0" borderId="9" xfId="0" applyFont="1" applyBorder="1" applyAlignment="1">
      <alignment horizontal="left" vertical="center" wrapText="1" indent="2"/>
    </xf>
    <xf numFmtId="0" fontId="5" fillId="0" borderId="7" xfId="0" applyFont="1" applyBorder="1" applyAlignment="1">
      <alignment horizontal="left" vertical="center" wrapText="1" indent="1"/>
    </xf>
    <xf numFmtId="0" fontId="6" fillId="0" borderId="26" xfId="0" applyFont="1" applyBorder="1" applyAlignment="1">
      <alignment horizontal="center" vertical="center" wrapText="1"/>
    </xf>
    <xf numFmtId="0" fontId="5" fillId="0" borderId="9" xfId="0" applyFont="1" applyBorder="1" applyAlignment="1">
      <alignment vertical="center" wrapText="1"/>
    </xf>
    <xf numFmtId="0" fontId="24"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24" fillId="0" borderId="1" xfId="0" applyFont="1" applyBorder="1" applyAlignment="1" applyProtection="1">
      <alignment horizontal="center" vertical="center" wrapText="1"/>
      <protection locked="0"/>
    </xf>
    <xf numFmtId="0" fontId="25" fillId="0" borderId="11" xfId="0" applyFont="1" applyBorder="1" applyAlignment="1">
      <alignment horizontal="center" vertical="center"/>
    </xf>
    <xf numFmtId="0" fontId="5" fillId="0" borderId="9" xfId="0" applyFont="1" applyBorder="1" applyAlignment="1">
      <alignment horizontal="left" vertical="center" wrapText="1" indent="3"/>
    </xf>
    <xf numFmtId="0" fontId="5" fillId="0" borderId="2" xfId="0" applyFont="1" applyBorder="1" applyAlignment="1">
      <alignment horizontal="left" vertical="center" wrapText="1"/>
    </xf>
    <xf numFmtId="0" fontId="6" fillId="9" borderId="2" xfId="0" applyFont="1" applyFill="1" applyBorder="1" applyAlignment="1">
      <alignment horizontal="center" vertical="center" wrapText="1"/>
    </xf>
    <xf numFmtId="0" fontId="5" fillId="9" borderId="2" xfId="0" applyFont="1" applyFill="1" applyBorder="1" applyAlignment="1">
      <alignment horizontal="left" vertical="center" wrapText="1"/>
    </xf>
    <xf numFmtId="0" fontId="7" fillId="10" borderId="2" xfId="0" applyFont="1" applyFill="1" applyBorder="1" applyAlignment="1">
      <alignment horizontal="center" vertical="center" wrapText="1"/>
    </xf>
    <xf numFmtId="0" fontId="10" fillId="10" borderId="1" xfId="0" applyFont="1" applyFill="1" applyBorder="1" applyAlignment="1">
      <alignment horizontal="center" vertical="center"/>
    </xf>
    <xf numFmtId="0" fontId="10" fillId="10" borderId="11" xfId="0" applyFont="1" applyFill="1" applyBorder="1" applyAlignment="1">
      <alignment horizontal="center" vertical="center"/>
    </xf>
    <xf numFmtId="0" fontId="20" fillId="0" borderId="1" xfId="0" applyFont="1" applyBorder="1" applyAlignment="1">
      <alignment horizontal="left" vertical="center" wrapText="1"/>
    </xf>
    <xf numFmtId="0" fontId="25" fillId="0" borderId="1" xfId="0" applyFont="1" applyBorder="1" applyAlignment="1">
      <alignment horizontal="center" vertical="center"/>
    </xf>
    <xf numFmtId="0" fontId="6" fillId="8" borderId="6"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0" borderId="36" xfId="0" applyFont="1" applyBorder="1" applyAlignment="1">
      <alignment horizontal="left" vertical="center" wrapText="1" indent="2"/>
    </xf>
    <xf numFmtId="0" fontId="7" fillId="0" borderId="26" xfId="0" applyFont="1" applyBorder="1" applyAlignment="1" applyProtection="1">
      <alignment horizontal="center" vertical="center" wrapText="1"/>
      <protection locked="0"/>
    </xf>
    <xf numFmtId="0" fontId="6" fillId="0" borderId="1" xfId="0" applyFont="1" applyBorder="1" applyAlignment="1">
      <alignment horizontal="left" vertical="center" wrapText="1"/>
    </xf>
    <xf numFmtId="1" fontId="7" fillId="0" borderId="2" xfId="0" applyNumberFormat="1" applyFont="1" applyBorder="1" applyAlignment="1">
      <alignment horizontal="center" vertical="center" wrapText="1"/>
    </xf>
    <xf numFmtId="164" fontId="6" fillId="7" borderId="1" xfId="0" applyNumberFormat="1" applyFont="1" applyFill="1" applyBorder="1" applyAlignment="1" applyProtection="1">
      <alignment horizontal="center" vertical="center" wrapText="1"/>
      <protection locked="0"/>
    </xf>
    <xf numFmtId="2" fontId="6" fillId="0" borderId="11" xfId="0" applyNumberFormat="1" applyFont="1" applyBorder="1" applyAlignment="1">
      <alignment horizontal="center" vertical="center" wrapText="1"/>
    </xf>
    <xf numFmtId="0" fontId="6" fillId="0" borderId="2" xfId="0" applyFont="1" applyBorder="1" applyAlignment="1">
      <alignment horizontal="left" vertical="center" wrapText="1"/>
    </xf>
    <xf numFmtId="1" fontId="7" fillId="0" borderId="37" xfId="0" applyNumberFormat="1" applyFont="1" applyBorder="1" applyAlignment="1">
      <alignment horizontal="center" vertical="center" wrapText="1"/>
    </xf>
    <xf numFmtId="2" fontId="6" fillId="7" borderId="38" xfId="0" applyNumberFormat="1" applyFont="1" applyFill="1" applyBorder="1" applyAlignment="1" applyProtection="1">
      <alignment horizontal="center" vertical="center"/>
      <protection locked="0"/>
    </xf>
    <xf numFmtId="2" fontId="10" fillId="0" borderId="39" xfId="0" applyNumberFormat="1" applyFont="1" applyBorder="1" applyAlignment="1">
      <alignment horizontal="center" vertical="center"/>
    </xf>
    <xf numFmtId="0" fontId="25" fillId="0" borderId="13" xfId="0" applyFont="1" applyBorder="1" applyAlignment="1">
      <alignment horizontal="center" vertical="center"/>
    </xf>
    <xf numFmtId="0" fontId="20" fillId="0" borderId="2" xfId="0" applyFont="1" applyBorder="1" applyAlignment="1">
      <alignment vertical="center" wrapText="1"/>
    </xf>
    <xf numFmtId="0" fontId="20" fillId="0" borderId="0" xfId="0" applyFont="1" applyAlignment="1">
      <alignment vertical="center" wrapText="1"/>
    </xf>
    <xf numFmtId="0" fontId="10" fillId="0" borderId="1"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1" xfId="0" applyFont="1" applyBorder="1" applyAlignment="1" applyProtection="1">
      <alignment horizontal="left" vertical="center"/>
      <protection locked="0"/>
    </xf>
    <xf numFmtId="0" fontId="8" fillId="0" borderId="12" xfId="0" applyFont="1" applyBorder="1" applyAlignment="1" applyProtection="1">
      <alignment vertical="center"/>
      <protection locked="0"/>
    </xf>
    <xf numFmtId="0" fontId="8" fillId="0" borderId="11" xfId="0" applyFont="1" applyBorder="1" applyAlignment="1" applyProtection="1">
      <alignment vertical="center"/>
      <protection locked="0"/>
    </xf>
    <xf numFmtId="0" fontId="8" fillId="0" borderId="12"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26" fillId="0" borderId="0" xfId="44" applyAlignment="1" applyProtection="1">
      <protection locked="0"/>
    </xf>
    <xf numFmtId="0" fontId="0" fillId="0" borderId="0" xfId="0"/>
  </cellXfs>
  <cellStyles count="45">
    <cellStyle name="Hyperlink" xfId="44" builtinId="8"/>
    <cellStyle name="Normal" xfId="0" builtinId="0"/>
    <cellStyle name="Normal 2" xfId="1" xr:uid="{00000000-0005-0000-0000-000001000000}"/>
    <cellStyle name="Normal 2 2" xfId="2" xr:uid="{00000000-0005-0000-0000-000002000000}"/>
    <cellStyle name="Normal 2 3" xfId="3" xr:uid="{00000000-0005-0000-0000-000003000000}"/>
    <cellStyle name="Normal 2 3 2" xfId="4" xr:uid="{00000000-0005-0000-0000-000004000000}"/>
    <cellStyle name="Normal 2 3 2 2" xfId="5" xr:uid="{00000000-0005-0000-0000-000005000000}"/>
    <cellStyle name="Normal 2 3 2 2 2" xfId="33" xr:uid="{00000000-0005-0000-0000-000006000000}"/>
    <cellStyle name="Normal 2 3 2 2 3" xfId="19" xr:uid="{00000000-0005-0000-0000-000007000000}"/>
    <cellStyle name="Normal 2 3 2 3" xfId="32" xr:uid="{00000000-0005-0000-0000-000008000000}"/>
    <cellStyle name="Normal 2 3 2 4" xfId="18" xr:uid="{00000000-0005-0000-0000-000009000000}"/>
    <cellStyle name="Normal 2 3 3" xfId="6" xr:uid="{00000000-0005-0000-0000-00000A000000}"/>
    <cellStyle name="Normal 2 3 3 2" xfId="34" xr:uid="{00000000-0005-0000-0000-00000B000000}"/>
    <cellStyle name="Normal 2 3 3 3" xfId="20" xr:uid="{00000000-0005-0000-0000-00000C000000}"/>
    <cellStyle name="Normal 2 3 4" xfId="31" xr:uid="{00000000-0005-0000-0000-00000D000000}"/>
    <cellStyle name="Normal 2 3 5" xfId="17" xr:uid="{00000000-0005-0000-0000-00000E000000}"/>
    <cellStyle name="Normal 2 4" xfId="7" xr:uid="{00000000-0005-0000-0000-00000F000000}"/>
    <cellStyle name="Normal 2 4 2" xfId="8" xr:uid="{00000000-0005-0000-0000-000010000000}"/>
    <cellStyle name="Normal 2 4 2 2" xfId="36" xr:uid="{00000000-0005-0000-0000-000011000000}"/>
    <cellStyle name="Normal 2 4 2 3" xfId="22" xr:uid="{00000000-0005-0000-0000-000012000000}"/>
    <cellStyle name="Normal 2 4 3" xfId="35" xr:uid="{00000000-0005-0000-0000-000013000000}"/>
    <cellStyle name="Normal 2 4 4" xfId="21" xr:uid="{00000000-0005-0000-0000-000014000000}"/>
    <cellStyle name="Normal 2 5" xfId="9" xr:uid="{00000000-0005-0000-0000-000015000000}"/>
    <cellStyle name="Normal 2 5 2" xfId="37" xr:uid="{00000000-0005-0000-0000-000016000000}"/>
    <cellStyle name="Normal 2 5 3" xfId="23" xr:uid="{00000000-0005-0000-0000-000017000000}"/>
    <cellStyle name="Normal 2 6" xfId="30" xr:uid="{00000000-0005-0000-0000-000018000000}"/>
    <cellStyle name="Normal 2 7" xfId="16" xr:uid="{00000000-0005-0000-0000-000019000000}"/>
    <cellStyle name="Normal 3" xfId="10" xr:uid="{00000000-0005-0000-0000-00001A000000}"/>
    <cellStyle name="Normal 3 2" xfId="11" xr:uid="{00000000-0005-0000-0000-00001B000000}"/>
    <cellStyle name="Normal 3 2 2" xfId="12" xr:uid="{00000000-0005-0000-0000-00001C000000}"/>
    <cellStyle name="Normal 3 2 2 2" xfId="40" xr:uid="{00000000-0005-0000-0000-00001D000000}"/>
    <cellStyle name="Normal 3 2 2 3" xfId="26" xr:uid="{00000000-0005-0000-0000-00001E000000}"/>
    <cellStyle name="Normal 3 2 3" xfId="39" xr:uid="{00000000-0005-0000-0000-00001F000000}"/>
    <cellStyle name="Normal 3 2 4" xfId="25" xr:uid="{00000000-0005-0000-0000-000020000000}"/>
    <cellStyle name="Normal 3 3" xfId="13" xr:uid="{00000000-0005-0000-0000-000021000000}"/>
    <cellStyle name="Normal 3 3 2" xfId="41" xr:uid="{00000000-0005-0000-0000-000022000000}"/>
    <cellStyle name="Normal 3 3 3" xfId="27" xr:uid="{00000000-0005-0000-0000-000023000000}"/>
    <cellStyle name="Normal 3 4" xfId="38" xr:uid="{00000000-0005-0000-0000-000024000000}"/>
    <cellStyle name="Normal 3 5" xfId="24" xr:uid="{00000000-0005-0000-0000-000025000000}"/>
    <cellStyle name="Normal 4" xfId="14" xr:uid="{00000000-0005-0000-0000-000026000000}"/>
    <cellStyle name="Normal 4 2" xfId="42" xr:uid="{00000000-0005-0000-0000-000027000000}"/>
    <cellStyle name="Normal 4 3" xfId="28" xr:uid="{00000000-0005-0000-0000-000028000000}"/>
    <cellStyle name="Normal 5" xfId="15" xr:uid="{00000000-0005-0000-0000-000029000000}"/>
    <cellStyle name="Normal 5 2" xfId="43" xr:uid="{00000000-0005-0000-0000-00002A000000}"/>
    <cellStyle name="Normal 5 3" xfId="29" xr:uid="{00000000-0005-0000-0000-00002B000000}"/>
  </cellStyles>
  <dxfs count="0"/>
  <tableStyles count="0" defaultTableStyle="TableStyleMedium2" defaultPivotStyle="PivotStyleLight16"/>
  <colors>
    <mruColors>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eq.nc.gov/water-infrastructure/2025-lgu-indicators/download?attach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Q75"/>
  <sheetViews>
    <sheetView tabSelected="1" zoomScale="90" zoomScaleNormal="90" zoomScaleSheetLayoutView="40" workbookViewId="0">
      <selection activeCell="J8" sqref="J8"/>
    </sheetView>
  </sheetViews>
  <sheetFormatPr defaultColWidth="9" defaultRowHeight="14.25" x14ac:dyDescent="0.2"/>
  <cols>
    <col min="1" max="1" width="9" style="7"/>
    <col min="2" max="2" width="82.625" style="7" customWidth="1"/>
    <col min="3" max="3" width="19.5" style="7" customWidth="1"/>
    <col min="4" max="4" width="10.625" style="65" customWidth="1"/>
    <col min="5" max="5" width="12.625" style="65" customWidth="1"/>
    <col min="6" max="9" width="9" style="7"/>
    <col min="10" max="10" width="9" style="7" customWidth="1"/>
    <col min="11" max="16384" width="9" style="7"/>
  </cols>
  <sheetData>
    <row r="1" spans="1:9" ht="26.25" customHeight="1" thickBot="1" x14ac:dyDescent="0.25">
      <c r="A1" s="3"/>
      <c r="B1" s="4" t="s">
        <v>34</v>
      </c>
      <c r="C1" s="5"/>
      <c r="D1" s="6"/>
      <c r="E1" s="6"/>
    </row>
    <row r="2" spans="1:9" ht="29.25" customHeight="1" thickTop="1" thickBot="1" x14ac:dyDescent="0.25">
      <c r="A2" s="3"/>
      <c r="B2" s="3"/>
      <c r="C2" s="8" t="s">
        <v>36</v>
      </c>
      <c r="D2" s="9"/>
      <c r="E2" s="72">
        <f>$E$75</f>
        <v>5</v>
      </c>
    </row>
    <row r="3" spans="1:9" s="11" customFormat="1" ht="34.5" customHeight="1" thickTop="1" thickBot="1" x14ac:dyDescent="0.3">
      <c r="A3" s="161" t="s">
        <v>135</v>
      </c>
      <c r="B3" s="162"/>
      <c r="C3" s="163"/>
      <c r="D3" s="10"/>
      <c r="E3" s="10"/>
    </row>
    <row r="4" spans="1:9" ht="42" customHeight="1" thickBot="1" x14ac:dyDescent="0.3">
      <c r="A4" s="161" t="s">
        <v>33</v>
      </c>
      <c r="B4" s="164"/>
      <c r="C4" s="165"/>
      <c r="D4" s="159" t="s">
        <v>35</v>
      </c>
      <c r="E4" s="160"/>
      <c r="H4" s="11"/>
      <c r="I4" s="11"/>
    </row>
    <row r="5" spans="1:9" ht="21.75" customHeight="1" thickBot="1" x14ac:dyDescent="0.3">
      <c r="A5" s="12"/>
      <c r="B5" s="13"/>
      <c r="C5" s="12" t="s">
        <v>25</v>
      </c>
      <c r="D5" s="14" t="s">
        <v>29</v>
      </c>
      <c r="E5" s="15" t="s">
        <v>30</v>
      </c>
      <c r="H5" s="11"/>
      <c r="I5" s="11"/>
    </row>
    <row r="6" spans="1:9" ht="35.25" customHeight="1" thickBot="1" x14ac:dyDescent="0.3">
      <c r="A6" s="16"/>
      <c r="B6" s="17" t="s">
        <v>45</v>
      </c>
      <c r="C6" s="18">
        <v>15</v>
      </c>
      <c r="D6" s="19"/>
      <c r="E6" s="20"/>
      <c r="H6" s="11"/>
      <c r="I6" s="11"/>
    </row>
    <row r="7" spans="1:9" ht="34.15" customHeight="1" x14ac:dyDescent="0.25">
      <c r="A7" s="89" t="s">
        <v>0</v>
      </c>
      <c r="B7" s="45" t="s">
        <v>97</v>
      </c>
      <c r="C7" s="24">
        <v>15</v>
      </c>
      <c r="D7" s="25"/>
      <c r="E7" s="26">
        <f>IF(D7 = 1,$C7,0)</f>
        <v>0</v>
      </c>
      <c r="H7" s="11"/>
      <c r="I7" s="11"/>
    </row>
    <row r="8" spans="1:9" ht="27.75" customHeight="1" thickBot="1" x14ac:dyDescent="0.3">
      <c r="A8" s="127" t="s">
        <v>1</v>
      </c>
      <c r="B8" s="128" t="s">
        <v>101</v>
      </c>
      <c r="C8" s="67">
        <v>15</v>
      </c>
      <c r="D8" s="114"/>
      <c r="E8" s="52">
        <f t="shared" ref="E8:E14" si="0">IF(D8 = 1,$C8,0)</f>
        <v>0</v>
      </c>
      <c r="H8" s="11"/>
      <c r="I8" s="11"/>
    </row>
    <row r="9" spans="1:9" ht="26.25" customHeight="1" x14ac:dyDescent="0.2">
      <c r="A9" s="22" t="s">
        <v>2</v>
      </c>
      <c r="B9" s="45" t="s">
        <v>102</v>
      </c>
      <c r="C9" s="24">
        <v>10</v>
      </c>
      <c r="D9" s="25"/>
      <c r="E9" s="26">
        <f t="shared" si="0"/>
        <v>0</v>
      </c>
    </row>
    <row r="10" spans="1:9" ht="50.1" customHeight="1" thickBot="1" x14ac:dyDescent="0.25">
      <c r="A10" s="66" t="s">
        <v>3</v>
      </c>
      <c r="B10" s="125" t="s">
        <v>103</v>
      </c>
      <c r="C10" s="67">
        <v>5</v>
      </c>
      <c r="D10" s="114"/>
      <c r="E10" s="52">
        <f t="shared" si="0"/>
        <v>0</v>
      </c>
    </row>
    <row r="11" spans="1:9" ht="20.100000000000001" customHeight="1" thickBot="1" x14ac:dyDescent="0.25">
      <c r="A11" s="120" t="s">
        <v>71</v>
      </c>
      <c r="B11" s="121" t="s">
        <v>73</v>
      </c>
      <c r="C11" s="122"/>
      <c r="D11" s="123"/>
      <c r="E11" s="124"/>
    </row>
    <row r="12" spans="1:9" ht="27.75" customHeight="1" x14ac:dyDescent="0.2">
      <c r="A12" s="22" t="s">
        <v>40</v>
      </c>
      <c r="B12" s="126" t="s">
        <v>26</v>
      </c>
      <c r="C12" s="32"/>
      <c r="D12" s="33"/>
      <c r="E12" s="34"/>
    </row>
    <row r="13" spans="1:9" ht="35.25" customHeight="1" x14ac:dyDescent="0.2">
      <c r="A13" s="2" t="s">
        <v>41</v>
      </c>
      <c r="B13" s="27" t="s">
        <v>111</v>
      </c>
      <c r="C13" s="28">
        <v>15</v>
      </c>
      <c r="D13" s="35"/>
      <c r="E13" s="36">
        <f t="shared" si="0"/>
        <v>0</v>
      </c>
    </row>
    <row r="14" spans="1:9" ht="30" customHeight="1" thickBot="1" x14ac:dyDescent="0.25">
      <c r="A14" s="66" t="s">
        <v>42</v>
      </c>
      <c r="B14" s="125" t="s">
        <v>27</v>
      </c>
      <c r="C14" s="67">
        <v>10</v>
      </c>
      <c r="D14" s="114"/>
      <c r="E14" s="52">
        <f t="shared" si="0"/>
        <v>0</v>
      </c>
    </row>
    <row r="15" spans="1:9" ht="32.1" customHeight="1" thickBot="1" x14ac:dyDescent="0.25">
      <c r="A15" s="88" t="s">
        <v>107</v>
      </c>
      <c r="B15" s="80" t="s">
        <v>72</v>
      </c>
      <c r="C15" s="81"/>
      <c r="D15" s="82"/>
      <c r="E15" s="83"/>
    </row>
    <row r="16" spans="1:9" ht="32.25" customHeight="1" thickBot="1" x14ac:dyDescent="0.25">
      <c r="A16" s="37"/>
      <c r="B16" s="38" t="s">
        <v>4</v>
      </c>
      <c r="C16" s="39"/>
      <c r="D16" s="40"/>
      <c r="E16" s="41">
        <f>IF(SUM(E7:E14)&gt;$C$6,$C$6,SUM(E7:E14))</f>
        <v>0</v>
      </c>
    </row>
    <row r="17" spans="1:6" ht="40.700000000000003" customHeight="1" thickBot="1" x14ac:dyDescent="0.25">
      <c r="A17" s="42"/>
      <c r="B17" s="43" t="s">
        <v>46</v>
      </c>
      <c r="C17" s="44">
        <v>20</v>
      </c>
      <c r="D17" s="19"/>
      <c r="E17" s="20"/>
    </row>
    <row r="18" spans="1:6" ht="33" customHeight="1" x14ac:dyDescent="0.2">
      <c r="A18" s="22" t="s">
        <v>5</v>
      </c>
      <c r="B18" s="45" t="s">
        <v>74</v>
      </c>
      <c r="C18" s="24">
        <v>15</v>
      </c>
      <c r="D18" s="25"/>
      <c r="E18" s="26">
        <f t="shared" ref="E18:E41" si="1">IF(D18 = 1,$C18,0)</f>
        <v>0</v>
      </c>
    </row>
    <row r="19" spans="1:6" ht="36.6" customHeight="1" thickBot="1" x14ac:dyDescent="0.25">
      <c r="A19" s="66" t="s">
        <v>6</v>
      </c>
      <c r="B19" s="125" t="s">
        <v>104</v>
      </c>
      <c r="C19" s="67">
        <v>5</v>
      </c>
      <c r="D19" s="114"/>
      <c r="E19" s="52">
        <f t="shared" si="1"/>
        <v>0</v>
      </c>
    </row>
    <row r="20" spans="1:6" ht="20.100000000000001" customHeight="1" thickBot="1" x14ac:dyDescent="0.25">
      <c r="A20" s="120" t="s">
        <v>75</v>
      </c>
      <c r="B20" s="121" t="s">
        <v>72</v>
      </c>
      <c r="C20" s="122"/>
      <c r="D20" s="123"/>
      <c r="E20" s="124"/>
    </row>
    <row r="21" spans="1:6" ht="25.35" customHeight="1" thickBot="1" x14ac:dyDescent="0.25">
      <c r="A21" s="1" t="s">
        <v>7</v>
      </c>
      <c r="B21" s="101" t="s">
        <v>31</v>
      </c>
      <c r="C21" s="115">
        <v>3</v>
      </c>
      <c r="D21" s="116"/>
      <c r="E21" s="117">
        <f t="shared" si="1"/>
        <v>0</v>
      </c>
    </row>
    <row r="22" spans="1:6" ht="25.35" customHeight="1" x14ac:dyDescent="0.2">
      <c r="A22" s="22" t="s">
        <v>8</v>
      </c>
      <c r="B22" s="111" t="s">
        <v>37</v>
      </c>
      <c r="C22" s="32"/>
      <c r="D22" s="33"/>
      <c r="E22" s="34"/>
    </row>
    <row r="23" spans="1:6" ht="39.950000000000003" customHeight="1" x14ac:dyDescent="0.25">
      <c r="A23" s="84" t="s">
        <v>43</v>
      </c>
      <c r="B23" s="48" t="s">
        <v>64</v>
      </c>
      <c r="C23" s="85">
        <v>5</v>
      </c>
      <c r="D23" s="86"/>
      <c r="E23" s="87">
        <f t="shared" si="1"/>
        <v>0</v>
      </c>
      <c r="F23" s="49" t="str">
        <f>IF(AND(D23&gt;0,D24&gt;0),"ERROR:  You may Choose Only 2.E.1 OR 2.E.2","")</f>
        <v/>
      </c>
    </row>
    <row r="24" spans="1:6" ht="27" customHeight="1" thickBot="1" x14ac:dyDescent="0.3">
      <c r="A24" s="66" t="s">
        <v>44</v>
      </c>
      <c r="B24" s="113" t="s">
        <v>65</v>
      </c>
      <c r="C24" s="67">
        <v>3</v>
      </c>
      <c r="D24" s="114"/>
      <c r="E24" s="52">
        <f t="shared" si="1"/>
        <v>0</v>
      </c>
      <c r="F24" s="49" t="str">
        <f>IF(AND(D23&gt;0,D24&gt;0),"ERROR:  You may Choose Only 2.E.1 OR 2.E.2","")</f>
        <v/>
      </c>
    </row>
    <row r="25" spans="1:6" ht="26.1" customHeight="1" x14ac:dyDescent="0.2">
      <c r="A25" s="22" t="s">
        <v>21</v>
      </c>
      <c r="B25" s="111" t="s">
        <v>108</v>
      </c>
      <c r="C25" s="32"/>
      <c r="D25" s="33"/>
      <c r="E25" s="34"/>
    </row>
    <row r="26" spans="1:6" ht="31.5" customHeight="1" thickBot="1" x14ac:dyDescent="0.3">
      <c r="A26" s="84" t="s">
        <v>76</v>
      </c>
      <c r="B26" s="48" t="s">
        <v>105</v>
      </c>
      <c r="C26" s="46">
        <v>10</v>
      </c>
      <c r="D26" s="50"/>
      <c r="E26" s="15">
        <f t="shared" si="1"/>
        <v>0</v>
      </c>
      <c r="F26" s="49" t="str">
        <f>IF(AND(D26&gt;0,D27&gt;0),"ERROR:  You may Choose Only 2.F.1 OR 2.F.2","")</f>
        <v/>
      </c>
    </row>
    <row r="27" spans="1:6" ht="31.5" customHeight="1" thickBot="1" x14ac:dyDescent="0.3">
      <c r="A27" s="118" t="s">
        <v>77</v>
      </c>
      <c r="B27" s="119" t="s">
        <v>78</v>
      </c>
      <c r="C27" s="115">
        <v>5</v>
      </c>
      <c r="D27" s="116"/>
      <c r="E27" s="117">
        <f t="shared" si="1"/>
        <v>0</v>
      </c>
      <c r="F27" s="49" t="str">
        <f>IF(AND(D26&gt;0,D27&gt;0),"ERROR:  You may Choose Only 2.F.1 OR 2.F.2","")</f>
        <v/>
      </c>
    </row>
    <row r="28" spans="1:6" ht="27" customHeight="1" thickBot="1" x14ac:dyDescent="0.25">
      <c r="A28" s="1" t="s">
        <v>10</v>
      </c>
      <c r="B28" s="101" t="s">
        <v>9</v>
      </c>
      <c r="C28" s="115">
        <v>5</v>
      </c>
      <c r="D28" s="116"/>
      <c r="E28" s="117">
        <f>IF(D28 = 1,$C28,0)</f>
        <v>0</v>
      </c>
    </row>
    <row r="29" spans="1:6" ht="29.1" customHeight="1" x14ac:dyDescent="0.2">
      <c r="A29" s="22" t="s">
        <v>11</v>
      </c>
      <c r="B29" s="111" t="s">
        <v>112</v>
      </c>
      <c r="C29" s="32"/>
      <c r="D29" s="33"/>
      <c r="E29" s="34"/>
    </row>
    <row r="30" spans="1:6" ht="29.1" customHeight="1" x14ac:dyDescent="0.2">
      <c r="A30" s="84" t="s">
        <v>55</v>
      </c>
      <c r="B30" s="48" t="s">
        <v>115</v>
      </c>
      <c r="C30" s="85">
        <v>15</v>
      </c>
      <c r="D30" s="86"/>
      <c r="E30" s="87">
        <f t="shared" ref="E30:E31" si="2">IF(D30 = 1,$C30,0)</f>
        <v>0</v>
      </c>
    </row>
    <row r="31" spans="1:6" ht="29.1" customHeight="1" x14ac:dyDescent="0.2">
      <c r="A31" s="84" t="s">
        <v>56</v>
      </c>
      <c r="B31" s="112" t="s">
        <v>116</v>
      </c>
      <c r="C31" s="85">
        <v>5</v>
      </c>
      <c r="D31" s="86"/>
      <c r="E31" s="87">
        <f t="shared" si="2"/>
        <v>0</v>
      </c>
    </row>
    <row r="32" spans="1:6" ht="29.1" customHeight="1" x14ac:dyDescent="0.2">
      <c r="A32" s="2" t="s">
        <v>79</v>
      </c>
      <c r="B32" s="79" t="s">
        <v>117</v>
      </c>
      <c r="C32" s="28">
        <v>2</v>
      </c>
      <c r="D32" s="35"/>
      <c r="E32" s="36">
        <f t="shared" ref="E32:E33" si="3">IF(D32 = 1,$C32,0)</f>
        <v>0</v>
      </c>
    </row>
    <row r="33" spans="1:6" ht="29.1" customHeight="1" thickBot="1" x14ac:dyDescent="0.25">
      <c r="A33" s="66" t="s">
        <v>113</v>
      </c>
      <c r="B33" s="113" t="s">
        <v>118</v>
      </c>
      <c r="C33" s="67">
        <v>5</v>
      </c>
      <c r="D33" s="114"/>
      <c r="E33" s="52">
        <f t="shared" si="3"/>
        <v>0</v>
      </c>
    </row>
    <row r="34" spans="1:6" ht="30.6" customHeight="1" x14ac:dyDescent="0.2">
      <c r="A34" s="88" t="s">
        <v>20</v>
      </c>
      <c r="B34" s="74" t="s">
        <v>72</v>
      </c>
      <c r="C34" s="81"/>
      <c r="D34" s="82"/>
      <c r="E34" s="83"/>
    </row>
    <row r="35" spans="1:6" ht="31.7" customHeight="1" thickBot="1" x14ac:dyDescent="0.25">
      <c r="A35" s="77" t="s">
        <v>66</v>
      </c>
      <c r="B35" s="23" t="s">
        <v>28</v>
      </c>
      <c r="C35" s="46">
        <v>10</v>
      </c>
      <c r="D35" s="29"/>
      <c r="E35" s="30">
        <f t="shared" si="1"/>
        <v>0</v>
      </c>
    </row>
    <row r="36" spans="1:6" ht="28.5" customHeight="1" x14ac:dyDescent="0.2">
      <c r="A36" s="77" t="s">
        <v>67</v>
      </c>
      <c r="B36" s="78" t="s">
        <v>109</v>
      </c>
      <c r="C36" s="32"/>
      <c r="D36" s="33"/>
      <c r="E36" s="34"/>
    </row>
    <row r="37" spans="1:6" ht="31.7" customHeight="1" x14ac:dyDescent="0.25">
      <c r="A37" s="2" t="s">
        <v>68</v>
      </c>
      <c r="B37" s="27" t="s">
        <v>69</v>
      </c>
      <c r="C37" s="28">
        <v>5</v>
      </c>
      <c r="D37" s="35"/>
      <c r="E37" s="36">
        <f t="shared" si="1"/>
        <v>0</v>
      </c>
      <c r="F37" s="49" t="str">
        <f>IF(AND(D37&gt;0,D38&gt;0),"ERROR:  You may Choose Only 2.K.1 OR 2.K.2","")</f>
        <v/>
      </c>
    </row>
    <row r="38" spans="1:6" ht="41.1" customHeight="1" thickBot="1" x14ac:dyDescent="0.3">
      <c r="A38" s="2" t="s">
        <v>70</v>
      </c>
      <c r="B38" s="27" t="s">
        <v>24</v>
      </c>
      <c r="C38" s="28">
        <v>3</v>
      </c>
      <c r="D38" s="35"/>
      <c r="E38" s="36">
        <f t="shared" si="1"/>
        <v>0</v>
      </c>
      <c r="F38" s="49" t="str">
        <f>IF(AND(D37&gt;0,D38&gt;0),"ERROR:  You may Choose Only 2.K.1 OR 2.K.2","")</f>
        <v/>
      </c>
    </row>
    <row r="39" spans="1:6" ht="39.950000000000003" customHeight="1" x14ac:dyDescent="0.25">
      <c r="A39" s="73" t="s">
        <v>80</v>
      </c>
      <c r="B39" s="74" t="s">
        <v>72</v>
      </c>
      <c r="C39" s="32"/>
      <c r="D39" s="33"/>
      <c r="E39" s="34"/>
      <c r="F39" s="49"/>
    </row>
    <row r="40" spans="1:6" ht="33" customHeight="1" x14ac:dyDescent="0.25">
      <c r="A40" s="76" t="s">
        <v>50</v>
      </c>
      <c r="B40" s="75" t="s">
        <v>61</v>
      </c>
      <c r="C40" s="28">
        <v>5</v>
      </c>
      <c r="D40" s="35"/>
      <c r="E40" s="36">
        <f>IF(D40=1,$C40,0)</f>
        <v>0</v>
      </c>
      <c r="F40" s="51"/>
    </row>
    <row r="41" spans="1:6" ht="26.85" customHeight="1" thickBot="1" x14ac:dyDescent="0.25">
      <c r="A41" s="110" t="s">
        <v>51</v>
      </c>
      <c r="B41" s="23" t="s">
        <v>22</v>
      </c>
      <c r="C41" s="46">
        <v>7</v>
      </c>
      <c r="D41" s="50"/>
      <c r="E41" s="15">
        <f t="shared" si="1"/>
        <v>0</v>
      </c>
    </row>
    <row r="42" spans="1:6" ht="26.85" customHeight="1" x14ac:dyDescent="0.2">
      <c r="A42" s="22" t="s">
        <v>52</v>
      </c>
      <c r="B42" s="158" t="s">
        <v>129</v>
      </c>
      <c r="C42" s="32"/>
      <c r="D42" s="33"/>
      <c r="E42" s="34"/>
    </row>
    <row r="43" spans="1:6" ht="36.6" customHeight="1" x14ac:dyDescent="0.25">
      <c r="A43" s="2" t="s">
        <v>81</v>
      </c>
      <c r="B43" s="158" t="s">
        <v>131</v>
      </c>
      <c r="C43" s="28">
        <v>8</v>
      </c>
      <c r="D43" s="102"/>
      <c r="E43" s="36">
        <f>IF(D43=1,$C43,0)</f>
        <v>0</v>
      </c>
      <c r="F43" s="49" t="str">
        <f>IF(SUM(D$43:D$51) &gt; 1,"ERROR:  You may Choose Only one of the 2.N lines","")</f>
        <v/>
      </c>
    </row>
    <row r="44" spans="1:6" ht="35.450000000000003" customHeight="1" x14ac:dyDescent="0.25">
      <c r="A44" s="2" t="s">
        <v>82</v>
      </c>
      <c r="B44" s="158" t="s">
        <v>130</v>
      </c>
      <c r="C44" s="99">
        <v>5</v>
      </c>
      <c r="D44" s="102"/>
      <c r="E44" s="156">
        <f>IF(D44=1,$C44,0)</f>
        <v>0</v>
      </c>
      <c r="F44" s="49" t="str">
        <f t="shared" ref="F44:F51" si="4">IF(SUM(D$43:D$51) &gt; 1,"ERROR:  You may Choose Only one of the 2.N lines","")</f>
        <v/>
      </c>
    </row>
    <row r="45" spans="1:6" ht="37.5" customHeight="1" x14ac:dyDescent="0.25">
      <c r="A45" s="106" t="s">
        <v>83</v>
      </c>
      <c r="B45" s="108" t="s">
        <v>125</v>
      </c>
      <c r="C45" s="105">
        <v>3</v>
      </c>
      <c r="D45" s="103"/>
      <c r="E45" s="104"/>
      <c r="F45" s="49"/>
    </row>
    <row r="46" spans="1:6" ht="27.95" customHeight="1" x14ac:dyDescent="0.25">
      <c r="A46" s="106" t="s">
        <v>84</v>
      </c>
      <c r="B46" s="108" t="s">
        <v>126</v>
      </c>
      <c r="C46" s="105">
        <v>4</v>
      </c>
      <c r="D46" s="103"/>
      <c r="E46" s="104"/>
      <c r="F46" s="49"/>
    </row>
    <row r="47" spans="1:6" ht="26.45" customHeight="1" x14ac:dyDescent="0.25">
      <c r="A47" s="106" t="s">
        <v>85</v>
      </c>
      <c r="B47" s="108" t="s">
        <v>127</v>
      </c>
      <c r="C47" s="105">
        <v>4</v>
      </c>
      <c r="D47" s="103"/>
      <c r="E47" s="104"/>
      <c r="F47" s="49"/>
    </row>
    <row r="48" spans="1:6" ht="27.95" customHeight="1" x14ac:dyDescent="0.25">
      <c r="A48" s="106" t="s">
        <v>86</v>
      </c>
      <c r="B48" s="108" t="s">
        <v>128</v>
      </c>
      <c r="C48" s="105">
        <v>4</v>
      </c>
      <c r="D48" s="103"/>
      <c r="E48" s="104"/>
      <c r="F48" s="49"/>
    </row>
    <row r="49" spans="1:9" ht="42" customHeight="1" thickBot="1" x14ac:dyDescent="0.3">
      <c r="A49" s="107" t="s">
        <v>87</v>
      </c>
      <c r="B49" s="109" t="s">
        <v>88</v>
      </c>
      <c r="C49" s="105">
        <v>3</v>
      </c>
      <c r="D49" s="103"/>
      <c r="E49" s="104"/>
      <c r="F49" s="49"/>
    </row>
    <row r="50" spans="1:9" ht="32.1" customHeight="1" thickBot="1" x14ac:dyDescent="0.3">
      <c r="A50" s="47" t="s">
        <v>98</v>
      </c>
      <c r="B50" s="31" t="s">
        <v>72</v>
      </c>
      <c r="C50" s="32"/>
      <c r="D50" s="33"/>
      <c r="E50" s="34"/>
      <c r="F50" s="49"/>
    </row>
    <row r="51" spans="1:9" ht="42" customHeight="1" thickBot="1" x14ac:dyDescent="0.3">
      <c r="A51" s="1" t="s">
        <v>53</v>
      </c>
      <c r="B51" s="21" t="s">
        <v>57</v>
      </c>
      <c r="C51" s="67">
        <v>5</v>
      </c>
      <c r="D51" s="68"/>
      <c r="E51" s="52">
        <f t="shared" ref="E51" si="5">IF(D51=1,$C51,0)</f>
        <v>0</v>
      </c>
      <c r="F51" s="49" t="str">
        <f t="shared" si="4"/>
        <v/>
      </c>
    </row>
    <row r="52" spans="1:9" ht="42" customHeight="1" thickBot="1" x14ac:dyDescent="0.3">
      <c r="A52" s="129" t="s">
        <v>124</v>
      </c>
      <c r="B52" s="157" t="s">
        <v>132</v>
      </c>
      <c r="C52" s="130">
        <v>3</v>
      </c>
      <c r="D52" s="131"/>
      <c r="E52" s="132">
        <f>IF(D52=1,$C52,0)</f>
        <v>0</v>
      </c>
      <c r="F52" s="49"/>
    </row>
    <row r="53" spans="1:9" ht="30.75" customHeight="1" thickBot="1" x14ac:dyDescent="0.25">
      <c r="A53" s="53"/>
      <c r="B53" s="38" t="s">
        <v>12</v>
      </c>
      <c r="C53" s="39"/>
      <c r="D53" s="40"/>
      <c r="E53" s="41">
        <f>IF(SUM(E18:E52)&gt;$C$17,$C$17,SUM(E18:E52))</f>
        <v>0</v>
      </c>
    </row>
    <row r="54" spans="1:9" ht="35.25" customHeight="1" thickBot="1" x14ac:dyDescent="0.25">
      <c r="A54" s="54"/>
      <c r="B54" s="55" t="s">
        <v>47</v>
      </c>
      <c r="C54" s="44">
        <v>15</v>
      </c>
      <c r="D54" s="19"/>
      <c r="E54" s="20"/>
    </row>
    <row r="55" spans="1:9" ht="33" customHeight="1" x14ac:dyDescent="0.2">
      <c r="A55" s="22" t="s">
        <v>32</v>
      </c>
      <c r="B55" s="90" t="s">
        <v>110</v>
      </c>
      <c r="C55" s="91"/>
      <c r="D55" s="92"/>
      <c r="E55" s="93"/>
      <c r="G55" s="56"/>
      <c r="H55" s="56"/>
      <c r="I55" s="56"/>
    </row>
    <row r="56" spans="1:9" ht="33" customHeight="1" x14ac:dyDescent="0.2">
      <c r="A56" s="2" t="s">
        <v>62</v>
      </c>
      <c r="B56" s="94" t="s">
        <v>99</v>
      </c>
      <c r="C56" s="28">
        <v>10</v>
      </c>
      <c r="D56" s="35"/>
      <c r="E56" s="36">
        <f>IF(D56=1,$C56,0)</f>
        <v>0</v>
      </c>
      <c r="G56" s="56"/>
      <c r="H56" s="56"/>
      <c r="I56" s="56"/>
    </row>
    <row r="57" spans="1:9" ht="33.75" customHeight="1" thickBot="1" x14ac:dyDescent="0.25">
      <c r="A57" s="66" t="s">
        <v>63</v>
      </c>
      <c r="B57" s="133" t="s">
        <v>100</v>
      </c>
      <c r="C57" s="67">
        <v>3</v>
      </c>
      <c r="D57" s="114"/>
      <c r="E57" s="52">
        <f>IF(D57=1,$C57,0)</f>
        <v>0</v>
      </c>
      <c r="G57" s="56"/>
      <c r="H57" s="56"/>
      <c r="I57" s="56"/>
    </row>
    <row r="58" spans="1:9" ht="33.75" customHeight="1" thickBot="1" x14ac:dyDescent="0.25">
      <c r="A58" s="1" t="s">
        <v>13</v>
      </c>
      <c r="B58" s="134" t="s">
        <v>106</v>
      </c>
      <c r="C58" s="115">
        <v>5</v>
      </c>
      <c r="D58" s="116"/>
      <c r="E58" s="117">
        <f>IF(D58=1,$C58,0)</f>
        <v>0</v>
      </c>
    </row>
    <row r="59" spans="1:9" ht="39" customHeight="1" thickBot="1" x14ac:dyDescent="0.25">
      <c r="A59" s="1" t="s">
        <v>14</v>
      </c>
      <c r="B59" s="134" t="s">
        <v>23</v>
      </c>
      <c r="C59" s="115">
        <v>5</v>
      </c>
      <c r="D59" s="116"/>
      <c r="E59" s="117">
        <f>IF(D59 = 1,$C59,0)</f>
        <v>0</v>
      </c>
    </row>
    <row r="60" spans="1:9" ht="27" customHeight="1" thickBot="1" x14ac:dyDescent="0.25">
      <c r="A60" s="1" t="s">
        <v>15</v>
      </c>
      <c r="B60" s="134" t="s">
        <v>17</v>
      </c>
      <c r="C60" s="115">
        <v>5</v>
      </c>
      <c r="D60" s="116"/>
      <c r="E60" s="117">
        <f>IF(D60 = 1,$C60,0)</f>
        <v>0</v>
      </c>
    </row>
    <row r="61" spans="1:9" ht="27" customHeight="1" thickBot="1" x14ac:dyDescent="0.25">
      <c r="A61" s="135" t="s">
        <v>16</v>
      </c>
      <c r="B61" s="136" t="s">
        <v>72</v>
      </c>
      <c r="C61" s="137"/>
      <c r="D61" s="138"/>
      <c r="E61" s="139"/>
    </row>
    <row r="62" spans="1:9" ht="36.75" customHeight="1" thickBot="1" x14ac:dyDescent="0.25">
      <c r="A62" s="129" t="s">
        <v>123</v>
      </c>
      <c r="B62" s="140" t="s">
        <v>133</v>
      </c>
      <c r="C62" s="130">
        <v>5</v>
      </c>
      <c r="D62" s="141"/>
      <c r="E62" s="132">
        <f>IF(D62=1,$C62,0)</f>
        <v>0</v>
      </c>
    </row>
    <row r="63" spans="1:9" ht="39" customHeight="1" thickBot="1" x14ac:dyDescent="0.25">
      <c r="A63" s="37"/>
      <c r="B63" s="38" t="s">
        <v>18</v>
      </c>
      <c r="C63" s="57"/>
      <c r="D63" s="40"/>
      <c r="E63" s="41">
        <f>IF(SUM(E55:E62)&gt;$C$54,$C$54,SUM(E55:E62))</f>
        <v>0</v>
      </c>
    </row>
    <row r="64" spans="1:9" ht="35.25" customHeight="1" thickBot="1" x14ac:dyDescent="0.25">
      <c r="A64" s="54"/>
      <c r="B64" s="58" t="s">
        <v>48</v>
      </c>
      <c r="C64" s="44">
        <v>50</v>
      </c>
      <c r="D64" s="19"/>
      <c r="E64" s="20"/>
    </row>
    <row r="65" spans="1:17" ht="20.100000000000001" customHeight="1" thickBot="1" x14ac:dyDescent="0.25">
      <c r="A65" s="142" t="s">
        <v>38</v>
      </c>
      <c r="B65" s="31" t="s">
        <v>73</v>
      </c>
      <c r="C65" s="143"/>
      <c r="D65" s="144"/>
      <c r="E65" s="145"/>
    </row>
    <row r="66" spans="1:17" ht="22.5" customHeight="1" x14ac:dyDescent="0.2">
      <c r="A66" s="22" t="s">
        <v>39</v>
      </c>
      <c r="B66" s="111" t="s">
        <v>93</v>
      </c>
      <c r="C66" s="32"/>
      <c r="D66" s="33"/>
      <c r="E66" s="34"/>
    </row>
    <row r="67" spans="1:17" ht="22.5" customHeight="1" x14ac:dyDescent="0.25">
      <c r="A67" s="84" t="s">
        <v>89</v>
      </c>
      <c r="B67" s="96" t="s">
        <v>122</v>
      </c>
      <c r="C67" s="85">
        <v>4</v>
      </c>
      <c r="D67" s="95"/>
      <c r="E67" s="87">
        <f>IF(D67 = 1,$C67,0)</f>
        <v>0</v>
      </c>
      <c r="F67" s="49" t="str">
        <f>IF(SUM(D$67:D$70) &gt; 1,"ERROR:  You may Choose Only one of the 4.B lines","")</f>
        <v/>
      </c>
    </row>
    <row r="68" spans="1:17" ht="22.5" customHeight="1" x14ac:dyDescent="0.25">
      <c r="A68" s="2" t="s">
        <v>90</v>
      </c>
      <c r="B68" s="97" t="s">
        <v>121</v>
      </c>
      <c r="C68" s="28">
        <v>6</v>
      </c>
      <c r="D68" s="69"/>
      <c r="E68" s="36">
        <f t="shared" ref="E68:E70" si="6">IF(D68 = 1,$C68,0)</f>
        <v>0</v>
      </c>
      <c r="F68" s="49" t="str">
        <f t="shared" ref="F68:F70" si="7">IF(SUM(D$67:D$70) &gt; 1,"ERROR:  You may Choose Only one of the 4.B lines","")</f>
        <v/>
      </c>
    </row>
    <row r="69" spans="1:17" ht="22.5" customHeight="1" x14ac:dyDescent="0.25">
      <c r="A69" s="2" t="s">
        <v>91</v>
      </c>
      <c r="B69" s="97" t="s">
        <v>120</v>
      </c>
      <c r="C69" s="28">
        <v>8</v>
      </c>
      <c r="D69" s="69"/>
      <c r="E69" s="36">
        <f t="shared" si="6"/>
        <v>0</v>
      </c>
      <c r="F69" s="49" t="str">
        <f t="shared" si="7"/>
        <v/>
      </c>
    </row>
    <row r="70" spans="1:17" ht="22.5" customHeight="1" thickBot="1" x14ac:dyDescent="0.3">
      <c r="A70" s="66" t="s">
        <v>92</v>
      </c>
      <c r="B70" s="146" t="s">
        <v>119</v>
      </c>
      <c r="C70" s="67">
        <v>10</v>
      </c>
      <c r="D70" s="147"/>
      <c r="E70" s="52">
        <f t="shared" si="6"/>
        <v>0</v>
      </c>
      <c r="F70" s="49" t="str">
        <f t="shared" si="7"/>
        <v/>
      </c>
    </row>
    <row r="71" spans="1:17" ht="20.100000000000001" customHeight="1" thickBot="1" x14ac:dyDescent="0.25">
      <c r="A71" s="120" t="s">
        <v>94</v>
      </c>
      <c r="B71" s="121" t="s">
        <v>73</v>
      </c>
      <c r="C71" s="122"/>
      <c r="D71" s="123"/>
      <c r="E71" s="124"/>
    </row>
    <row r="72" spans="1:17" ht="35.25" customHeight="1" thickBot="1" x14ac:dyDescent="0.3">
      <c r="A72" s="1" t="s">
        <v>54</v>
      </c>
      <c r="B72" s="148" t="s">
        <v>59</v>
      </c>
      <c r="C72" s="149" t="s">
        <v>58</v>
      </c>
      <c r="D72" s="150"/>
      <c r="E72" s="151">
        <f xml:space="preserve">  IF(D72&lt;I72,0, IF(  ROUND( (13.2/(50 -I72)) * (D72 - I72),2)  &gt; 15, 15, ROUND( (13.2/(50 - I72)) * (D72 - I72),2))   )</f>
        <v>0</v>
      </c>
      <c r="F72" s="51" t="s">
        <v>114</v>
      </c>
      <c r="G72" s="51"/>
      <c r="H72" s="51"/>
      <c r="I72" s="98">
        <v>13.2</v>
      </c>
      <c r="J72" s="166" t="s">
        <v>134</v>
      </c>
      <c r="K72" s="167"/>
      <c r="L72" s="167"/>
      <c r="M72" s="167"/>
      <c r="N72" s="167"/>
      <c r="O72" s="167"/>
      <c r="P72" s="167"/>
      <c r="Q72" s="167"/>
    </row>
    <row r="73" spans="1:17" ht="35.1" customHeight="1" thickBot="1" x14ac:dyDescent="0.25">
      <c r="A73" s="100" t="s">
        <v>95</v>
      </c>
      <c r="B73" s="152" t="s">
        <v>60</v>
      </c>
      <c r="C73" s="153" t="s">
        <v>96</v>
      </c>
      <c r="D73" s="154">
        <v>51</v>
      </c>
      <c r="E73" s="155">
        <f xml:space="preserve"> IF( OR(D73 &lt; 51,D73&gt;100), "Error", IF( ROUND((20/49)*D73 - (20/49)*(51) + 5,2) &gt; 25, 25, ROUND((20/49)*D73 - (20/49)*(51) + 5,2) ) )</f>
        <v>5</v>
      </c>
    </row>
    <row r="74" spans="1:17" ht="31.35" customHeight="1" thickBot="1" x14ac:dyDescent="0.25">
      <c r="A74" s="53"/>
      <c r="B74" s="59" t="s">
        <v>19</v>
      </c>
      <c r="C74" s="60"/>
      <c r="D74" s="40"/>
      <c r="E74" s="70">
        <f>IF(SUM(E67:E73)&gt;$C$64,$C$64,SUM(E67:E73))</f>
        <v>5</v>
      </c>
    </row>
    <row r="75" spans="1:17" ht="31.35" customHeight="1" thickBot="1" x14ac:dyDescent="0.25">
      <c r="A75" s="61"/>
      <c r="B75" s="62" t="s">
        <v>49</v>
      </c>
      <c r="C75" s="63"/>
      <c r="D75" s="64"/>
      <c r="E75" s="71">
        <f>SUM(E16+E53+E63+E74)</f>
        <v>5</v>
      </c>
    </row>
  </sheetData>
  <sheetProtection algorithmName="SHA-512" hashValue="EpgwL4tfYNfciIcDMdStp6iDkTEA4Fiy+PxoCbff1HXgfwTQ8+8L8KMYJ69TPFsw9/fSNRxDA5gLS247Wbz8+w==" saltValue="BYz1NaESqFWMo8ALT+9JPA==" spinCount="100000" sheet="1" objects="1" scenarios="1"/>
  <mergeCells count="4">
    <mergeCell ref="D4:E4"/>
    <mergeCell ref="A3:C3"/>
    <mergeCell ref="A4:C4"/>
    <mergeCell ref="J72:Q72"/>
  </mergeCells>
  <phoneticPr fontId="4" type="noConversion"/>
  <dataValidations count="1">
    <dataValidation allowBlank="1" showInputMessage="1" showErrorMessage="1" prompt="LMI must be 51 or greater." sqref="D73" xr:uid="{00000000-0002-0000-0000-000000000000}"/>
  </dataValidations>
  <hyperlinks>
    <hyperlink ref="J72" r:id="rId1" xr:uid="{CBCCC142-1FBB-4E4E-94F6-541FA3153215}"/>
  </hyperlinks>
  <printOptions horizontalCentered="1"/>
  <pageMargins left="0.25" right="0.25" top="0.25" bottom="0.5" header="0.3" footer="0.3"/>
  <pageSetup paperSize="423" scale="75" fitToHeight="0" orientation="portrait" r:id="rId2"/>
  <headerFooter>
    <oddFooter>&amp;L&amp;F</oddFooter>
  </headerFooter>
  <rowBreaks count="1" manualBreakCount="1">
    <brk id="53" max="16383" man="1"/>
  </rowBreaks>
  <ignoredErrors>
    <ignoredError sqref="E4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CDBG FY25 Scorecard</vt:lpstr>
      <vt:lpstr>'CDBG FY25 Scorecard'!Print_Area</vt:lpstr>
      <vt:lpstr>'CDBG FY25 Scorecard'!Print_Titles</vt:lpstr>
    </vt:vector>
  </TitlesOfParts>
  <Company>NCDENR 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 H Colson</dc:creator>
  <cp:lastModifiedBy>Bacon, Emily</cp:lastModifiedBy>
  <cp:lastPrinted>2015-05-28T14:37:27Z</cp:lastPrinted>
  <dcterms:created xsi:type="dcterms:W3CDTF">2015-03-10T12:58:51Z</dcterms:created>
  <dcterms:modified xsi:type="dcterms:W3CDTF">2025-08-11T17:17:49Z</dcterms:modified>
</cp:coreProperties>
</file>