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S:\Data\CDBG-I\CDBG-I Program Information\2.PRS and Overall Program Changes\2025\"/>
    </mc:Choice>
  </mc:AlternateContent>
  <xr:revisionPtr revIDLastSave="0" documentId="13_ncr:1_{EB113E2F-298E-482F-A109-4CB8ACC524D8}" xr6:coauthVersionLast="47" xr6:coauthVersionMax="47" xr10:uidLastSave="{00000000-0000-0000-0000-000000000000}"/>
  <bookViews>
    <workbookView xWindow="28680" yWindow="-45" windowWidth="29040" windowHeight="15720" xr2:uid="{00000000-000D-0000-FFFF-FFFF00000000}"/>
  </bookViews>
  <sheets>
    <sheet name="CDBG FY25 Scorecard" sheetId="8" r:id="rId1"/>
  </sheets>
  <definedNames>
    <definedName name="_xlnm.Print_Area" localSheetId="0">'CDBG FY25 Scorecard'!$A$1:$E$75</definedName>
    <definedName name="_xlnm.Print_Titles" localSheetId="0">'CDBG FY25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2" i="8" l="1"/>
  <c r="E62" i="8"/>
  <c r="E52" i="8"/>
  <c r="E7" i="8"/>
  <c r="E44" i="8"/>
  <c r="F43" i="8"/>
  <c r="E31" i="8" l="1"/>
  <c r="E69" i="8" l="1"/>
  <c r="F68" i="8"/>
  <c r="F69" i="8"/>
  <c r="F70" i="8"/>
  <c r="F67" i="8"/>
  <c r="E73" i="8"/>
  <c r="E68" i="8"/>
  <c r="E70" i="8"/>
  <c r="E67" i="8"/>
  <c r="F44" i="8"/>
  <c r="F51" i="8"/>
  <c r="E51" i="8"/>
  <c r="E43" i="8"/>
  <c r="F27" i="8"/>
  <c r="F26" i="8"/>
  <c r="F38" i="8"/>
  <c r="F37" i="8"/>
  <c r="E33" i="8"/>
  <c r="E27" i="8"/>
  <c r="E26" i="8"/>
  <c r="E74" i="8" l="1"/>
  <c r="E40" i="8"/>
  <c r="E58" i="8"/>
  <c r="E57" i="8"/>
  <c r="E56" i="8"/>
  <c r="E28" i="8" l="1"/>
  <c r="E30" i="8"/>
  <c r="E32" i="8"/>
  <c r="F24" i="8" l="1"/>
  <c r="F23" i="8"/>
  <c r="E8" i="8" l="1"/>
  <c r="E9" i="8" l="1"/>
  <c r="E10" i="8"/>
  <c r="E13" i="8"/>
  <c r="E14" i="8"/>
  <c r="E18" i="8"/>
  <c r="E19" i="8"/>
  <c r="E21" i="8"/>
  <c r="E23" i="8"/>
  <c r="E24" i="8"/>
  <c r="E35" i="8"/>
  <c r="E37" i="8"/>
  <c r="E38" i="8"/>
  <c r="E41" i="8"/>
  <c r="E59" i="8"/>
  <c r="E60" i="8"/>
  <c r="E63" i="8" l="1"/>
  <c r="E53" i="8"/>
  <c r="E16" i="8"/>
  <c r="E75" i="8" l="1"/>
  <c r="E2" i="8" s="1"/>
</calcChain>
</file>

<file path=xl/sharedStrings.xml><?xml version="1.0" encoding="utf-8"?>
<sst xmlns="http://schemas.openxmlformats.org/spreadsheetml/2006/main" count="143" uniqueCount="136">
  <si>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</si>
  <si>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</si>
  <si>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</si>
  <si>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</si>
  <si>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</si>
  <si>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</si>
  <si>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</si>
  <si>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</si>
  <si>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</si>
  <si>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</si>
  <si>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</si>
  <si>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</si>
  <si>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</si>
  <si>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</si>
  <si>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</si>
  <si>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</si>
  <si>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</si>
  <si>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</si>
  <si>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</si>
  <si>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</si>
  <si>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</si>
  <si>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</si>
  <si>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</si>
  <si>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</si>
  <si>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</si>
  <si>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</si>
  <si>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</si>
  <si>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</si>
  <si>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</si>
  <si>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</si>
  <si>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</si>
  <si>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</si>
  <si>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</si>
  <si>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</si>
  <si>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</si>
  <si>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</si>
  <si>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</si>
  <si>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</si>
  <si>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</si>
  <si>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</si>
  <si>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</si>
  <si>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</si>
  <si>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</si>
  <si>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</si>
  <si>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</si>
  <si>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</si>
  <si>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</si>
  <si>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</si>
  <si>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</si>
  <si>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</si>
  <si>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</si>
  <si>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</si>
  <si>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</si>
  <si>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</si>
  <si>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</si>
  <si>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</si>
  <si>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</si>
  <si>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</si>
  <si>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</si>
  <si>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</si>
  <si>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</si>
  <si>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</si>
  <si>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</si>
  <si>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</si>
  <si>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</si>
  <si>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</si>
  <si>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</si>
  <si>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</si>
  <si>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</si>
  <si>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</si>
  <si>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</si>
  <si>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</si>
  <si>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</si>
  <si>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</si>
  <si>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</si>
  <si>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</si>
  <si>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</si>
  <si>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</si>
  <si>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</si>
  <si>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</si>
  <si>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</si>
  <si>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</si>
  <si>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</si>
  <si>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</si>
  <si>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</si>
  <si>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</si>
  <si>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</si>
  <si>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</si>
  <si>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</si>
  <si>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</si>
  <si>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</si>
  <si>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</si>
  <si>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</si>
  <si>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</si>
  <si>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</si>
  <si>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</si>
  <si>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</si>
  <si>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</si>
  <si>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</si>
  <si>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</si>
  <si>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</si>
  <si>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</si>
  <si>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</si>
  <si>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</si>
  <si>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</si>
  <si>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</si>
  <si>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</si>
  <si>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</si>
  <si>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</si>
  <si>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</si>
  <si>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Capital Improvements Planning:</t>
  </si>
  <si>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</si>
  <si>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</si>
  <si>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</si>
  <si>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</si>
  <si>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</si>
  <si>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</si>
  <si>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</si>
  <si>
    <r>
      <t>Project addresses PFAS exceeding proposed</t>
    </r>
    <r>
      <rPr>
        <sz val="11"/>
        <color rgb="FFFF0000"/>
        <rFont val="Calibri"/>
        <family val="2"/>
      </rPr>
      <t xml:space="preserve"> or promulgated</t>
    </r>
    <r>
      <rPr>
        <sz val="11"/>
        <rFont val="Calibri"/>
        <family val="2"/>
      </rPr>
      <t xml:space="preserve"> MCL or Hazard Index.</t>
    </r>
  </si>
  <si>
    <r>
      <t xml:space="preserve">Greater than </t>
    </r>
    <r>
      <rPr>
        <sz val="12"/>
        <color rgb="FFFF0000"/>
        <rFont val="Calibri"/>
        <family val="2"/>
      </rPr>
      <t>the 95th Percentile</t>
    </r>
  </si>
  <si>
    <r>
      <t xml:space="preserve">Greater than </t>
    </r>
    <r>
      <rPr>
        <sz val="12"/>
        <color rgb="FFFF0000"/>
        <rFont val="Calibri"/>
        <family val="2"/>
      </rPr>
      <t>the 85th Percentile</t>
    </r>
    <r>
      <rPr>
        <sz val="12"/>
        <rFont val="Calibri"/>
        <family val="2"/>
      </rPr>
      <t xml:space="preserve"> </t>
    </r>
    <r>
      <rPr>
        <b/>
        <sz val="12"/>
        <rFont val="Calibri"/>
        <family val="2"/>
      </rPr>
      <t>OR</t>
    </r>
  </si>
  <si>
    <r>
      <t xml:space="preserve">Greater than </t>
    </r>
    <r>
      <rPr>
        <sz val="12"/>
        <color rgb="FFFF0000"/>
        <rFont val="Calibri"/>
        <family val="2"/>
      </rPr>
      <t xml:space="preserve">the 70th Percentile </t>
    </r>
    <r>
      <rPr>
        <b/>
        <sz val="12"/>
        <rFont val="Calibri"/>
        <family val="2"/>
      </rPr>
      <t>OR</t>
    </r>
  </si>
  <si>
    <r>
      <t xml:space="preserve">Greater than </t>
    </r>
    <r>
      <rPr>
        <sz val="12"/>
        <color rgb="FFFF0000"/>
        <rFont val="Calibri"/>
        <family val="2"/>
      </rPr>
      <t xml:space="preserve">the 50th Percentile </t>
    </r>
    <r>
      <rPr>
        <b/>
        <sz val="12"/>
        <rFont val="Calibri"/>
        <family val="2"/>
      </rPr>
      <t>OR</t>
    </r>
  </si>
  <si>
    <t>3.F</t>
  </si>
  <si>
    <t>2.T</t>
  </si>
  <si>
    <r>
      <t xml:space="preserve">Project relocates infrastructure from between the 100-year and 500-year floodplains to outside a 500-year floodplain, </t>
    </r>
    <r>
      <rPr>
        <b/>
        <strike/>
        <sz val="12"/>
        <rFont val="Cambria"/>
        <family val="1"/>
      </rPr>
      <t>OR</t>
    </r>
  </si>
  <si>
    <r>
      <t xml:space="preserve">Project fortifies or elevates infrastructure within floodplain, </t>
    </r>
    <r>
      <rPr>
        <b/>
        <strike/>
        <sz val="12"/>
        <rFont val="Cambria"/>
        <family val="1"/>
      </rPr>
      <t>OR</t>
    </r>
  </si>
  <si>
    <r>
      <t xml:space="preserve">Project improves ability to assure continued operation during flood events, </t>
    </r>
    <r>
      <rPr>
        <b/>
        <strike/>
        <sz val="12"/>
        <rFont val="Cambria"/>
        <family val="1"/>
      </rPr>
      <t>OR</t>
    </r>
  </si>
  <si>
    <r>
      <t xml:space="preserve">Project downsizes infrastructure related to buyouts, </t>
    </r>
    <r>
      <rPr>
        <b/>
        <strike/>
        <sz val="12"/>
        <rFont val="Cambria"/>
        <family val="1"/>
      </rPr>
      <t>OR</t>
    </r>
  </si>
  <si>
    <t>Project moves infrastructure from the floodplain or fortifies infrastructure within the floodplain</t>
  </si>
  <si>
    <t>Project relocates and/or improves infrastructure to assure continued operation during a 100-year flood event. </t>
  </si>
  <si>
    <r>
      <t>Project relocates and/or improves infrastructure to assure continued operation during a 500-year flood event.</t>
    </r>
    <r>
      <rPr>
        <b/>
        <sz val="11"/>
        <color rgb="FFFF0000"/>
        <rFont val="Calibri"/>
        <family val="2"/>
      </rPr>
      <t xml:space="preserve"> OR</t>
    </r>
  </si>
  <si>
    <t>Project provides redundancy/resiliency for critical treatment and/or transmission/distribution system functions including cybersecurity and/or backup electrical power source </t>
  </si>
  <si>
    <t xml:space="preserve">Applicant has completed a local floodplain resiliency action plan with the proposed project included in the plan </t>
  </si>
  <si>
    <t>https://www.deq.nc.gov/water-infrastructure/2025-lgu-indicators/download?attachment</t>
  </si>
  <si>
    <t xml:space="preserve">Applicant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</si>
</sst>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
      <strike/>
      <sz val="12"/>
      <name val="Cambria"/>
      <family val="1"/>
    </font>
    <font>
      <b/>
      <strike/>
      <sz val="12"/>
      <name val="Cambria"/>
      <family val="1"/>
    </font>
    <font>
      <b/>
      <sz val="11"/>
      <color rgb="FFFF0000"/>
      <name val="Calibri"/>
      <family val="2"/>
    </font>
    <font>
      <b/>
      <sz val="12"/>
      <color rgb="FFFF0000"/>
      <name val="Calibri"/>
      <family val="2"/>
    </font>
    <font>
      <b/>
      <sz val="12"/>
      <color rgb="FFFF0000"/>
      <name val="Arial"/>
      <family val="2"/>
    </font>
    <font>
      <u/>
      <sz val="11"/>
      <color theme="10"/>
      <name val="Arial"/>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4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style="thin">
        <color indexed="64"/>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rgb="FF000000"/>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s>
  <cellStyleXfs count="45">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pplyNumberFormat="0" applyFill="0" applyBorder="0" applyAlignment="0" applyProtection="0"/>
  </cellStyleXfs>
  <cellXfs count="168">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7" fillId="8" borderId="8" xfId="0" applyFont="1" applyFill="1" applyBorder="1" applyAlignment="1">
      <alignment horizontal="right" vertical="center" wrapText="1"/>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0" xfId="0" applyFont="1" applyBorder="1" applyAlignment="1">
      <alignment horizontal="center" vertical="center"/>
    </xf>
    <xf numFmtId="0" fontId="6" fillId="8" borderId="10" xfId="0" applyFont="1" applyFill="1" applyBorder="1" applyAlignment="1">
      <alignment horizontal="center" vertical="center" wrapText="1"/>
    </xf>
    <xf numFmtId="0" fontId="6" fillId="0" borderId="22" xfId="0" applyFont="1" applyBorder="1" applyAlignment="1">
      <alignment horizontal="center" vertical="center" wrapTex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7" fillId="0" borderId="24" xfId="0" applyFont="1" applyBorder="1" applyAlignment="1" applyProtection="1">
      <alignment horizontal="center" vertical="center" wrapText="1"/>
      <protection locked="0"/>
    </xf>
    <xf numFmtId="0" fontId="7" fillId="0" borderId="31" xfId="0" applyFont="1" applyBorder="1" applyAlignment="1">
      <alignment horizontal="left" vertical="center" wrapText="1" indent="2"/>
    </xf>
    <xf numFmtId="0" fontId="7" fillId="0" borderId="29" xfId="0" applyFont="1" applyBorder="1" applyAlignment="1">
      <alignment horizontal="left" vertical="center" wrapText="1" indent="2"/>
    </xf>
    <xf numFmtId="0" fontId="12" fillId="6" borderId="0" xfId="0" applyFont="1" applyFill="1" applyProtection="1">
      <protection locked="0"/>
    </xf>
    <xf numFmtId="0" fontId="19" fillId="0" borderId="8"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5" xfId="0" applyFont="1" applyBorder="1" applyAlignment="1" applyProtection="1">
      <alignment horizontal="center" vertical="center" wrapText="1"/>
      <protection locked="0"/>
    </xf>
    <xf numFmtId="0" fontId="22" fillId="3" borderId="25" xfId="0" applyFont="1" applyFill="1" applyBorder="1" applyAlignment="1" applyProtection="1">
      <alignment horizontal="center" vertical="center" wrapText="1"/>
      <protection locked="0"/>
    </xf>
    <xf numFmtId="0" fontId="22" fillId="3" borderId="13" xfId="0" applyFont="1" applyFill="1" applyBorder="1" applyAlignment="1">
      <alignment horizontal="center" vertical="center"/>
    </xf>
    <xf numFmtId="0" fontId="21" fillId="3" borderId="8" xfId="0" applyFont="1" applyFill="1" applyBorder="1" applyAlignment="1">
      <alignment horizontal="center" vertical="center" wrapText="1"/>
    </xf>
    <xf numFmtId="0" fontId="21" fillId="9" borderId="8" xfId="0" applyFont="1" applyFill="1" applyBorder="1" applyAlignment="1">
      <alignment horizontal="right" vertical="center" wrapText="1"/>
    </xf>
    <xf numFmtId="0" fontId="21" fillId="9" borderId="9" xfId="0" applyFont="1" applyFill="1" applyBorder="1" applyAlignment="1">
      <alignment horizontal="right" vertical="center" wrapText="1"/>
    </xf>
    <xf numFmtId="0" fontId="21" fillId="9" borderId="32" xfId="0" applyFont="1" applyFill="1" applyBorder="1" applyAlignment="1">
      <alignment horizontal="left" vertical="center" wrapText="1" indent="2"/>
    </xf>
    <xf numFmtId="0" fontId="21" fillId="9" borderId="33" xfId="0" applyFont="1" applyFill="1" applyBorder="1" applyAlignment="1">
      <alignment horizontal="left" vertical="center" wrapText="1" indent="2"/>
    </xf>
    <xf numFmtId="0" fontId="6" fillId="0" borderId="34" xfId="0" applyFont="1" applyBorder="1" applyAlignment="1">
      <alignment horizontal="center" vertical="center" wrapText="1"/>
    </xf>
    <xf numFmtId="0" fontId="5" fillId="0" borderId="22" xfId="0" applyFont="1" applyBorder="1" applyAlignment="1">
      <alignment vertical="center" wrapText="1"/>
    </xf>
    <xf numFmtId="0" fontId="5" fillId="0" borderId="0" xfId="0" applyFont="1" applyAlignment="1">
      <alignment horizontal="left" vertical="center"/>
    </xf>
    <xf numFmtId="0" fontId="5" fillId="0" borderId="26" xfId="0" applyFont="1" applyBorder="1" applyAlignment="1">
      <alignment horizontal="left" vertical="center" wrapText="1" indent="2"/>
    </xf>
    <xf numFmtId="0" fontId="10" fillId="0" borderId="26" xfId="0"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0" borderId="11" xfId="0" applyFont="1" applyBorder="1" applyAlignment="1">
      <alignment horizontal="center" vertical="center"/>
    </xf>
    <xf numFmtId="0" fontId="7" fillId="0" borderId="5" xfId="0" applyFont="1" applyBorder="1" applyAlignment="1">
      <alignment horizontal="right" vertical="center" wrapText="1"/>
    </xf>
    <xf numFmtId="0" fontId="5" fillId="0" borderId="4" xfId="0" applyFont="1" applyBorder="1" applyAlignment="1">
      <alignment horizontal="left" vertical="center" wrapText="1" indent="2"/>
    </xf>
    <xf numFmtId="0" fontId="6" fillId="8" borderId="2" xfId="0" applyFont="1" applyFill="1" applyBorder="1" applyAlignment="1">
      <alignment horizontal="center" vertical="center" wrapText="1"/>
    </xf>
    <xf numFmtId="0" fontId="5" fillId="8" borderId="2"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5" fillId="0" borderId="9" xfId="0" applyFont="1" applyBorder="1" applyAlignment="1">
      <alignment horizontal="left" vertical="center" wrapText="1" indent="2"/>
    </xf>
    <xf numFmtId="0" fontId="5" fillId="0" borderId="7" xfId="0" applyFont="1" applyBorder="1" applyAlignment="1">
      <alignment horizontal="left" vertical="center" wrapText="1" indent="1"/>
    </xf>
    <xf numFmtId="0" fontId="6" fillId="0" borderId="26" xfId="0" applyFont="1" applyBorder="1" applyAlignment="1">
      <alignment horizontal="center" vertical="center" wrapText="1"/>
    </xf>
    <xf numFmtId="0" fontId="5" fillId="0" borderId="9" xfId="0" applyFont="1" applyBorder="1" applyAlignment="1">
      <alignment vertical="center" wrapText="1"/>
    </xf>
    <xf numFmtId="0" fontId="24"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1" xfId="0" applyFont="1" applyBorder="1" applyAlignment="1" applyProtection="1">
      <alignment horizontal="center" vertical="center" wrapText="1"/>
      <protection locked="0"/>
    </xf>
    <xf numFmtId="0" fontId="25" fillId="0" borderId="11" xfId="0" applyFont="1" applyBorder="1" applyAlignment="1">
      <alignment horizontal="center" vertical="center"/>
    </xf>
    <xf numFmtId="0" fontId="5" fillId="0" borderId="9" xfId="0" applyFont="1" applyBorder="1" applyAlignment="1">
      <alignment horizontal="left" vertical="center" wrapText="1" indent="3"/>
    </xf>
    <xf numFmtId="0" fontId="5" fillId="0" borderId="2" xfId="0" applyFont="1" applyBorder="1" applyAlignment="1">
      <alignment horizontal="left" vertical="center" wrapText="1"/>
    </xf>
    <xf numFmtId="0" fontId="6" fillId="9" borderId="2"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7" fillId="10" borderId="2"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1" xfId="0" applyFont="1" applyFill="1" applyBorder="1" applyAlignment="1">
      <alignment horizontal="center" vertical="center"/>
    </xf>
    <xf numFmtId="0" fontId="20" fillId="0" borderId="1" xfId="0" applyFont="1" applyBorder="1" applyAlignment="1">
      <alignment horizontal="left" vertical="center" wrapText="1"/>
    </xf>
    <xf numFmtId="0" fontId="25" fillId="0" borderId="1" xfId="0" applyFont="1" applyBorder="1" applyAlignment="1">
      <alignment horizontal="center" vertical="center"/>
    </xf>
    <xf numFmtId="0" fontId="6" fillId="8"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36" xfId="0" applyFont="1" applyBorder="1" applyAlignment="1">
      <alignment horizontal="left" vertical="center" wrapText="1" indent="2"/>
    </xf>
    <xf numFmtId="0" fontId="7" fillId="0" borderId="26" xfId="0"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1" fontId="7" fillId="0" borderId="2" xfId="0" applyNumberFormat="1" applyFont="1" applyBorder="1" applyAlignment="1">
      <alignment horizontal="center" vertical="center" wrapText="1"/>
    </xf>
    <xf numFmtId="164" fontId="6" fillId="7" borderId="1" xfId="0" applyNumberFormat="1" applyFont="1" applyFill="1" applyBorder="1" applyAlignment="1" applyProtection="1">
      <alignment horizontal="center" vertical="center" wrapText="1"/>
      <protection locked="0"/>
    </xf>
    <xf numFmtId="2" fontId="6" fillId="0" borderId="11" xfId="0" applyNumberFormat="1" applyFont="1" applyBorder="1" applyAlignment="1">
      <alignment horizontal="center" vertical="center" wrapText="1"/>
    </xf>
    <xf numFmtId="0" fontId="6" fillId="0" borderId="2" xfId="0" applyFont="1" applyBorder="1" applyAlignment="1">
      <alignment horizontal="left" vertical="center" wrapText="1"/>
    </xf>
    <xf numFmtId="1" fontId="7" fillId="0" borderId="37" xfId="0" applyNumberFormat="1" applyFont="1" applyBorder="1" applyAlignment="1">
      <alignment horizontal="center" vertical="center" wrapText="1"/>
    </xf>
    <xf numFmtId="2" fontId="6" fillId="7" borderId="38" xfId="0" applyNumberFormat="1" applyFont="1" applyFill="1" applyBorder="1" applyAlignment="1" applyProtection="1">
      <alignment horizontal="center" vertical="center"/>
      <protection locked="0"/>
    </xf>
    <xf numFmtId="2" fontId="10" fillId="0" borderId="39" xfId="0" applyNumberFormat="1" applyFont="1" applyBorder="1" applyAlignment="1">
      <alignment horizontal="center" vertical="center"/>
    </xf>
    <xf numFmtId="0" fontId="25" fillId="0" borderId="13" xfId="0" applyFont="1" applyBorder="1" applyAlignment="1">
      <alignment horizontal="center" vertical="center"/>
    </xf>
    <xf numFmtId="0" fontId="20" fillId="0" borderId="2" xfId="0" applyFont="1" applyBorder="1" applyAlignment="1">
      <alignment vertical="center" wrapText="1"/>
    </xf>
    <xf numFmtId="0" fontId="20" fillId="0" borderId="0" xfId="0" applyFont="1" applyAlignment="1">
      <alignment vertical="center" wrapText="1"/>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26" fillId="0" borderId="0" xfId="44" applyAlignment="1" applyProtection="1">
      <protection locked="0"/>
    </xf>
    <xf numFmtId="0" fontId="0" fillId="0" borderId="0" xfId="0"/>
  </cellXfs>
  <cellStyles count="45">
    <cellStyle name="Hyperlink" xfId="44" builtinId="8"/>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q.nc.gov/water-infrastructure/2025-lgu-indicators/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Q75"/>
  <sheetViews>
    <sheetView tabSelected="1" zoomScale="90" zoomScaleNormal="90" zoomScaleSheetLayoutView="40" workbookViewId="0">
      <selection activeCell="J8" sqref="J8"/>
    </sheetView>
  </sheetViews>
  <sheetFormatPr defaultColWidth="9" defaultRowHeight="14.25" x14ac:dyDescent="0.2"/>
  <cols>
    <col min="1" max="1" width="9" style="7"/>
    <col min="2" max="2" width="82.625" style="7" customWidth="1"/>
    <col min="3" max="3" width="19.5" style="7" customWidth="1"/>
    <col min="4" max="4" width="10.625" style="65" customWidth="1"/>
    <col min="5" max="5" width="12.625" style="65" customWidth="1"/>
    <col min="6" max="9" width="9" style="7"/>
    <col min="10" max="10" width="9" style="7" customWidth="1"/>
    <col min="11" max="16384" width="9" style="7"/>
  </cols>
  <sheetData>
    <row r="1" spans="1:9" ht="26.25" customHeight="1" thickBot="1" x14ac:dyDescent="0.25">
      <c r="A1" s="3"/>
      <c r="B1" s="4" t="s">
        <v>34</v>
      </c>
      <c r="C1" s="5"/>
      <c r="D1" s="6"/>
      <c r="E1" s="6"/>
    </row>
    <row r="2" spans="1:9" ht="29.25" customHeight="1" thickTop="1" thickBot="1" x14ac:dyDescent="0.25">
      <c r="A2" s="3"/>
      <c r="B2" s="3"/>
      <c r="C2" s="8" t="s">
        <v>36</v>
      </c>
      <c r="D2" s="9"/>
      <c r="E2" s="72">
        <f>$E$75</f>
        <v>5</v>
      </c>
    </row>
    <row r="3" spans="1:9" s="11" customFormat="1" ht="34.5" customHeight="1" thickTop="1" thickBot="1" x14ac:dyDescent="0.3">
      <c r="A3" s="161" t="s">
        <v>135</v>
      </c>
      <c r="B3" s="162"/>
      <c r="C3" s="163"/>
      <c r="D3" s="10"/>
      <c r="E3" s="10"/>
    </row>
    <row r="4" spans="1:9" ht="42" customHeight="1" thickBot="1" x14ac:dyDescent="0.3">
      <c r="A4" s="161" t="s">
        <v>33</v>
      </c>
      <c r="B4" s="164"/>
      <c r="C4" s="165"/>
      <c r="D4" s="159" t="s">
        <v>35</v>
      </c>
      <c r="E4" s="160"/>
      <c r="H4" s="11"/>
      <c r="I4" s="11"/>
    </row>
    <row r="5" spans="1:9" ht="21.75" customHeight="1" thickBot="1" x14ac:dyDescent="0.3">
      <c r="A5" s="12"/>
      <c r="B5" s="13"/>
      <c r="C5" s="12" t="s">
        <v>25</v>
      </c>
      <c r="D5" s="14" t="s">
        <v>29</v>
      </c>
      <c r="E5" s="15" t="s">
        <v>30</v>
      </c>
      <c r="H5" s="11"/>
      <c r="I5" s="11"/>
    </row>
    <row r="6" spans="1:9" ht="35.25" customHeight="1" thickBot="1" x14ac:dyDescent="0.3">
      <c r="A6" s="16"/>
      <c r="B6" s="17" t="s">
        <v>45</v>
      </c>
      <c r="C6" s="18">
        <v>15</v>
      </c>
      <c r="D6" s="19"/>
      <c r="E6" s="20"/>
      <c r="H6" s="11"/>
      <c r="I6" s="11"/>
    </row>
    <row r="7" spans="1:9" ht="34.15" customHeight="1" x14ac:dyDescent="0.25">
      <c r="A7" s="89" t="s">
        <v>0</v>
      </c>
      <c r="B7" s="45" t="s">
        <v>97</v>
      </c>
      <c r="C7" s="24">
        <v>15</v>
      </c>
      <c r="D7" s="25"/>
      <c r="E7" s="26">
        <f>IF(D7 = 1,$C7,0)</f>
        <v>0</v>
      </c>
      <c r="H7" s="11"/>
      <c r="I7" s="11"/>
    </row>
    <row r="8" spans="1:9" ht="27.75" customHeight="1" thickBot="1" x14ac:dyDescent="0.3">
      <c r="A8" s="127" t="s">
        <v>1</v>
      </c>
      <c r="B8" s="128" t="s">
        <v>101</v>
      </c>
      <c r="C8" s="67">
        <v>15</v>
      </c>
      <c r="D8" s="114"/>
      <c r="E8" s="52">
        <f t="shared" ref="E8:E14" si="0">IF(D8 = 1,$C8,0)</f>
        <v>0</v>
      </c>
      <c r="H8" s="11"/>
      <c r="I8" s="11"/>
    </row>
    <row r="9" spans="1:9" ht="26.25" customHeight="1" x14ac:dyDescent="0.2">
      <c r="A9" s="22" t="s">
        <v>2</v>
      </c>
      <c r="B9" s="45" t="s">
        <v>102</v>
      </c>
      <c r="C9" s="24">
        <v>10</v>
      </c>
      <c r="D9" s="25"/>
      <c r="E9" s="26">
        <f t="shared" si="0"/>
        <v>0</v>
      </c>
    </row>
    <row r="10" spans="1:9" ht="50.1" customHeight="1" thickBot="1" x14ac:dyDescent="0.25">
      <c r="A10" s="66" t="s">
        <v>3</v>
      </c>
      <c r="B10" s="125" t="s">
        <v>103</v>
      </c>
      <c r="C10" s="67">
        <v>5</v>
      </c>
      <c r="D10" s="114"/>
      <c r="E10" s="52">
        <f t="shared" si="0"/>
        <v>0</v>
      </c>
    </row>
    <row r="11" spans="1:9" ht="20.100000000000001" customHeight="1" thickBot="1" x14ac:dyDescent="0.25">
      <c r="A11" s="120" t="s">
        <v>71</v>
      </c>
      <c r="B11" s="121" t="s">
        <v>73</v>
      </c>
      <c r="C11" s="122"/>
      <c r="D11" s="123"/>
      <c r="E11" s="124"/>
    </row>
    <row r="12" spans="1:9" ht="27.75" customHeight="1" x14ac:dyDescent="0.2">
      <c r="A12" s="22" t="s">
        <v>40</v>
      </c>
      <c r="B12" s="126" t="s">
        <v>26</v>
      </c>
      <c r="C12" s="32"/>
      <c r="D12" s="33"/>
      <c r="E12" s="34"/>
    </row>
    <row r="13" spans="1:9" ht="35.25" customHeight="1" x14ac:dyDescent="0.2">
      <c r="A13" s="2" t="s">
        <v>41</v>
      </c>
      <c r="B13" s="27" t="s">
        <v>111</v>
      </c>
      <c r="C13" s="28">
        <v>15</v>
      </c>
      <c r="D13" s="35"/>
      <c r="E13" s="36">
        <f t="shared" si="0"/>
        <v>0</v>
      </c>
    </row>
    <row r="14" spans="1:9" ht="30" customHeight="1" thickBot="1" x14ac:dyDescent="0.25">
      <c r="A14" s="66" t="s">
        <v>42</v>
      </c>
      <c r="B14" s="125" t="s">
        <v>27</v>
      </c>
      <c r="C14" s="67">
        <v>10</v>
      </c>
      <c r="D14" s="114"/>
      <c r="E14" s="52">
        <f t="shared" si="0"/>
        <v>0</v>
      </c>
    </row>
    <row r="15" spans="1:9" ht="32.1" customHeight="1" thickBot="1" x14ac:dyDescent="0.25">
      <c r="A15" s="88" t="s">
        <v>107</v>
      </c>
      <c r="B15" s="80" t="s">
        <v>72</v>
      </c>
      <c r="C15" s="81"/>
      <c r="D15" s="82"/>
      <c r="E15" s="83"/>
    </row>
    <row r="16" spans="1:9" ht="32.25" customHeight="1" thickBot="1" x14ac:dyDescent="0.25">
      <c r="A16" s="37"/>
      <c r="B16" s="38" t="s">
        <v>4</v>
      </c>
      <c r="C16" s="39"/>
      <c r="D16" s="40"/>
      <c r="E16" s="41">
        <f>IF(SUM(E7:E14)&gt;$C$6,$C$6,SUM(E7:E14))</f>
        <v>0</v>
      </c>
    </row>
    <row r="17" spans="1:6" ht="40.700000000000003" customHeight="1" thickBot="1" x14ac:dyDescent="0.25">
      <c r="A17" s="42"/>
      <c r="B17" s="43" t="s">
        <v>46</v>
      </c>
      <c r="C17" s="44">
        <v>20</v>
      </c>
      <c r="D17" s="19"/>
      <c r="E17" s="20"/>
    </row>
    <row r="18" spans="1:6" ht="33" customHeight="1" x14ac:dyDescent="0.2">
      <c r="A18" s="22" t="s">
        <v>5</v>
      </c>
      <c r="B18" s="45" t="s">
        <v>74</v>
      </c>
      <c r="C18" s="24">
        <v>15</v>
      </c>
      <c r="D18" s="25"/>
      <c r="E18" s="26">
        <f t="shared" ref="E18:E41" si="1">IF(D18 = 1,$C18,0)</f>
        <v>0</v>
      </c>
    </row>
    <row r="19" spans="1:6" ht="36.6" customHeight="1" thickBot="1" x14ac:dyDescent="0.25">
      <c r="A19" s="66" t="s">
        <v>6</v>
      </c>
      <c r="B19" s="125" t="s">
        <v>104</v>
      </c>
      <c r="C19" s="67">
        <v>5</v>
      </c>
      <c r="D19" s="114"/>
      <c r="E19" s="52">
        <f t="shared" si="1"/>
        <v>0</v>
      </c>
    </row>
    <row r="20" spans="1:6" ht="20.100000000000001" customHeight="1" thickBot="1" x14ac:dyDescent="0.25">
      <c r="A20" s="120" t="s">
        <v>75</v>
      </c>
      <c r="B20" s="121" t="s">
        <v>72</v>
      </c>
      <c r="C20" s="122"/>
      <c r="D20" s="123"/>
      <c r="E20" s="124"/>
    </row>
    <row r="21" spans="1:6" ht="25.35" customHeight="1" thickBot="1" x14ac:dyDescent="0.25">
      <c r="A21" s="1" t="s">
        <v>7</v>
      </c>
      <c r="B21" s="101" t="s">
        <v>31</v>
      </c>
      <c r="C21" s="115">
        <v>3</v>
      </c>
      <c r="D21" s="116"/>
      <c r="E21" s="117">
        <f t="shared" si="1"/>
        <v>0</v>
      </c>
    </row>
    <row r="22" spans="1:6" ht="25.35" customHeight="1" x14ac:dyDescent="0.2">
      <c r="A22" s="22" t="s">
        <v>8</v>
      </c>
      <c r="B22" s="111" t="s">
        <v>37</v>
      </c>
      <c r="C22" s="32"/>
      <c r="D22" s="33"/>
      <c r="E22" s="34"/>
    </row>
    <row r="23" spans="1:6" ht="39.950000000000003" customHeight="1" x14ac:dyDescent="0.25">
      <c r="A23" s="84" t="s">
        <v>43</v>
      </c>
      <c r="B23" s="48" t="s">
        <v>64</v>
      </c>
      <c r="C23" s="85">
        <v>5</v>
      </c>
      <c r="D23" s="86"/>
      <c r="E23" s="87">
        <f t="shared" si="1"/>
        <v>0</v>
      </c>
      <c r="F23" s="49" t="str">
        <f>IF(AND(D23&gt;0,D24&gt;0),"ERROR:  You may Choose Only 2.E.1 OR 2.E.2","")</f>
        <v/>
      </c>
    </row>
    <row r="24" spans="1:6" ht="27" customHeight="1" thickBot="1" x14ac:dyDescent="0.3">
      <c r="A24" s="66" t="s">
        <v>44</v>
      </c>
      <c r="B24" s="113" t="s">
        <v>65</v>
      </c>
      <c r="C24" s="67">
        <v>3</v>
      </c>
      <c r="D24" s="114"/>
      <c r="E24" s="52">
        <f t="shared" si="1"/>
        <v>0</v>
      </c>
      <c r="F24" s="49" t="str">
        <f>IF(AND(D23&gt;0,D24&gt;0),"ERROR:  You may Choose Only 2.E.1 OR 2.E.2","")</f>
        <v/>
      </c>
    </row>
    <row r="25" spans="1:6" ht="26.1" customHeight="1" x14ac:dyDescent="0.2">
      <c r="A25" s="22" t="s">
        <v>21</v>
      </c>
      <c r="B25" s="111" t="s">
        <v>108</v>
      </c>
      <c r="C25" s="32"/>
      <c r="D25" s="33"/>
      <c r="E25" s="34"/>
    </row>
    <row r="26" spans="1:6" ht="31.5" customHeight="1" thickBot="1" x14ac:dyDescent="0.3">
      <c r="A26" s="84" t="s">
        <v>76</v>
      </c>
      <c r="B26" s="48" t="s">
        <v>105</v>
      </c>
      <c r="C26" s="46">
        <v>10</v>
      </c>
      <c r="D26" s="50"/>
      <c r="E26" s="15">
        <f t="shared" si="1"/>
        <v>0</v>
      </c>
      <c r="F26" s="49" t="str">
        <f>IF(AND(D26&gt;0,D27&gt;0),"ERROR:  You may Choose Only 2.F.1 OR 2.F.2","")</f>
        <v/>
      </c>
    </row>
    <row r="27" spans="1:6" ht="31.5" customHeight="1" thickBot="1" x14ac:dyDescent="0.3">
      <c r="A27" s="118" t="s">
        <v>77</v>
      </c>
      <c r="B27" s="119" t="s">
        <v>78</v>
      </c>
      <c r="C27" s="115">
        <v>5</v>
      </c>
      <c r="D27" s="116"/>
      <c r="E27" s="117">
        <f t="shared" si="1"/>
        <v>0</v>
      </c>
      <c r="F27" s="49" t="str">
        <f>IF(AND(D26&gt;0,D27&gt;0),"ERROR:  You may Choose Only 2.F.1 OR 2.F.2","")</f>
        <v/>
      </c>
    </row>
    <row r="28" spans="1:6" ht="27" customHeight="1" thickBot="1" x14ac:dyDescent="0.25">
      <c r="A28" s="1" t="s">
        <v>10</v>
      </c>
      <c r="B28" s="101" t="s">
        <v>9</v>
      </c>
      <c r="C28" s="115">
        <v>5</v>
      </c>
      <c r="D28" s="116"/>
      <c r="E28" s="117">
        <f>IF(D28 = 1,$C28,0)</f>
        <v>0</v>
      </c>
    </row>
    <row r="29" spans="1:6" ht="29.1" customHeight="1" x14ac:dyDescent="0.2">
      <c r="A29" s="22" t="s">
        <v>11</v>
      </c>
      <c r="B29" s="111" t="s">
        <v>112</v>
      </c>
      <c r="C29" s="32"/>
      <c r="D29" s="33"/>
      <c r="E29" s="34"/>
    </row>
    <row r="30" spans="1:6" ht="29.1" customHeight="1" x14ac:dyDescent="0.2">
      <c r="A30" s="84" t="s">
        <v>55</v>
      </c>
      <c r="B30" s="48" t="s">
        <v>115</v>
      </c>
      <c r="C30" s="85">
        <v>15</v>
      </c>
      <c r="D30" s="86"/>
      <c r="E30" s="87">
        <f t="shared" ref="E30:E31" si="2">IF(D30 = 1,$C30,0)</f>
        <v>0</v>
      </c>
    </row>
    <row r="31" spans="1:6" ht="29.1" customHeight="1" x14ac:dyDescent="0.2">
      <c r="A31" s="84" t="s">
        <v>56</v>
      </c>
      <c r="B31" s="112" t="s">
        <v>116</v>
      </c>
      <c r="C31" s="85">
        <v>5</v>
      </c>
      <c r="D31" s="86"/>
      <c r="E31" s="87">
        <f t="shared" si="2"/>
        <v>0</v>
      </c>
    </row>
    <row r="32" spans="1:6" ht="29.1" customHeight="1" x14ac:dyDescent="0.2">
      <c r="A32" s="2" t="s">
        <v>79</v>
      </c>
      <c r="B32" s="79" t="s">
        <v>117</v>
      </c>
      <c r="C32" s="28">
        <v>2</v>
      </c>
      <c r="D32" s="35"/>
      <c r="E32" s="36">
        <f t="shared" ref="E32:E33" si="3">IF(D32 = 1,$C32,0)</f>
        <v>0</v>
      </c>
    </row>
    <row r="33" spans="1:6" ht="29.1" customHeight="1" thickBot="1" x14ac:dyDescent="0.25">
      <c r="A33" s="66" t="s">
        <v>113</v>
      </c>
      <c r="B33" s="113" t="s">
        <v>118</v>
      </c>
      <c r="C33" s="67">
        <v>5</v>
      </c>
      <c r="D33" s="114"/>
      <c r="E33" s="52">
        <f t="shared" si="3"/>
        <v>0</v>
      </c>
    </row>
    <row r="34" spans="1:6" ht="30.6" customHeight="1" x14ac:dyDescent="0.2">
      <c r="A34" s="88" t="s">
        <v>20</v>
      </c>
      <c r="B34" s="74" t="s">
        <v>72</v>
      </c>
      <c r="C34" s="81"/>
      <c r="D34" s="82"/>
      <c r="E34" s="83"/>
    </row>
    <row r="35" spans="1:6" ht="31.7" customHeight="1" thickBot="1" x14ac:dyDescent="0.25">
      <c r="A35" s="77" t="s">
        <v>66</v>
      </c>
      <c r="B35" s="23" t="s">
        <v>28</v>
      </c>
      <c r="C35" s="46">
        <v>10</v>
      </c>
      <c r="D35" s="29"/>
      <c r="E35" s="30">
        <f t="shared" si="1"/>
        <v>0</v>
      </c>
    </row>
    <row r="36" spans="1:6" ht="28.5" customHeight="1" x14ac:dyDescent="0.2">
      <c r="A36" s="77" t="s">
        <v>67</v>
      </c>
      <c r="B36" s="78" t="s">
        <v>109</v>
      </c>
      <c r="C36" s="32"/>
      <c r="D36" s="33"/>
      <c r="E36" s="34"/>
    </row>
    <row r="37" spans="1:6" ht="31.7" customHeight="1" x14ac:dyDescent="0.25">
      <c r="A37" s="2" t="s">
        <v>68</v>
      </c>
      <c r="B37" s="27" t="s">
        <v>69</v>
      </c>
      <c r="C37" s="28">
        <v>5</v>
      </c>
      <c r="D37" s="35"/>
      <c r="E37" s="36">
        <f t="shared" si="1"/>
        <v>0</v>
      </c>
      <c r="F37" s="49" t="str">
        <f>IF(AND(D37&gt;0,D38&gt;0),"ERROR:  You may Choose Only 2.K.1 OR 2.K.2","")</f>
        <v/>
      </c>
    </row>
    <row r="38" spans="1:6" ht="41.1" customHeight="1" thickBot="1" x14ac:dyDescent="0.3">
      <c r="A38" s="2" t="s">
        <v>70</v>
      </c>
      <c r="B38" s="27" t="s">
        <v>24</v>
      </c>
      <c r="C38" s="28">
        <v>3</v>
      </c>
      <c r="D38" s="35"/>
      <c r="E38" s="36">
        <f t="shared" si="1"/>
        <v>0</v>
      </c>
      <c r="F38" s="49" t="str">
        <f>IF(AND(D37&gt;0,D38&gt;0),"ERROR:  You may Choose Only 2.K.1 OR 2.K.2","")</f>
        <v/>
      </c>
    </row>
    <row r="39" spans="1:6" ht="39.950000000000003" customHeight="1" x14ac:dyDescent="0.25">
      <c r="A39" s="73" t="s">
        <v>80</v>
      </c>
      <c r="B39" s="74" t="s">
        <v>72</v>
      </c>
      <c r="C39" s="32"/>
      <c r="D39" s="33"/>
      <c r="E39" s="34"/>
      <c r="F39" s="49"/>
    </row>
    <row r="40" spans="1:6" ht="33" customHeight="1" x14ac:dyDescent="0.25">
      <c r="A40" s="76" t="s">
        <v>50</v>
      </c>
      <c r="B40" s="75" t="s">
        <v>61</v>
      </c>
      <c r="C40" s="28">
        <v>5</v>
      </c>
      <c r="D40" s="35"/>
      <c r="E40" s="36">
        <f>IF(D40=1,$C40,0)</f>
        <v>0</v>
      </c>
      <c r="F40" s="51"/>
    </row>
    <row r="41" spans="1:6" ht="26.85" customHeight="1" thickBot="1" x14ac:dyDescent="0.25">
      <c r="A41" s="110" t="s">
        <v>51</v>
      </c>
      <c r="B41" s="23" t="s">
        <v>22</v>
      </c>
      <c r="C41" s="46">
        <v>7</v>
      </c>
      <c r="D41" s="50"/>
      <c r="E41" s="15">
        <f t="shared" si="1"/>
        <v>0</v>
      </c>
    </row>
    <row r="42" spans="1:6" ht="26.85" customHeight="1" x14ac:dyDescent="0.2">
      <c r="A42" s="22" t="s">
        <v>52</v>
      </c>
      <c r="B42" s="158" t="s">
        <v>129</v>
      </c>
      <c r="C42" s="32"/>
      <c r="D42" s="33"/>
      <c r="E42" s="34"/>
    </row>
    <row r="43" spans="1:6" ht="36.6" customHeight="1" x14ac:dyDescent="0.25">
      <c r="A43" s="2" t="s">
        <v>81</v>
      </c>
      <c r="B43" s="158" t="s">
        <v>131</v>
      </c>
      <c r="C43" s="28">
        <v>8</v>
      </c>
      <c r="D43" s="102"/>
      <c r="E43" s="36">
        <f>IF(D43=1,$C43,0)</f>
        <v>0</v>
      </c>
      <c r="F43" s="49" t="str">
        <f>IF(SUM(D$43:D$51) &gt; 1,"ERROR:  You may Choose Only one of the 2.N lines","")</f>
        <v/>
      </c>
    </row>
    <row r="44" spans="1:6" ht="35.450000000000003" customHeight="1" x14ac:dyDescent="0.25">
      <c r="A44" s="2" t="s">
        <v>82</v>
      </c>
      <c r="B44" s="158" t="s">
        <v>130</v>
      </c>
      <c r="C44" s="99">
        <v>5</v>
      </c>
      <c r="D44" s="102"/>
      <c r="E44" s="156">
        <f>IF(D44=1,$C44,0)</f>
        <v>0</v>
      </c>
      <c r="F44" s="49" t="str">
        <f t="shared" ref="F44:F51" si="4">IF(SUM(D$43:D$51) &gt; 1,"ERROR:  You may Choose Only one of the 2.N lines","")</f>
        <v/>
      </c>
    </row>
    <row r="45" spans="1:6" ht="37.5" customHeight="1" x14ac:dyDescent="0.25">
      <c r="A45" s="106" t="s">
        <v>83</v>
      </c>
      <c r="B45" s="108" t="s">
        <v>125</v>
      </c>
      <c r="C45" s="105">
        <v>3</v>
      </c>
      <c r="D45" s="103"/>
      <c r="E45" s="104"/>
      <c r="F45" s="49"/>
    </row>
    <row r="46" spans="1:6" ht="27.95" customHeight="1" x14ac:dyDescent="0.25">
      <c r="A46" s="106" t="s">
        <v>84</v>
      </c>
      <c r="B46" s="108" t="s">
        <v>126</v>
      </c>
      <c r="C46" s="105">
        <v>4</v>
      </c>
      <c r="D46" s="103"/>
      <c r="E46" s="104"/>
      <c r="F46" s="49"/>
    </row>
    <row r="47" spans="1:6" ht="26.45" customHeight="1" x14ac:dyDescent="0.25">
      <c r="A47" s="106" t="s">
        <v>85</v>
      </c>
      <c r="B47" s="108" t="s">
        <v>127</v>
      </c>
      <c r="C47" s="105">
        <v>4</v>
      </c>
      <c r="D47" s="103"/>
      <c r="E47" s="104"/>
      <c r="F47" s="49"/>
    </row>
    <row r="48" spans="1:6" ht="27.95" customHeight="1" x14ac:dyDescent="0.25">
      <c r="A48" s="106" t="s">
        <v>86</v>
      </c>
      <c r="B48" s="108" t="s">
        <v>128</v>
      </c>
      <c r="C48" s="105">
        <v>4</v>
      </c>
      <c r="D48" s="103"/>
      <c r="E48" s="104"/>
      <c r="F48" s="49"/>
    </row>
    <row r="49" spans="1:9" ht="42" customHeight="1" thickBot="1" x14ac:dyDescent="0.3">
      <c r="A49" s="107" t="s">
        <v>87</v>
      </c>
      <c r="B49" s="109" t="s">
        <v>88</v>
      </c>
      <c r="C49" s="105">
        <v>3</v>
      </c>
      <c r="D49" s="103"/>
      <c r="E49" s="104"/>
      <c r="F49" s="49"/>
    </row>
    <row r="50" spans="1:9" ht="32.1" customHeight="1" thickBot="1" x14ac:dyDescent="0.3">
      <c r="A50" s="47" t="s">
        <v>98</v>
      </c>
      <c r="B50" s="31" t="s">
        <v>72</v>
      </c>
      <c r="C50" s="32"/>
      <c r="D50" s="33"/>
      <c r="E50" s="34"/>
      <c r="F50" s="49"/>
    </row>
    <row r="51" spans="1:9" ht="42" customHeight="1" thickBot="1" x14ac:dyDescent="0.3">
      <c r="A51" s="1" t="s">
        <v>53</v>
      </c>
      <c r="B51" s="21" t="s">
        <v>57</v>
      </c>
      <c r="C51" s="67">
        <v>5</v>
      </c>
      <c r="D51" s="68"/>
      <c r="E51" s="52">
        <f t="shared" ref="E51" si="5">IF(D51=1,$C51,0)</f>
        <v>0</v>
      </c>
      <c r="F51" s="49" t="str">
        <f t="shared" si="4"/>
        <v/>
      </c>
    </row>
    <row r="52" spans="1:9" ht="42" customHeight="1" thickBot="1" x14ac:dyDescent="0.3">
      <c r="A52" s="129" t="s">
        <v>124</v>
      </c>
      <c r="B52" s="157" t="s">
        <v>132</v>
      </c>
      <c r="C52" s="130">
        <v>3</v>
      </c>
      <c r="D52" s="131"/>
      <c r="E52" s="132">
        <f>IF(D52=1,$C52,0)</f>
        <v>0</v>
      </c>
      <c r="F52" s="49"/>
    </row>
    <row r="53" spans="1:9" ht="30.75" customHeight="1" thickBot="1" x14ac:dyDescent="0.25">
      <c r="A53" s="53"/>
      <c r="B53" s="38" t="s">
        <v>12</v>
      </c>
      <c r="C53" s="39"/>
      <c r="D53" s="40"/>
      <c r="E53" s="41">
        <f>IF(SUM(E18:E52)&gt;$C$17,$C$17,SUM(E18:E52))</f>
        <v>0</v>
      </c>
    </row>
    <row r="54" spans="1:9" ht="35.25" customHeight="1" thickBot="1" x14ac:dyDescent="0.25">
      <c r="A54" s="54"/>
      <c r="B54" s="55" t="s">
        <v>47</v>
      </c>
      <c r="C54" s="44">
        <v>15</v>
      </c>
      <c r="D54" s="19"/>
      <c r="E54" s="20"/>
    </row>
    <row r="55" spans="1:9" ht="33" customHeight="1" x14ac:dyDescent="0.2">
      <c r="A55" s="22" t="s">
        <v>32</v>
      </c>
      <c r="B55" s="90" t="s">
        <v>110</v>
      </c>
      <c r="C55" s="91"/>
      <c r="D55" s="92"/>
      <c r="E55" s="93"/>
      <c r="G55" s="56"/>
      <c r="H55" s="56"/>
      <c r="I55" s="56"/>
    </row>
    <row r="56" spans="1:9" ht="33" customHeight="1" x14ac:dyDescent="0.2">
      <c r="A56" s="2" t="s">
        <v>62</v>
      </c>
      <c r="B56" s="94" t="s">
        <v>99</v>
      </c>
      <c r="C56" s="28">
        <v>10</v>
      </c>
      <c r="D56" s="35"/>
      <c r="E56" s="36">
        <f>IF(D56=1,$C56,0)</f>
        <v>0</v>
      </c>
      <c r="G56" s="56"/>
      <c r="H56" s="56"/>
      <c r="I56" s="56"/>
    </row>
    <row r="57" spans="1:9" ht="33.75" customHeight="1" thickBot="1" x14ac:dyDescent="0.25">
      <c r="A57" s="66" t="s">
        <v>63</v>
      </c>
      <c r="B57" s="133" t="s">
        <v>100</v>
      </c>
      <c r="C57" s="67">
        <v>3</v>
      </c>
      <c r="D57" s="114"/>
      <c r="E57" s="52">
        <f>IF(D57=1,$C57,0)</f>
        <v>0</v>
      </c>
      <c r="G57" s="56"/>
      <c r="H57" s="56"/>
      <c r="I57" s="56"/>
    </row>
    <row r="58" spans="1:9" ht="33.75" customHeight="1" thickBot="1" x14ac:dyDescent="0.25">
      <c r="A58" s="1" t="s">
        <v>13</v>
      </c>
      <c r="B58" s="134" t="s">
        <v>106</v>
      </c>
      <c r="C58" s="115">
        <v>5</v>
      </c>
      <c r="D58" s="116"/>
      <c r="E58" s="117">
        <f>IF(D58=1,$C58,0)</f>
        <v>0</v>
      </c>
    </row>
    <row r="59" spans="1:9" ht="39" customHeight="1" thickBot="1" x14ac:dyDescent="0.25">
      <c r="A59" s="1" t="s">
        <v>14</v>
      </c>
      <c r="B59" s="134" t="s">
        <v>23</v>
      </c>
      <c r="C59" s="115">
        <v>5</v>
      </c>
      <c r="D59" s="116"/>
      <c r="E59" s="117">
        <f>IF(D59 = 1,$C59,0)</f>
        <v>0</v>
      </c>
    </row>
    <row r="60" spans="1:9" ht="27" customHeight="1" thickBot="1" x14ac:dyDescent="0.25">
      <c r="A60" s="1" t="s">
        <v>15</v>
      </c>
      <c r="B60" s="134" t="s">
        <v>17</v>
      </c>
      <c r="C60" s="115">
        <v>5</v>
      </c>
      <c r="D60" s="116"/>
      <c r="E60" s="117">
        <f>IF(D60 = 1,$C60,0)</f>
        <v>0</v>
      </c>
    </row>
    <row r="61" spans="1:9" ht="27" customHeight="1" thickBot="1" x14ac:dyDescent="0.25">
      <c r="A61" s="135" t="s">
        <v>16</v>
      </c>
      <c r="B61" s="136" t="s">
        <v>72</v>
      </c>
      <c r="C61" s="137"/>
      <c r="D61" s="138"/>
      <c r="E61" s="139"/>
    </row>
    <row r="62" spans="1:9" ht="36.75" customHeight="1" thickBot="1" x14ac:dyDescent="0.25">
      <c r="A62" s="129" t="s">
        <v>123</v>
      </c>
      <c r="B62" s="140" t="s">
        <v>133</v>
      </c>
      <c r="C62" s="130">
        <v>5</v>
      </c>
      <c r="D62" s="141"/>
      <c r="E62" s="132">
        <f>IF(D62=1,$C62,0)</f>
        <v>0</v>
      </c>
    </row>
    <row r="63" spans="1:9" ht="39" customHeight="1" thickBot="1" x14ac:dyDescent="0.25">
      <c r="A63" s="37"/>
      <c r="B63" s="38" t="s">
        <v>18</v>
      </c>
      <c r="C63" s="57"/>
      <c r="D63" s="40"/>
      <c r="E63" s="41">
        <f>IF(SUM(E55:E62)&gt;$C$54,$C$54,SUM(E55:E62))</f>
        <v>0</v>
      </c>
    </row>
    <row r="64" spans="1:9" ht="35.25" customHeight="1" thickBot="1" x14ac:dyDescent="0.25">
      <c r="A64" s="54"/>
      <c r="B64" s="58" t="s">
        <v>48</v>
      </c>
      <c r="C64" s="44">
        <v>50</v>
      </c>
      <c r="D64" s="19"/>
      <c r="E64" s="20"/>
    </row>
    <row r="65" spans="1:17" ht="20.100000000000001" customHeight="1" thickBot="1" x14ac:dyDescent="0.25">
      <c r="A65" s="142" t="s">
        <v>38</v>
      </c>
      <c r="B65" s="31" t="s">
        <v>73</v>
      </c>
      <c r="C65" s="143"/>
      <c r="D65" s="144"/>
      <c r="E65" s="145"/>
    </row>
    <row r="66" spans="1:17" ht="22.5" customHeight="1" x14ac:dyDescent="0.2">
      <c r="A66" s="22" t="s">
        <v>39</v>
      </c>
      <c r="B66" s="111" t="s">
        <v>93</v>
      </c>
      <c r="C66" s="32"/>
      <c r="D66" s="33"/>
      <c r="E66" s="34"/>
    </row>
    <row r="67" spans="1:17" ht="22.5" customHeight="1" x14ac:dyDescent="0.25">
      <c r="A67" s="84" t="s">
        <v>89</v>
      </c>
      <c r="B67" s="96" t="s">
        <v>122</v>
      </c>
      <c r="C67" s="85">
        <v>4</v>
      </c>
      <c r="D67" s="95"/>
      <c r="E67" s="87">
        <f>IF(D67 = 1,$C67,0)</f>
        <v>0</v>
      </c>
      <c r="F67" s="49" t="str">
        <f>IF(SUM(D$67:D$70) &gt; 1,"ERROR:  You may Choose Only one of the 4.B lines","")</f>
        <v/>
      </c>
    </row>
    <row r="68" spans="1:17" ht="22.5" customHeight="1" x14ac:dyDescent="0.25">
      <c r="A68" s="2" t="s">
        <v>90</v>
      </c>
      <c r="B68" s="97" t="s">
        <v>121</v>
      </c>
      <c r="C68" s="28">
        <v>6</v>
      </c>
      <c r="D68" s="69"/>
      <c r="E68" s="36">
        <f t="shared" ref="E68:E70" si="6">IF(D68 = 1,$C68,0)</f>
        <v>0</v>
      </c>
      <c r="F68" s="49" t="str">
        <f t="shared" ref="F68:F70" si="7">IF(SUM(D$67:D$70) &gt; 1,"ERROR:  You may Choose Only one of the 4.B lines","")</f>
        <v/>
      </c>
    </row>
    <row r="69" spans="1:17" ht="22.5" customHeight="1" x14ac:dyDescent="0.25">
      <c r="A69" s="2" t="s">
        <v>91</v>
      </c>
      <c r="B69" s="97" t="s">
        <v>120</v>
      </c>
      <c r="C69" s="28">
        <v>8</v>
      </c>
      <c r="D69" s="69"/>
      <c r="E69" s="36">
        <f t="shared" si="6"/>
        <v>0</v>
      </c>
      <c r="F69" s="49" t="str">
        <f t="shared" si="7"/>
        <v/>
      </c>
    </row>
    <row r="70" spans="1:17" ht="22.5" customHeight="1" thickBot="1" x14ac:dyDescent="0.3">
      <c r="A70" s="66" t="s">
        <v>92</v>
      </c>
      <c r="B70" s="146" t="s">
        <v>119</v>
      </c>
      <c r="C70" s="67">
        <v>10</v>
      </c>
      <c r="D70" s="147"/>
      <c r="E70" s="52">
        <f t="shared" si="6"/>
        <v>0</v>
      </c>
      <c r="F70" s="49" t="str">
        <f t="shared" si="7"/>
        <v/>
      </c>
    </row>
    <row r="71" spans="1:17" ht="20.100000000000001" customHeight="1" thickBot="1" x14ac:dyDescent="0.25">
      <c r="A71" s="120" t="s">
        <v>94</v>
      </c>
      <c r="B71" s="121" t="s">
        <v>73</v>
      </c>
      <c r="C71" s="122"/>
      <c r="D71" s="123"/>
      <c r="E71" s="124"/>
    </row>
    <row r="72" spans="1:17" ht="35.25" customHeight="1" thickBot="1" x14ac:dyDescent="0.3">
      <c r="A72" s="1" t="s">
        <v>54</v>
      </c>
      <c r="B72" s="148" t="s">
        <v>59</v>
      </c>
      <c r="C72" s="149" t="s">
        <v>58</v>
      </c>
      <c r="D72" s="150"/>
      <c r="E72" s="151">
        <f xml:space="preserve">  IF(D72&lt;I72,0, IF(  ROUND( (13.2/(50 -I72)) * (D72 - I72),2)  &gt; 15, 15, ROUND( (13.2/(50 - I72)) * (D72 - I72),2))   )</f>
        <v>0</v>
      </c>
      <c r="F72" s="51" t="s">
        <v>114</v>
      </c>
      <c r="G72" s="51"/>
      <c r="H72" s="51"/>
      <c r="I72" s="98">
        <v>13.2</v>
      </c>
      <c r="J72" s="166" t="s">
        <v>134</v>
      </c>
      <c r="K72" s="167"/>
      <c r="L72" s="167"/>
      <c r="M72" s="167"/>
      <c r="N72" s="167"/>
      <c r="O72" s="167"/>
      <c r="P72" s="167"/>
      <c r="Q72" s="167"/>
    </row>
    <row r="73" spans="1:17" ht="35.1" customHeight="1" thickBot="1" x14ac:dyDescent="0.25">
      <c r="A73" s="100" t="s">
        <v>95</v>
      </c>
      <c r="B73" s="152" t="s">
        <v>60</v>
      </c>
      <c r="C73" s="153" t="s">
        <v>96</v>
      </c>
      <c r="D73" s="154">
        <v>51</v>
      </c>
      <c r="E73" s="155">
        <f xml:space="preserve"> IF( OR(D73 &lt; 51,D73&gt;100), "Error", IF( ROUND((20/49)*D73 - (20/49)*(51) + 5,2) &gt; 25, 25, ROUND((20/49)*D73 - (20/49)*(51) + 5,2) ) )</f>
        <v>5</v>
      </c>
    </row>
    <row r="74" spans="1:17" ht="31.35" customHeight="1" thickBot="1" x14ac:dyDescent="0.25">
      <c r="A74" s="53"/>
      <c r="B74" s="59" t="s">
        <v>19</v>
      </c>
      <c r="C74" s="60"/>
      <c r="D74" s="40"/>
      <c r="E74" s="70">
        <f>IF(SUM(E67:E73)&gt;$C$64,$C$64,SUM(E67:E73))</f>
        <v>5</v>
      </c>
    </row>
    <row r="75" spans="1:17" ht="31.35" customHeight="1" thickBot="1" x14ac:dyDescent="0.25">
      <c r="A75" s="61"/>
      <c r="B75" s="62" t="s">
        <v>49</v>
      </c>
      <c r="C75" s="63"/>
      <c r="D75" s="64"/>
      <c r="E75" s="71">
        <f>SUM(E16+E53+E63+E74)</f>
        <v>5</v>
      </c>
    </row>
  </sheetData>
  <sheetProtection algorithmName="SHA-512" hashValue="EpgwL4tfYNfciIcDMdStp6iDkTEA4Fiy+PxoCbff1HXgfwTQ8+8L8KMYJ69TPFsw9/fSNRxDA5gLS247Wbz8+w==" saltValue="BYz1NaESqFWMo8ALT+9JPA==" spinCount="100000" sheet="1" objects="1" scenarios="1"/>
  <mergeCells count="4">
    <mergeCell ref="D4:E4"/>
    <mergeCell ref="A3:C3"/>
    <mergeCell ref="A4:C4"/>
    <mergeCell ref="J72:Q72"/>
  </mergeCells>
  <phoneticPr fontId="4" type="noConversion"/>
  <dataValidations count="1">
    <dataValidation allowBlank="1" showInputMessage="1" showErrorMessage="1" prompt="LMI must be 51 or greater." sqref="D73" xr:uid="{00000000-0002-0000-0000-000000000000}"/>
  </dataValidations>
  <hyperlinks>
    <hyperlink ref="J72" r:id="rId1" xr:uid="{CBCCC142-1FBB-4E4E-94F6-541FA3153215}"/>
  </hyperlinks>
  <printOptions horizontalCentered="1"/>
  <pageMargins left="0.25" right="0.25" top="0.25" bottom="0.5" header="0.3" footer="0.3"/>
  <pageSetup paperSize="423" scale="75" fitToHeight="0" orientation="portrait" r:id="rId2"/>
  <headerFooter>
    <oddFooter>&amp;L&amp;F</oddFooter>
  </headerFooter>
  <rowBreaks count="1" manualBreakCount="1">
    <brk id="53"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FY25 Scorecard</vt:lpstr>
      <vt:lpstr>'CDBG FY25 Scorecard'!Print_Area</vt:lpstr>
      <vt:lpstr>'CDBG FY25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Bacon, Emily</cp:lastModifiedBy>
  <cp:lastPrinted>2015-05-28T14:37:27Z</cp:lastPrinted>
  <dcterms:created xsi:type="dcterms:W3CDTF">2015-03-10T12:58:51Z</dcterms:created>
  <dcterms:modified xsi:type="dcterms:W3CDTF">2025-08-11T17:17:49Z</dcterms:modified>
</cp:coreProperties>
</file>